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330" activeTab="0"/>
  </bookViews>
  <sheets>
    <sheet name="Summary per Province" sheetId="1" r:id="rId1"/>
    <sheet name="Summary per Metro" sheetId="2" r:id="rId2"/>
    <sheet name="Summary per Top 19" sheetId="3" r:id="rId3"/>
    <sheet name="EC" sheetId="4" r:id="rId4"/>
    <sheet name="FS" sheetId="5" r:id="rId5"/>
    <sheet name="GT" sheetId="6" r:id="rId6"/>
    <sheet name="KZ" sheetId="7" r:id="rId7"/>
    <sheet name="LP" sheetId="8" r:id="rId8"/>
    <sheet name="MP" sheetId="9" r:id="rId9"/>
    <sheet name="NC" sheetId="10" r:id="rId10"/>
    <sheet name="NW" sheetId="11" r:id="rId11"/>
    <sheet name="WC" sheetId="12" r:id="rId12"/>
  </sheets>
  <definedNames>
    <definedName name="_xlnm.Print_Area" localSheetId="3">'EC'!$A$1:$AK$84</definedName>
    <definedName name="_xlnm.Print_Area" localSheetId="4">'FS'!$A$1:$AK$84</definedName>
    <definedName name="_xlnm.Print_Area" localSheetId="5">'GT'!$A$1:$AK$84</definedName>
    <definedName name="_xlnm.Print_Area" localSheetId="6">'KZ'!$A$1:$AK$84</definedName>
    <definedName name="_xlnm.Print_Area" localSheetId="7">'LP'!$A$1:$AK$84</definedName>
    <definedName name="_xlnm.Print_Area" localSheetId="8">'MP'!$A$1:$AK$84</definedName>
    <definedName name="_xlnm.Print_Area" localSheetId="9">'NC'!$A$1:$AK$84</definedName>
    <definedName name="_xlnm.Print_Area" localSheetId="10">'NW'!$A$1:$AK$84</definedName>
    <definedName name="_xlnm.Print_Area" localSheetId="1">'Summary per Metro'!$A$1:$AK$84</definedName>
    <definedName name="_xlnm.Print_Area" localSheetId="0">'Summary per Province'!$A$1:$AK$84</definedName>
    <definedName name="_xlnm.Print_Area" localSheetId="2">'Summary per Top 19'!$A$1:$AK$84</definedName>
    <definedName name="_xlnm.Print_Area" localSheetId="11">'WC'!$A$1:$AK$84</definedName>
  </definedNames>
  <calcPr fullCalcOnLoad="1"/>
</workbook>
</file>

<file path=xl/sharedStrings.xml><?xml version="1.0" encoding="utf-8"?>
<sst xmlns="http://schemas.openxmlformats.org/spreadsheetml/2006/main" count="1433" uniqueCount="616">
  <si>
    <t>STATEMENT OF CAPITAL AND OPERATING EXPENDITURE FOR THE 1st Quarter Ended 30 September 2020</t>
  </si>
  <si>
    <t>Figures Finalised as at 2020/10/30</t>
  </si>
  <si>
    <t>Main appropriation</t>
  </si>
  <si>
    <t>Adjusted Budget</t>
  </si>
  <si>
    <t>First Quarter 2020/21</t>
  </si>
  <si>
    <t>Second Quarter 2020/21</t>
  </si>
  <si>
    <t>Third Quarter 2020/21</t>
  </si>
  <si>
    <t>Fourth Quarter 2020/21</t>
  </si>
  <si>
    <t>Year to date: 30 September 2020</t>
  </si>
  <si>
    <t>First Quarter 2019/20</t>
  </si>
  <si>
    <t>R thousands</t>
  </si>
  <si>
    <t>Code</t>
  </si>
  <si>
    <t>Operating Expenditure</t>
  </si>
  <si>
    <t>Capital Expenditure</t>
  </si>
  <si>
    <t>Total</t>
  </si>
  <si>
    <t>1st Q as % of Main app</t>
  </si>
  <si>
    <t>2nd Q as % of Main app</t>
  </si>
  <si>
    <t>3rd Q as % of adj budget</t>
  </si>
  <si>
    <t>4th Q as % of adj budget</t>
  </si>
  <si>
    <t>Total Expenditure as % of Main app</t>
  </si>
  <si>
    <t>Q1 of 2019/20 to Q1 of 2020/21</t>
  </si>
  <si>
    <t>Summary per Province</t>
  </si>
  <si>
    <t>Eastern Cape</t>
  </si>
  <si>
    <t>EC</t>
  </si>
  <si>
    <t>Free State</t>
  </si>
  <si>
    <t>FS</t>
  </si>
  <si>
    <t>Gauteng</t>
  </si>
  <si>
    <t>GT</t>
  </si>
  <si>
    <t>Kwazulu-Natal</t>
  </si>
  <si>
    <t>KZ</t>
  </si>
  <si>
    <t>Limpopo</t>
  </si>
  <si>
    <t>LP</t>
  </si>
  <si>
    <t>Mpumalanga</t>
  </si>
  <si>
    <t>MP</t>
  </si>
  <si>
    <t>North West</t>
  </si>
  <si>
    <t>NW</t>
  </si>
  <si>
    <t>Northern Cape</t>
  </si>
  <si>
    <t>NC</t>
  </si>
  <si>
    <t>Western Cape</t>
  </si>
  <si>
    <t>WC</t>
  </si>
  <si>
    <t>Summary per Metro</t>
  </si>
  <si>
    <t>Buffalo City</t>
  </si>
  <si>
    <t>BUF</t>
  </si>
  <si>
    <t>Cape Town</t>
  </si>
  <si>
    <t>CPT</t>
  </si>
  <si>
    <t>City of Ekurhuleni</t>
  </si>
  <si>
    <t>EKU</t>
  </si>
  <si>
    <t>eThekwini</t>
  </si>
  <si>
    <t>ETH</t>
  </si>
  <si>
    <t>City of Johannesburg</t>
  </si>
  <si>
    <t>JHB</t>
  </si>
  <si>
    <t>Mangaung</t>
  </si>
  <si>
    <t>MAN</t>
  </si>
  <si>
    <t>Nelson Mandela Bay</t>
  </si>
  <si>
    <t>NMA</t>
  </si>
  <si>
    <t>City of Tshwane</t>
  </si>
  <si>
    <t>TSH</t>
  </si>
  <si>
    <t>Summary per Top 19</t>
  </si>
  <si>
    <t>Matjhabeng</t>
  </si>
  <si>
    <t>FS184</t>
  </si>
  <si>
    <t>Emfuleni</t>
  </si>
  <si>
    <t>GT421</t>
  </si>
  <si>
    <t>Mogale City</t>
  </si>
  <si>
    <t>GT481</t>
  </si>
  <si>
    <t>Msunduzi</t>
  </si>
  <si>
    <t>KZN225</t>
  </si>
  <si>
    <t>Newcastle</t>
  </si>
  <si>
    <t>KZN252</t>
  </si>
  <si>
    <t>uMhlathuze</t>
  </si>
  <si>
    <t>KZN282</t>
  </si>
  <si>
    <t>Polokwane</t>
  </si>
  <si>
    <t>LIM354</t>
  </si>
  <si>
    <t>Govan Mbeki</t>
  </si>
  <si>
    <t>MP307</t>
  </si>
  <si>
    <t>Emalahleni (MP)</t>
  </si>
  <si>
    <t>MP312</t>
  </si>
  <si>
    <t>Steve Tshwete</t>
  </si>
  <si>
    <t>MP313</t>
  </si>
  <si>
    <t>City of Mbombela</t>
  </si>
  <si>
    <t>MP326</t>
  </si>
  <si>
    <t>Sol Plaatje</t>
  </si>
  <si>
    <t>NC091</t>
  </si>
  <si>
    <t>Madibeng</t>
  </si>
  <si>
    <t>NW372</t>
  </si>
  <si>
    <t>Rustenburg</t>
  </si>
  <si>
    <t>NW373</t>
  </si>
  <si>
    <t>City of Matlosana</t>
  </si>
  <si>
    <t>NW403</t>
  </si>
  <si>
    <t>J B Marks</t>
  </si>
  <si>
    <t>NW405</t>
  </si>
  <si>
    <t>Drakenstein</t>
  </si>
  <si>
    <t>WC023</t>
  </si>
  <si>
    <t>Stellenbosch</t>
  </si>
  <si>
    <t>WC024</t>
  </si>
  <si>
    <t>George</t>
  </si>
  <si>
    <t>WC044</t>
  </si>
  <si>
    <t>A</t>
  </si>
  <si>
    <t>Total Metros</t>
  </si>
  <si>
    <t>B</t>
  </si>
  <si>
    <t>Dr Beyers Naude</t>
  </si>
  <si>
    <t>EC101</t>
  </si>
  <si>
    <t>Blue Crane Route</t>
  </si>
  <si>
    <t>EC102</t>
  </si>
  <si>
    <t>Makana</t>
  </si>
  <si>
    <t>EC104</t>
  </si>
  <si>
    <t>Ndlambe</t>
  </si>
  <si>
    <t>EC105</t>
  </si>
  <si>
    <t>Sundays River Valley</t>
  </si>
  <si>
    <t>EC106</t>
  </si>
  <si>
    <t>Kouga</t>
  </si>
  <si>
    <t>EC108</t>
  </si>
  <si>
    <t>Kou-Kamma</t>
  </si>
  <si>
    <t>EC109</t>
  </si>
  <si>
    <t>C</t>
  </si>
  <si>
    <t>Sarah Baartman</t>
  </si>
  <si>
    <t>DC10</t>
  </si>
  <si>
    <t>Total Sarah Baartman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</si>
  <si>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</si>
  <si>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</si>
  <si>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</si>
  <si>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</si>
  <si>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</si>
  <si>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</si>
  <si>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</si>
  <si>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</si>
  <si>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</si>
  <si>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</si>
  <si>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Raymond Mhlaba</t>
  </si>
  <si>
    <t>EC129</t>
  </si>
  <si>
    <t>Amathole</t>
  </si>
  <si>
    <t>DC12</t>
  </si>
  <si>
    <t>Total Amathole</t>
  </si>
  <si>
    <t>Inxuba Yethemba</t>
  </si>
  <si>
    <t>EC131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</si>
  <si>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</si>
  <si>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</si>
  <si>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</si>
  <si>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</si>
  <si>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</si>
  <si>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</si>
  <si>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</si>
  <si>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</si>
  <si>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Enoch Mgijima</t>
  </si>
  <si>
    <t>EC139</t>
  </si>
  <si>
    <t>Chris Hani</t>
  </si>
  <si>
    <t>DC13</t>
  </si>
  <si>
    <t>Total Chris Hani</t>
  </si>
  <si>
    <t>Elundini</t>
  </si>
  <si>
    <t>EC141</t>
  </si>
  <si>
    <t>Senqu</t>
  </si>
  <si>
    <t>EC142</t>
  </si>
  <si>
    <t>Walter Sisulu</t>
  </si>
  <si>
    <t>EC145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</si>
  <si>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</si>
  <si>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</si>
  <si>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</si>
  <si>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</si>
  <si>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</si>
  <si>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</si>
  <si>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</si>
  <si>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</si>
  <si>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</si>
  <si>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</si>
  <si>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</si>
  <si>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</si>
  <si>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</si>
  <si>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R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</si>
  <si>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</si>
  <si>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</si>
  <si>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</si>
  <si>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</si>
  <si>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</si>
  <si>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</si>
  <si>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</si>
  <si>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</si>
  <si>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</si>
  <si>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</si>
  <si>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</si>
  <si>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</si>
  <si>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</si>
  <si>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</si>
  <si>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Letsemeng</t>
  </si>
  <si>
    <t>FS161</t>
  </si>
  <si>
    <t>Kopanong</t>
  </si>
  <si>
    <t>FS162</t>
  </si>
  <si>
    <t>Mohokare</t>
  </si>
  <si>
    <t>FS163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</si>
  <si>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</si>
  <si>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</si>
  <si>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</si>
  <si>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</si>
  <si>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</si>
  <si>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</si>
  <si>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</si>
  <si>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</si>
  <si>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</si>
  <si>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</si>
  <si>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</si>
  <si>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</si>
  <si>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</si>
  <si>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</si>
  <si>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</si>
  <si>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</si>
  <si>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</si>
  <si>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</si>
  <si>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</si>
  <si>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</si>
  <si>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</si>
  <si>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</si>
  <si>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</si>
  <si>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</si>
  <si>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</si>
  <si>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</si>
  <si>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</si>
  <si>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</si>
  <si>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</si>
  <si>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</si>
  <si>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</si>
  <si>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</si>
  <si>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</si>
  <si>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</si>
  <si>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</si>
  <si>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</si>
  <si>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</si>
  <si>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</si>
  <si>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</si>
  <si>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</si>
  <si>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</si>
  <si>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Midvaal</t>
  </si>
  <si>
    <t>GT422</t>
  </si>
  <si>
    <t>Lesedi</t>
  </si>
  <si>
    <t>GT423</t>
  </si>
  <si>
    <t>Sedibeng</t>
  </si>
  <si>
    <t>DC42</t>
  </si>
  <si>
    <t>Total Sedibeng</t>
  </si>
  <si>
    <t>Merafong City</t>
  </si>
  <si>
    <t>GT484</t>
  </si>
  <si>
    <t>Rand West City</t>
  </si>
  <si>
    <t>GT485</t>
  </si>
  <si>
    <t>West Rand</t>
  </si>
  <si>
    <t>DC48</t>
  </si>
  <si>
    <t>Total West Rand</t>
  </si>
  <si>
    <t>Total Gauteng</t>
  </si>
  <si>
    <t>Umdoni</t>
  </si>
  <si>
    <t>KZN212</t>
  </si>
  <si>
    <t>Umzumbe</t>
  </si>
  <si>
    <t>KZN213</t>
  </si>
  <si>
    <t>uMuziwabantu</t>
  </si>
  <si>
    <t>KZN214</t>
  </si>
  <si>
    <t>Ray Nkonyeni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</si>
  <si>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</si>
  <si>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</si>
  <si>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</si>
  <si>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</si>
  <si>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</si>
  <si>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</si>
  <si>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</si>
  <si>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</si>
  <si>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</si>
  <si>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</si>
  <si>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</si>
  <si>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</si>
  <si>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</si>
  <si>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</si>
  <si>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</si>
  <si>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</si>
  <si>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</si>
  <si>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</si>
  <si>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</si>
  <si>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Okhahlamba</t>
  </si>
  <si>
    <t>KZN235</t>
  </si>
  <si>
    <t>Inkosi Langalibalele</t>
  </si>
  <si>
    <t>KZN237</t>
  </si>
  <si>
    <t>Alfred Duma</t>
  </si>
  <si>
    <t>KZN238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</si>
  <si>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</si>
  <si>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</si>
  <si>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</si>
  <si>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</si>
  <si>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</si>
  <si>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</si>
  <si>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</si>
  <si>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</si>
  <si>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</si>
  <si>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</si>
  <si>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</si>
  <si>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</si>
  <si>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</si>
  <si>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</si>
  <si>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</si>
  <si>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</si>
  <si>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</si>
  <si>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</si>
  <si>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</si>
  <si>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</si>
  <si>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</si>
  <si>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</si>
  <si>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</si>
  <si>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</si>
  <si>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</si>
  <si>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</si>
  <si>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</si>
  <si>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</si>
  <si>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</si>
  <si>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</si>
  <si>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</si>
  <si>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</si>
  <si>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</si>
  <si>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</si>
  <si>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</si>
  <si>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</si>
  <si>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</si>
  <si>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</si>
  <si>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Mtubatuba</t>
  </si>
  <si>
    <t>KZN275</t>
  </si>
  <si>
    <t>Hlabisa Big Five</t>
  </si>
  <si>
    <t>KZN276</t>
  </si>
  <si>
    <t>Umkhanyakude</t>
  </si>
  <si>
    <t>DC27</t>
  </si>
  <si>
    <t>Total Umkhanyakude</t>
  </si>
  <si>
    <t>Mfolozi</t>
  </si>
  <si>
    <t>KZN281</t>
  </si>
  <si>
    <t>uMlalazi</t>
  </si>
  <si>
    <t>KZN284</t>
  </si>
  <si>
    <t>Mthonjaneni</t>
  </si>
  <si>
    <t>KZN285</t>
  </si>
  <si>
    <t>Nkandla</t>
  </si>
  <si>
    <t>KZN286</t>
  </si>
  <si>
    <t>King Cetshwayo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</si>
  <si>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</si>
  <si>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</si>
  <si>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</si>
  <si>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</si>
  <si>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</si>
  <si>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</si>
  <si>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</si>
  <si>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</si>
  <si>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</si>
  <si>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</si>
  <si>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</si>
  <si>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</si>
  <si>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</si>
  <si>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Greater Kokstad</t>
  </si>
  <si>
    <t>KZN433</t>
  </si>
  <si>
    <t>Ubuhlebezwe</t>
  </si>
  <si>
    <t>KZN434</t>
  </si>
  <si>
    <t>Umzimkhulu</t>
  </si>
  <si>
    <t>KZN435</t>
  </si>
  <si>
    <t>Dr Nkosazana Dlamini Zuma</t>
  </si>
  <si>
    <t>KZN436</t>
  </si>
  <si>
    <t>Harry Gwala</t>
  </si>
  <si>
    <t>DC43</t>
  </si>
  <si>
    <t>Total Harry Gwala</t>
  </si>
  <si>
    <t>Total Kwazulu-Natal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</si>
  <si>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</si>
  <si>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</si>
  <si>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</si>
  <si>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</si>
  <si>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</si>
  <si>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</si>
  <si>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</si>
  <si>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</si>
  <si>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</si>
  <si>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</si>
  <si>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</si>
  <si>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</si>
  <si>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</si>
  <si>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</si>
  <si>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</si>
  <si>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Thulamela</t>
  </si>
  <si>
    <t>LIM343</t>
  </si>
  <si>
    <t>Makhado</t>
  </si>
  <si>
    <t>LIM344</t>
  </si>
  <si>
    <t>Collins Chabane</t>
  </si>
  <si>
    <t>LIM345</t>
  </si>
  <si>
    <t>Vhembe</t>
  </si>
  <si>
    <t>DC34</t>
  </si>
  <si>
    <t>Total Vhembe</t>
  </si>
  <si>
    <t>Blouberg</t>
  </si>
  <si>
    <t>LIM351</t>
  </si>
  <si>
    <t>Molemole</t>
  </si>
  <si>
    <t>LIM353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</si>
  <si>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</si>
  <si>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</si>
  <si>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</si>
  <si>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</si>
  <si>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</si>
  <si>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</si>
  <si>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</si>
  <si>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</si>
  <si>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</si>
  <si>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Bela Bela</t>
  </si>
  <si>
    <t>LIM366</t>
  </si>
  <si>
    <t>Mogalakwena</t>
  </si>
  <si>
    <t>LIM367</t>
  </si>
  <si>
    <t>Modimolle-Mookgopong</t>
  </si>
  <si>
    <t>LIM368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</si>
  <si>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</si>
  <si>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</si>
  <si>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</si>
  <si>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</si>
  <si>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</si>
  <si>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</si>
  <si>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</si>
  <si>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</si>
  <si>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</si>
  <si>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Tubatse Fetakgomo</t>
  </si>
  <si>
    <t>LIM476</t>
  </si>
  <si>
    <t>Sekhukhune</t>
  </si>
  <si>
    <t>DC47</t>
  </si>
  <si>
    <t>Total Sekhukhune</t>
  </si>
  <si>
    <t>Total Limpopo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</si>
  <si>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</si>
  <si>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</si>
  <si>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</si>
  <si>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</si>
  <si>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</si>
  <si>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</si>
  <si>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</si>
  <si>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</si>
  <si>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</si>
  <si>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</si>
  <si>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</si>
  <si>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</si>
  <si>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Gert Sibande</t>
  </si>
  <si>
    <t>DC30</t>
  </si>
  <si>
    <t>Total Gert Sibande</t>
  </si>
  <si>
    <t>Victor Khanye</t>
  </si>
  <si>
    <t>MP311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</si>
  <si>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</si>
  <si>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</si>
  <si>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</si>
  <si>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</si>
  <si>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</si>
  <si>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</si>
  <si>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</si>
  <si>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</si>
  <si>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</si>
  <si>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</si>
  <si>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</si>
  <si>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Nkomazi</t>
  </si>
  <si>
    <t>MP324</t>
  </si>
  <si>
    <t>Bushbuckridge</t>
  </si>
  <si>
    <t>MP325</t>
  </si>
  <si>
    <t>Ehlanzeni</t>
  </si>
  <si>
    <t>DC32</t>
  </si>
  <si>
    <t>Total Ehlanzeni</t>
  </si>
  <si>
    <t>Total Mpumalanga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</si>
  <si>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</si>
  <si>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</si>
  <si>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</si>
  <si>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</si>
  <si>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</si>
  <si>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</si>
  <si>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</si>
  <si>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</si>
  <si>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</si>
  <si>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</si>
  <si>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</si>
  <si>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</si>
  <si>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</si>
  <si>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</si>
  <si>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</si>
  <si>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</si>
  <si>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</si>
  <si>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</si>
  <si>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</si>
  <si>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</si>
  <si>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</si>
  <si>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</si>
  <si>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</si>
  <si>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</si>
  <si>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</si>
  <si>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</si>
  <si>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</si>
  <si>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</si>
  <si>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</si>
  <si>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</si>
  <si>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</si>
  <si>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</si>
  <si>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</si>
  <si>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</si>
  <si>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</si>
  <si>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</si>
  <si>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</si>
  <si>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</si>
  <si>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</si>
  <si>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</si>
  <si>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</si>
  <si>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</si>
  <si>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</si>
  <si>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!Kai! Garib</t>
  </si>
  <si>
    <t>NC082</t>
  </si>
  <si>
    <t>!Kheis</t>
  </si>
  <si>
    <t>NC084</t>
  </si>
  <si>
    <t>Tsantsabane</t>
  </si>
  <si>
    <t>NC085</t>
  </si>
  <si>
    <t>Kgatelopele</t>
  </si>
  <si>
    <t>NC086</t>
  </si>
  <si>
    <t>Dawid Kruiper</t>
  </si>
  <si>
    <t>NC087</t>
  </si>
  <si>
    <t>Z F Mgcawu</t>
  </si>
  <si>
    <t>DC8</t>
  </si>
  <si>
    <t>Total Z F Mgcawu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</si>
  <si>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</si>
  <si>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</si>
  <si>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</si>
  <si>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</si>
  <si>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</si>
  <si>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</si>
  <si>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</si>
  <si>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</si>
  <si>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</si>
  <si>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</si>
  <si>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Moretele</t>
  </si>
  <si>
    <t>NW371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</si>
  <si>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</si>
  <si>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</si>
  <si>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</si>
  <si>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</si>
  <si>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</si>
  <si>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</si>
  <si>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</si>
  <si>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</si>
  <si>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</si>
  <si>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</si>
  <si>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</si>
  <si>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</si>
  <si>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</si>
  <si>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</si>
  <si>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</si>
  <si>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</si>
  <si>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</si>
  <si>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</si>
  <si>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</si>
  <si>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</si>
  <si>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</si>
  <si>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</si>
  <si>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</si>
  <si>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</si>
  <si>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</si>
  <si>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</si>
  <si>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</si>
  <si>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</si>
  <si>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Kagisano-Molopo</t>
  </si>
  <si>
    <t>NW397</t>
  </si>
  <si>
    <t>Dr Ruth Segomotsi Mompati</t>
  </si>
  <si>
    <t>DC39</t>
  </si>
  <si>
    <t>Total Dr Ruth Segomotsi Mompati</t>
  </si>
  <si>
    <t>Maquassi Hills</t>
  </si>
  <si>
    <t>NW404</t>
  </si>
  <si>
    <t>Dr Kenneth Kaunda</t>
  </si>
  <si>
    <t>DC40</t>
  </si>
  <si>
    <t>Total Dr Kenneth Kaunda</t>
  </si>
  <si>
    <t>Total North West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</si>
  <si>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</si>
  <si>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</si>
  <si>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</si>
  <si>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</si>
  <si>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</si>
  <si>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</si>
  <si>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</si>
  <si>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</si>
  <si>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</si>
  <si>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</si>
  <si>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</si>
  <si>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</si>
  <si>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</si>
  <si>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</si>
  <si>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</si>
  <si>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</si>
  <si>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</si>
  <si>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</si>
  <si>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</si>
  <si>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</si>
  <si>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</si>
  <si>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</si>
  <si>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</si>
  <si>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</si>
  <si>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</si>
  <si>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</si>
  <si>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</si>
  <si>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</si>
  <si>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</si>
  <si>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</si>
  <si>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</si>
  <si>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</si>
  <si>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</si>
  <si>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</si>
  <si>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</si>
  <si>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</si>
  <si>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</si>
  <si>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</si>
  <si>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</si>
  <si>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Oudtshoorn</t>
  </si>
  <si>
    <t>WC045</t>
  </si>
  <si>
    <t>Bitou</t>
  </si>
  <si>
    <t>WC047</t>
  </si>
  <si>
    <t>Knysna</t>
  </si>
  <si>
    <t>WC048</t>
  </si>
  <si>
    <t>Garden Route</t>
  </si>
  <si>
    <t>DC4</t>
  </si>
  <si>
    <t>Total Garden Route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</si>
  <si>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</si>
  <si>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</si>
  <si>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</si>
  <si>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</si>
  <si>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</si>
  <si>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</si>
  <si>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</si>
  <si>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</si>
  <si>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</si>
  <si>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</si>
  <si>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</si>
  <si>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 xml:space="preserve"> </t>
  </si>
  <si>
    <t>Total Top 19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</si>
</sst>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"/>
    <numFmt numFmtId="177" formatCode="##,##0_);\(##,##0\);0_)"/>
    <numFmt numFmtId="178" formatCode="#,###.0\%"/>
    <numFmt numFmtId="179" formatCode="_(* #,##0_);_(* \(#,##0\);_(* &quot;- &quot;?_);_(@_)"/>
    <numFmt numFmtId="180" formatCode="0.0%;\(0.0%\);_(* &quot;- &quot;?_);_(@_)"/>
    <numFmt numFmtId="181" formatCode="#,###.0%"/>
    <numFmt numFmtId="182" formatCode="_(* #,##0,_);_(* \(#,##0,\);_(* &quot;- &quot;?_);_(@_)"/>
    <numFmt numFmtId="183" formatCode="0.0%;\(0.0%\);_(* &quot; 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2"/>
    </font>
    <font>
      <b/>
      <sz val="12"/>
      <color indexed="8"/>
      <name val="Arial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Arial Narrow"/>
      <family val="2"/>
    </font>
    <font>
      <sz val="10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5">
    <xf numFmtId="0" fontId="0" fillId="0" borderId="0" xfId="0" applyFont="1" applyAlignment="1">
      <alignment/>
    </xf>
    <xf numFmtId="0" fontId="2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3" fillId="0" borderId="0" xfId="0" applyFont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/>
    </xf>
    <xf numFmtId="0" fontId="4" fillId="0" borderId="10" xfId="0" applyFont="1" applyBorder="1" applyAlignment="1" applyProtection="1">
      <alignment wrapText="1"/>
      <protection/>
    </xf>
    <xf numFmtId="0" fontId="4" fillId="0" borderId="11" xfId="0" applyFont="1" applyBorder="1" applyAlignment="1" applyProtection="1">
      <alignment wrapText="1"/>
      <protection/>
    </xf>
    <xf numFmtId="0" fontId="4" fillId="0" borderId="12" xfId="0" applyFont="1" applyBorder="1" applyAlignment="1" applyProtection="1">
      <alignment horizontal="center" wrapText="1"/>
      <protection/>
    </xf>
    <xf numFmtId="0" fontId="5" fillId="0" borderId="12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4" fillId="0" borderId="13" xfId="0" applyFont="1" applyBorder="1" applyAlignment="1" applyProtection="1">
      <alignment wrapText="1"/>
      <protection/>
    </xf>
    <xf numFmtId="0" fontId="4" fillId="0" borderId="14" xfId="0" applyFont="1" applyBorder="1" applyAlignment="1" applyProtection="1">
      <alignment wrapText="1"/>
      <protection/>
    </xf>
    <xf numFmtId="0" fontId="4" fillId="0" borderId="15" xfId="0" applyFont="1" applyBorder="1" applyAlignment="1" applyProtection="1">
      <alignment horizontal="center" wrapText="1"/>
      <protection/>
    </xf>
    <xf numFmtId="0" fontId="4" fillId="0" borderId="13" xfId="0" applyFont="1" applyBorder="1" applyAlignment="1" applyProtection="1">
      <alignment horizontal="center" vertical="top" wrapText="1"/>
      <protection/>
    </xf>
    <xf numFmtId="0" fontId="4" fillId="0" borderId="16" xfId="0" applyFont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vertical="top" wrapText="1"/>
      <protection/>
    </xf>
    <xf numFmtId="0" fontId="4" fillId="0" borderId="17" xfId="0" applyFont="1" applyBorder="1" applyAlignment="1" applyProtection="1">
      <alignment horizontal="center" vertical="top" wrapText="1"/>
      <protection/>
    </xf>
    <xf numFmtId="0" fontId="4" fillId="0" borderId="18" xfId="0" applyFont="1" applyBorder="1" applyAlignment="1" applyProtection="1">
      <alignment horizontal="center" vertical="top" wrapText="1"/>
      <protection/>
    </xf>
    <xf numFmtId="0" fontId="4" fillId="0" borderId="19" xfId="0" applyFont="1" applyBorder="1" applyAlignment="1" applyProtection="1">
      <alignment horizontal="center" vertical="top" wrapText="1"/>
      <protection/>
    </xf>
    <xf numFmtId="0" fontId="4" fillId="0" borderId="20" xfId="0" applyFont="1" applyBorder="1" applyAlignment="1" applyProtection="1">
      <alignment horizontal="center" vertical="top" wrapText="1"/>
      <protection/>
    </xf>
    <xf numFmtId="0" fontId="5" fillId="0" borderId="11" xfId="0" applyFont="1" applyBorder="1" applyAlignment="1" applyProtection="1">
      <alignment/>
      <protection/>
    </xf>
    <xf numFmtId="0" fontId="5" fillId="0" borderId="2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0" fontId="4" fillId="0" borderId="24" xfId="0" applyFont="1" applyBorder="1" applyAlignment="1" applyProtection="1">
      <alignment wrapText="1"/>
      <protection/>
    </xf>
    <xf numFmtId="0" fontId="4" fillId="0" borderId="25" xfId="0" applyFont="1" applyBorder="1" applyAlignment="1" applyProtection="1">
      <alignment wrapText="1"/>
      <protection/>
    </xf>
    <xf numFmtId="0" fontId="5" fillId="0" borderId="27" xfId="0" applyFont="1" applyBorder="1" applyAlignment="1" applyProtection="1">
      <alignment/>
      <protection/>
    </xf>
    <xf numFmtId="0" fontId="5" fillId="0" borderId="28" xfId="0" applyFont="1" applyBorder="1" applyAlignment="1" applyProtection="1">
      <alignment/>
      <protection/>
    </xf>
    <xf numFmtId="0" fontId="5" fillId="0" borderId="29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25" xfId="0" applyFont="1" applyBorder="1" applyAlignment="1" applyProtection="1">
      <alignment horizontal="left" indent="1"/>
      <protection/>
    </xf>
    <xf numFmtId="0" fontId="6" fillId="0" borderId="24" xfId="0" applyFont="1" applyBorder="1" applyAlignment="1" applyProtection="1">
      <alignment wrapText="1"/>
      <protection/>
    </xf>
    <xf numFmtId="0" fontId="5" fillId="0" borderId="25" xfId="0" applyFont="1" applyBorder="1" applyAlignment="1" applyProtection="1">
      <alignment horizontal="left" indent="1"/>
      <protection/>
    </xf>
    <xf numFmtId="0" fontId="4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179" fontId="5" fillId="0" borderId="0" xfId="0" applyNumberFormat="1" applyFont="1" applyFill="1" applyBorder="1" applyAlignment="1" applyProtection="1">
      <alignment horizontal="left" indent="2"/>
      <protection/>
    </xf>
    <xf numFmtId="0" fontId="4" fillId="0" borderId="25" xfId="0" applyFont="1" applyBorder="1" applyAlignment="1" applyProtection="1">
      <alignment horizontal="left"/>
      <protection/>
    </xf>
    <xf numFmtId="0" fontId="6" fillId="0" borderId="14" xfId="0" applyFont="1" applyBorder="1" applyAlignment="1" applyProtection="1">
      <alignment horizontal="left" indent="1"/>
      <protection/>
    </xf>
    <xf numFmtId="0" fontId="6" fillId="0" borderId="13" xfId="0" applyFont="1" applyBorder="1" applyAlignment="1" applyProtection="1">
      <alignment wrapText="1"/>
      <protection/>
    </xf>
    <xf numFmtId="0" fontId="0" fillId="0" borderId="26" xfId="0" applyBorder="1" applyAlignment="1" applyProtection="1">
      <alignment/>
      <protection/>
    </xf>
    <xf numFmtId="0" fontId="0" fillId="0" borderId="26" xfId="0" applyBorder="1" applyAlignment="1" applyProtection="1">
      <alignment horizontal="left" indent="1"/>
      <protection/>
    </xf>
    <xf numFmtId="0" fontId="6" fillId="0" borderId="26" xfId="0" applyFont="1" applyBorder="1" applyAlignment="1" applyProtection="1">
      <alignment wrapText="1"/>
      <protection/>
    </xf>
    <xf numFmtId="0" fontId="0" fillId="0" borderId="20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 horizontal="left" indent="1"/>
      <protection/>
    </xf>
    <xf numFmtId="0" fontId="0" fillId="0" borderId="24" xfId="0" applyFont="1" applyBorder="1" applyAlignment="1" applyProtection="1">
      <alignment/>
      <protection/>
    </xf>
    <xf numFmtId="0" fontId="0" fillId="0" borderId="27" xfId="0" applyFont="1" applyBorder="1" applyAlignment="1" applyProtection="1">
      <alignment/>
      <protection/>
    </xf>
    <xf numFmtId="0" fontId="0" fillId="0" borderId="28" xfId="0" applyFont="1" applyBorder="1" applyAlignment="1" applyProtection="1">
      <alignment/>
      <protection/>
    </xf>
    <xf numFmtId="0" fontId="0" fillId="0" borderId="30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45" fillId="0" borderId="20" xfId="0" applyFont="1" applyBorder="1" applyAlignment="1" applyProtection="1">
      <alignment wrapText="1"/>
      <protection/>
    </xf>
    <xf numFmtId="0" fontId="45" fillId="0" borderId="20" xfId="0" applyFont="1" applyBorder="1" applyAlignment="1" applyProtection="1">
      <alignment horizontal="left" wrapText="1" indent="1"/>
      <protection/>
    </xf>
    <xf numFmtId="0" fontId="46" fillId="0" borderId="20" xfId="0" applyFont="1" applyBorder="1" applyAlignment="1" applyProtection="1">
      <alignment wrapText="1"/>
      <protection/>
    </xf>
    <xf numFmtId="0" fontId="46" fillId="0" borderId="20" xfId="0" applyFont="1" applyBorder="1" applyAlignment="1" applyProtection="1">
      <alignment horizontal="left" wrapText="1" indent="1"/>
      <protection/>
    </xf>
    <xf numFmtId="0" fontId="46" fillId="0" borderId="24" xfId="0" applyFont="1" applyBorder="1" applyAlignment="1" applyProtection="1">
      <alignment wrapText="1"/>
      <protection/>
    </xf>
    <xf numFmtId="0" fontId="45" fillId="0" borderId="20" xfId="0" applyFont="1" applyBorder="1" applyAlignment="1" applyProtection="1">
      <alignment horizontal="right"/>
      <protection/>
    </xf>
    <xf numFmtId="0" fontId="45" fillId="0" borderId="20" xfId="0" applyFont="1" applyBorder="1" applyAlignment="1" applyProtection="1">
      <alignment horizontal="left"/>
      <protection/>
    </xf>
    <xf numFmtId="0" fontId="45" fillId="0" borderId="24" xfId="0" applyFont="1" applyBorder="1" applyAlignment="1" applyProtection="1">
      <alignment horizontal="right"/>
      <protection/>
    </xf>
    <xf numFmtId="0" fontId="45" fillId="0" borderId="15" xfId="0" applyFont="1" applyBorder="1" applyAlignment="1" applyProtection="1">
      <alignment horizontal="right"/>
      <protection/>
    </xf>
    <xf numFmtId="0" fontId="45" fillId="0" borderId="15" xfId="0" applyFont="1" applyBorder="1" applyAlignment="1" applyProtection="1">
      <alignment horizontal="left"/>
      <protection/>
    </xf>
    <xf numFmtId="0" fontId="45" fillId="0" borderId="13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182" fontId="5" fillId="0" borderId="27" xfId="0" applyNumberFormat="1" applyFont="1" applyFill="1" applyBorder="1" applyAlignment="1" applyProtection="1">
      <alignment/>
      <protection/>
    </xf>
    <xf numFmtId="182" fontId="5" fillId="0" borderId="28" xfId="0" applyNumberFormat="1" applyFont="1" applyFill="1" applyBorder="1" applyAlignment="1" applyProtection="1">
      <alignment/>
      <protection/>
    </xf>
    <xf numFmtId="182" fontId="5" fillId="0" borderId="29" xfId="0" applyNumberFormat="1" applyFont="1" applyFill="1" applyBorder="1" applyAlignment="1" applyProtection="1">
      <alignment/>
      <protection/>
    </xf>
    <xf numFmtId="182" fontId="5" fillId="0" borderId="30" xfId="0" applyNumberFormat="1" applyFont="1" applyFill="1" applyBorder="1" applyAlignment="1" applyProtection="1">
      <alignment/>
      <protection/>
    </xf>
    <xf numFmtId="182" fontId="7" fillId="0" borderId="27" xfId="0" applyNumberFormat="1" applyFont="1" applyFill="1" applyBorder="1" applyAlignment="1" applyProtection="1">
      <alignment/>
      <protection/>
    </xf>
    <xf numFmtId="182" fontId="7" fillId="0" borderId="28" xfId="0" applyNumberFormat="1" applyFont="1" applyFill="1" applyBorder="1" applyAlignment="1" applyProtection="1">
      <alignment/>
      <protection/>
    </xf>
    <xf numFmtId="182" fontId="7" fillId="0" borderId="30" xfId="0" applyNumberFormat="1" applyFont="1" applyFill="1" applyBorder="1" applyAlignment="1" applyProtection="1">
      <alignment/>
      <protection/>
    </xf>
    <xf numFmtId="182" fontId="7" fillId="0" borderId="13" xfId="0" applyNumberFormat="1" applyFont="1" applyBorder="1" applyAlignment="1" applyProtection="1">
      <alignment/>
      <protection/>
    </xf>
    <xf numFmtId="182" fontId="7" fillId="0" borderId="31" xfId="0" applyNumberFormat="1" applyFont="1" applyBorder="1" applyAlignment="1" applyProtection="1">
      <alignment/>
      <protection/>
    </xf>
    <xf numFmtId="182" fontId="7" fillId="0" borderId="16" xfId="0" applyNumberFormat="1" applyFont="1" applyBorder="1" applyAlignment="1" applyProtection="1">
      <alignment/>
      <protection/>
    </xf>
    <xf numFmtId="182" fontId="7" fillId="0" borderId="32" xfId="0" applyNumberFormat="1" applyFont="1" applyBorder="1" applyAlignment="1" applyProtection="1">
      <alignment/>
      <protection/>
    </xf>
    <xf numFmtId="182" fontId="5" fillId="0" borderId="0" xfId="0" applyNumberFormat="1" applyFont="1" applyAlignment="1" applyProtection="1">
      <alignment/>
      <protection/>
    </xf>
    <xf numFmtId="182" fontId="0" fillId="0" borderId="0" xfId="0" applyNumberFormat="1" applyAlignment="1" applyProtection="1">
      <alignment/>
      <protection/>
    </xf>
    <xf numFmtId="182" fontId="46" fillId="0" borderId="27" xfId="0" applyNumberFormat="1" applyFont="1" applyBorder="1" applyAlignment="1" applyProtection="1">
      <alignment horizontal="right" wrapText="1"/>
      <protection/>
    </xf>
    <xf numFmtId="182" fontId="46" fillId="0" borderId="28" xfId="0" applyNumberFormat="1" applyFont="1" applyBorder="1" applyAlignment="1" applyProtection="1">
      <alignment horizontal="right" wrapText="1"/>
      <protection/>
    </xf>
    <xf numFmtId="182" fontId="46" fillId="0" borderId="30" xfId="0" applyNumberFormat="1" applyFont="1" applyBorder="1" applyAlignment="1" applyProtection="1">
      <alignment horizontal="right"/>
      <protection/>
    </xf>
    <xf numFmtId="182" fontId="46" fillId="0" borderId="28" xfId="0" applyNumberFormat="1" applyFont="1" applyBorder="1" applyAlignment="1" applyProtection="1">
      <alignment horizontal="right"/>
      <protection/>
    </xf>
    <xf numFmtId="182" fontId="45" fillId="0" borderId="27" xfId="0" applyNumberFormat="1" applyFont="1" applyBorder="1" applyAlignment="1" applyProtection="1">
      <alignment horizontal="right"/>
      <protection/>
    </xf>
    <xf numFmtId="182" fontId="45" fillId="0" borderId="28" xfId="0" applyNumberFormat="1" applyFont="1" applyBorder="1" applyAlignment="1" applyProtection="1">
      <alignment horizontal="right"/>
      <protection/>
    </xf>
    <xf numFmtId="182" fontId="45" fillId="0" borderId="30" xfId="0" applyNumberFormat="1" applyFont="1" applyBorder="1" applyAlignment="1" applyProtection="1">
      <alignment horizontal="right"/>
      <protection/>
    </xf>
    <xf numFmtId="182" fontId="45" fillId="0" borderId="32" xfId="0" applyNumberFormat="1" applyFont="1" applyBorder="1" applyAlignment="1" applyProtection="1">
      <alignment horizontal="right"/>
      <protection/>
    </xf>
    <xf numFmtId="182" fontId="45" fillId="0" borderId="31" xfId="0" applyNumberFormat="1" applyFont="1" applyBorder="1" applyAlignment="1" applyProtection="1">
      <alignment horizontal="right"/>
      <protection/>
    </xf>
    <xf numFmtId="182" fontId="45" fillId="0" borderId="33" xfId="0" applyNumberFormat="1" applyFont="1" applyBorder="1" applyAlignment="1" applyProtection="1">
      <alignment horizontal="right"/>
      <protection/>
    </xf>
    <xf numFmtId="182" fontId="0" fillId="0" borderId="0" xfId="0" applyNumberFormat="1" applyFont="1" applyAlignment="1" applyProtection="1">
      <alignment/>
      <protection/>
    </xf>
    <xf numFmtId="182" fontId="5" fillId="0" borderId="32" xfId="0" applyNumberFormat="1" applyFont="1" applyFill="1" applyBorder="1" applyAlignment="1" applyProtection="1">
      <alignment/>
      <protection/>
    </xf>
    <xf numFmtId="182" fontId="5" fillId="0" borderId="31" xfId="0" applyNumberFormat="1" applyFont="1" applyFill="1" applyBorder="1" applyAlignment="1" applyProtection="1">
      <alignment/>
      <protection/>
    </xf>
    <xf numFmtId="182" fontId="5" fillId="0" borderId="33" xfId="0" applyNumberFormat="1" applyFont="1" applyFill="1" applyBorder="1" applyAlignment="1" applyProtection="1">
      <alignment/>
      <protection/>
    </xf>
    <xf numFmtId="182" fontId="5" fillId="0" borderId="26" xfId="0" applyNumberFormat="1" applyFont="1" applyFill="1" applyBorder="1" applyAlignment="1" applyProtection="1">
      <alignment/>
      <protection/>
    </xf>
    <xf numFmtId="183" fontId="5" fillId="0" borderId="25" xfId="0" applyNumberFormat="1" applyFont="1" applyFill="1" applyBorder="1" applyAlignment="1" applyProtection="1">
      <alignment/>
      <protection/>
    </xf>
    <xf numFmtId="183" fontId="7" fillId="0" borderId="25" xfId="0" applyNumberFormat="1" applyFont="1" applyFill="1" applyBorder="1" applyAlignment="1" applyProtection="1">
      <alignment/>
      <protection/>
    </xf>
    <xf numFmtId="183" fontId="7" fillId="0" borderId="34" xfId="0" applyNumberFormat="1" applyFont="1" applyBorder="1" applyAlignment="1" applyProtection="1">
      <alignment/>
      <protection/>
    </xf>
    <xf numFmtId="183" fontId="5" fillId="0" borderId="0" xfId="0" applyNumberFormat="1" applyFont="1" applyAlignment="1" applyProtection="1">
      <alignment/>
      <protection/>
    </xf>
    <xf numFmtId="183" fontId="0" fillId="0" borderId="0" xfId="0" applyNumberFormat="1" applyAlignment="1" applyProtection="1">
      <alignment/>
      <protection/>
    </xf>
    <xf numFmtId="183" fontId="46" fillId="0" borderId="30" xfId="0" applyNumberFormat="1" applyFont="1" applyBorder="1" applyAlignment="1" applyProtection="1">
      <alignment horizontal="right" wrapText="1"/>
      <protection/>
    </xf>
    <xf numFmtId="183" fontId="45" fillId="0" borderId="30" xfId="0" applyNumberFormat="1" applyFont="1" applyBorder="1" applyAlignment="1" applyProtection="1">
      <alignment horizontal="right"/>
      <protection/>
    </xf>
    <xf numFmtId="183" fontId="45" fillId="0" borderId="33" xfId="0" applyNumberFormat="1" applyFont="1" applyBorder="1" applyAlignment="1" applyProtection="1">
      <alignment horizontal="right"/>
      <protection/>
    </xf>
    <xf numFmtId="183" fontId="0" fillId="0" borderId="0" xfId="0" applyNumberFormat="1" applyFont="1" applyAlignment="1" applyProtection="1">
      <alignment/>
      <protection/>
    </xf>
    <xf numFmtId="183" fontId="5" fillId="0" borderId="14" xfId="0" applyNumberFormat="1" applyFont="1" applyFill="1" applyBorder="1" applyAlignment="1" applyProtection="1">
      <alignment/>
      <protection/>
    </xf>
    <xf numFmtId="183" fontId="5" fillId="0" borderId="26" xfId="0" applyNumberFormat="1" applyFont="1" applyFill="1" applyBorder="1" applyAlignment="1" applyProtection="1">
      <alignment/>
      <protection/>
    </xf>
    <xf numFmtId="182" fontId="6" fillId="0" borderId="27" xfId="0" applyNumberFormat="1" applyFont="1" applyBorder="1" applyAlignment="1" applyProtection="1">
      <alignment horizontal="right" wrapText="1"/>
      <protection/>
    </xf>
    <xf numFmtId="182" fontId="6" fillId="0" borderId="0" xfId="0" applyNumberFormat="1" applyFont="1" applyAlignment="1" applyProtection="1">
      <alignment horizontal="right" wrapText="1"/>
      <protection/>
    </xf>
    <xf numFmtId="182" fontId="6" fillId="0" borderId="28" xfId="0" applyNumberFormat="1" applyFont="1" applyBorder="1" applyAlignment="1" applyProtection="1">
      <alignment horizontal="right" wrapText="1"/>
      <protection/>
    </xf>
    <xf numFmtId="182" fontId="4" fillId="0" borderId="27" xfId="0" applyNumberFormat="1" applyFont="1" applyBorder="1" applyAlignment="1" applyProtection="1">
      <alignment horizontal="right"/>
      <protection/>
    </xf>
    <xf numFmtId="182" fontId="4" fillId="0" borderId="0" xfId="0" applyNumberFormat="1" applyFont="1" applyAlignment="1" applyProtection="1">
      <alignment horizontal="right"/>
      <protection/>
    </xf>
    <xf numFmtId="182" fontId="4" fillId="0" borderId="28" xfId="0" applyNumberFormat="1" applyFont="1" applyBorder="1" applyAlignment="1" applyProtection="1">
      <alignment horizontal="right"/>
      <protection/>
    </xf>
    <xf numFmtId="182" fontId="4" fillId="0" borderId="27" xfId="0" applyNumberFormat="1" applyFont="1" applyBorder="1" applyAlignment="1" applyProtection="1">
      <alignment horizontal="right" wrapText="1"/>
      <protection/>
    </xf>
    <xf numFmtId="182" fontId="4" fillId="0" borderId="0" xfId="0" applyNumberFormat="1" applyFont="1" applyAlignment="1" applyProtection="1">
      <alignment horizontal="right" wrapText="1"/>
      <protection/>
    </xf>
    <xf numFmtId="182" fontId="4" fillId="0" borderId="28" xfId="0" applyNumberFormat="1" applyFont="1" applyBorder="1" applyAlignment="1" applyProtection="1">
      <alignment horizontal="right" wrapText="1"/>
      <protection/>
    </xf>
    <xf numFmtId="182" fontId="6" fillId="0" borderId="32" xfId="0" applyNumberFormat="1" applyFont="1" applyBorder="1" applyAlignment="1" applyProtection="1">
      <alignment horizontal="right" wrapText="1"/>
      <protection/>
    </xf>
    <xf numFmtId="182" fontId="6" fillId="0" borderId="16" xfId="0" applyNumberFormat="1" applyFont="1" applyBorder="1" applyAlignment="1" applyProtection="1">
      <alignment horizontal="right" wrapText="1"/>
      <protection/>
    </xf>
    <xf numFmtId="182" fontId="6" fillId="0" borderId="31" xfId="0" applyNumberFormat="1" applyFont="1" applyBorder="1" applyAlignment="1" applyProtection="1">
      <alignment horizontal="right" wrapText="1"/>
      <protection/>
    </xf>
    <xf numFmtId="182" fontId="6" fillId="0" borderId="26" xfId="0" applyNumberFormat="1" applyFont="1" applyBorder="1" applyAlignment="1" applyProtection="1">
      <alignment horizontal="right" wrapText="1"/>
      <protection/>
    </xf>
    <xf numFmtId="183" fontId="6" fillId="0" borderId="26" xfId="0" applyNumberFormat="1" applyFont="1" applyBorder="1" applyAlignment="1" applyProtection="1">
      <alignment horizontal="right" wrapText="1"/>
      <protection/>
    </xf>
    <xf numFmtId="182" fontId="46" fillId="0" borderId="27" xfId="0" applyNumberFormat="1" applyFont="1" applyBorder="1" applyAlignment="1" applyProtection="1">
      <alignment horizontal="right"/>
      <protection/>
    </xf>
    <xf numFmtId="182" fontId="46" fillId="0" borderId="30" xfId="0" applyNumberFormat="1" applyFont="1" applyBorder="1" applyAlignment="1" applyProtection="1">
      <alignment horizontal="right" wrapText="1"/>
      <protection/>
    </xf>
    <xf numFmtId="183" fontId="46" fillId="0" borderId="27" xfId="0" applyNumberFormat="1" applyFont="1" applyBorder="1" applyAlignment="1" applyProtection="1">
      <alignment horizontal="right" wrapText="1"/>
      <protection/>
    </xf>
    <xf numFmtId="183" fontId="46" fillId="0" borderId="29" xfId="0" applyNumberFormat="1" applyFont="1" applyBorder="1" applyAlignment="1" applyProtection="1">
      <alignment horizontal="right" wrapText="1"/>
      <protection/>
    </xf>
    <xf numFmtId="183" fontId="45" fillId="0" borderId="27" xfId="0" applyNumberFormat="1" applyFont="1" applyBorder="1" applyAlignment="1" applyProtection="1">
      <alignment horizontal="right"/>
      <protection/>
    </xf>
    <xf numFmtId="183" fontId="45" fillId="0" borderId="29" xfId="0" applyNumberFormat="1" applyFont="1" applyBorder="1" applyAlignment="1" applyProtection="1">
      <alignment horizontal="right"/>
      <protection/>
    </xf>
    <xf numFmtId="183" fontId="45" fillId="0" borderId="32" xfId="0" applyNumberFormat="1" applyFont="1" applyBorder="1" applyAlignment="1" applyProtection="1">
      <alignment horizontal="right"/>
      <protection/>
    </xf>
    <xf numFmtId="183" fontId="45" fillId="0" borderId="34" xfId="0" applyNumberFormat="1" applyFont="1" applyBorder="1" applyAlignment="1" applyProtection="1">
      <alignment horizontal="right"/>
      <protection/>
    </xf>
    <xf numFmtId="0" fontId="0" fillId="0" borderId="16" xfId="0" applyBorder="1" applyAlignment="1" applyProtection="1">
      <alignment horizontal="right" wrapText="1"/>
      <protection/>
    </xf>
    <xf numFmtId="0" fontId="0" fillId="0" borderId="16" xfId="0" applyFont="1" applyBorder="1" applyAlignment="1" applyProtection="1">
      <alignment horizontal="right" wrapText="1"/>
      <protection/>
    </xf>
    <xf numFmtId="0" fontId="4" fillId="0" borderId="35" xfId="0" applyFont="1" applyBorder="1" applyAlignment="1" applyProtection="1">
      <alignment horizontal="center" wrapText="1"/>
      <protection/>
    </xf>
    <xf numFmtId="0" fontId="4" fillId="0" borderId="36" xfId="0" applyFont="1" applyBorder="1" applyAlignment="1" applyProtection="1">
      <alignment horizontal="center" wrapText="1"/>
      <protection/>
    </xf>
    <xf numFmtId="0" fontId="4" fillId="0" borderId="17" xfId="0" applyFont="1" applyBorder="1" applyAlignment="1" applyProtection="1">
      <alignment horizontal="center" wrapText="1"/>
      <protection/>
    </xf>
    <xf numFmtId="0" fontId="4" fillId="0" borderId="18" xfId="0" applyFont="1" applyBorder="1" applyAlignment="1" applyProtection="1">
      <alignment horizontal="center" wrapText="1"/>
      <protection/>
    </xf>
    <xf numFmtId="0" fontId="5" fillId="0" borderId="17" xfId="0" applyFont="1" applyBorder="1" applyAlignment="1" applyProtection="1">
      <alignment horizontal="center" wrapText="1"/>
      <protection/>
    </xf>
    <xf numFmtId="0" fontId="5" fillId="0" borderId="18" xfId="0" applyFont="1" applyBorder="1" applyAlignment="1" applyProtection="1">
      <alignment horizontal="center" wrapText="1"/>
      <protection/>
    </xf>
    <xf numFmtId="0" fontId="5" fillId="0" borderId="17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wrapText="1"/>
      <protection/>
    </xf>
    <xf numFmtId="0" fontId="0" fillId="0" borderId="0" xfId="0" applyAlignment="1" applyProtection="1">
      <alignment horizontal="lef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8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6.7109375" style="3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11.7109375" style="3" customWidth="1"/>
    <col min="14" max="16" width="10.7109375" style="3" hidden="1" customWidth="1"/>
    <col min="17" max="17" width="11.7109375" style="3" hidden="1" customWidth="1"/>
    <col min="18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5" width="10.7109375" style="3" hidden="1" customWidth="1"/>
    <col min="36" max="36" width="11.7109375" style="3" customWidth="1"/>
    <col min="37" max="37" width="10.7109375" style="3" customWidth="1"/>
    <col min="38" max="16384" width="9.140625" style="3" customWidth="1"/>
  </cols>
  <sheetData>
    <row r="1" spans="1:41" ht="16.5">
      <c r="A1" s="1" t="s">
        <v>614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15.75" customHeight="1">
      <c r="A2" s="4"/>
      <c r="B2" s="143" t="s">
        <v>0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2"/>
      <c r="AM2" s="2"/>
      <c r="AN2" s="2"/>
      <c r="AO2" s="2"/>
    </row>
    <row r="3" spans="1:41" s="7" customFormat="1" ht="16.5">
      <c r="A3" s="5"/>
      <c r="B3" s="133" t="s">
        <v>1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6"/>
      <c r="AM3" s="6"/>
      <c r="AN3" s="6"/>
      <c r="AO3" s="6"/>
    </row>
    <row r="4" spans="1:41" s="13" customFormat="1" ht="16.5" customHeight="1">
      <c r="A4" s="8"/>
      <c r="B4" s="9"/>
      <c r="C4" s="10"/>
      <c r="D4" s="135" t="s">
        <v>2</v>
      </c>
      <c r="E4" s="135"/>
      <c r="F4" s="135"/>
      <c r="G4" s="135" t="s">
        <v>3</v>
      </c>
      <c r="H4" s="135"/>
      <c r="I4" s="135"/>
      <c r="J4" s="136" t="s">
        <v>4</v>
      </c>
      <c r="K4" s="137"/>
      <c r="L4" s="137"/>
      <c r="M4" s="138"/>
      <c r="N4" s="136" t="s">
        <v>5</v>
      </c>
      <c r="O4" s="139"/>
      <c r="P4" s="139"/>
      <c r="Q4" s="140"/>
      <c r="R4" s="136" t="s">
        <v>6</v>
      </c>
      <c r="S4" s="139"/>
      <c r="T4" s="139"/>
      <c r="U4" s="140"/>
      <c r="V4" s="136" t="s">
        <v>7</v>
      </c>
      <c r="W4" s="141"/>
      <c r="X4" s="141"/>
      <c r="Y4" s="142"/>
      <c r="Z4" s="136" t="s">
        <v>8</v>
      </c>
      <c r="AA4" s="137"/>
      <c r="AB4" s="137"/>
      <c r="AC4" s="138"/>
      <c r="AD4" s="136" t="s">
        <v>9</v>
      </c>
      <c r="AE4" s="137"/>
      <c r="AF4" s="137"/>
      <c r="AG4" s="137"/>
      <c r="AH4" s="137"/>
      <c r="AI4" s="137"/>
      <c r="AJ4" s="138"/>
      <c r="AK4" s="11"/>
      <c r="AL4" s="12"/>
      <c r="AM4" s="12"/>
      <c r="AN4" s="12"/>
      <c r="AO4" s="12"/>
    </row>
    <row r="5" spans="1:41" s="13" customFormat="1" ht="81.75" customHeight="1">
      <c r="A5" s="14"/>
      <c r="B5" s="15" t="s">
        <v>10</v>
      </c>
      <c r="C5" s="16" t="s">
        <v>11</v>
      </c>
      <c r="D5" s="17" t="s">
        <v>12</v>
      </c>
      <c r="E5" s="18" t="s">
        <v>13</v>
      </c>
      <c r="F5" s="19" t="s">
        <v>14</v>
      </c>
      <c r="G5" s="17" t="s">
        <v>12</v>
      </c>
      <c r="H5" s="18" t="s">
        <v>13</v>
      </c>
      <c r="I5" s="19" t="s">
        <v>14</v>
      </c>
      <c r="J5" s="17" t="s">
        <v>12</v>
      </c>
      <c r="K5" s="18" t="s">
        <v>13</v>
      </c>
      <c r="L5" s="18" t="s">
        <v>14</v>
      </c>
      <c r="M5" s="19" t="s">
        <v>15</v>
      </c>
      <c r="N5" s="17" t="s">
        <v>12</v>
      </c>
      <c r="O5" s="18" t="s">
        <v>13</v>
      </c>
      <c r="P5" s="20" t="s">
        <v>14</v>
      </c>
      <c r="Q5" s="21" t="s">
        <v>16</v>
      </c>
      <c r="R5" s="18" t="s">
        <v>12</v>
      </c>
      <c r="S5" s="18" t="s">
        <v>13</v>
      </c>
      <c r="T5" s="20" t="s">
        <v>14</v>
      </c>
      <c r="U5" s="21" t="s">
        <v>17</v>
      </c>
      <c r="V5" s="18" t="s">
        <v>12</v>
      </c>
      <c r="W5" s="18" t="s">
        <v>13</v>
      </c>
      <c r="X5" s="20" t="s">
        <v>14</v>
      </c>
      <c r="Y5" s="21" t="s">
        <v>18</v>
      </c>
      <c r="Z5" s="17" t="s">
        <v>12</v>
      </c>
      <c r="AA5" s="18" t="s">
        <v>13</v>
      </c>
      <c r="AB5" s="18" t="s">
        <v>14</v>
      </c>
      <c r="AC5" s="19" t="s">
        <v>19</v>
      </c>
      <c r="AD5" s="17" t="s">
        <v>12</v>
      </c>
      <c r="AE5" s="18" t="s">
        <v>13</v>
      </c>
      <c r="AF5" s="18" t="s">
        <v>14</v>
      </c>
      <c r="AG5" s="18"/>
      <c r="AH5" s="18"/>
      <c r="AI5" s="18"/>
      <c r="AJ5" s="22" t="s">
        <v>19</v>
      </c>
      <c r="AK5" s="23" t="s">
        <v>20</v>
      </c>
      <c r="AL5" s="12"/>
      <c r="AM5" s="12"/>
      <c r="AN5" s="12"/>
      <c r="AO5" s="12"/>
    </row>
    <row r="6" spans="1:41" s="13" customFormat="1" ht="12.75">
      <c r="A6" s="8"/>
      <c r="B6" s="24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7"/>
      <c r="AH6" s="27"/>
      <c r="AI6" s="27"/>
      <c r="AJ6" s="28"/>
      <c r="AK6" s="28"/>
      <c r="AL6" s="12"/>
      <c r="AM6" s="12"/>
      <c r="AN6" s="12"/>
      <c r="AO6" s="12"/>
    </row>
    <row r="7" spans="1:41" s="13" customFormat="1" ht="12.75">
      <c r="A7" s="32"/>
      <c r="B7" s="33" t="s">
        <v>21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5"/>
      <c r="AH7" s="35"/>
      <c r="AI7" s="35"/>
      <c r="AJ7" s="36"/>
      <c r="AK7" s="36"/>
      <c r="AL7" s="12"/>
      <c r="AM7" s="12"/>
      <c r="AN7" s="12"/>
      <c r="AO7" s="12"/>
    </row>
    <row r="8" spans="1:41" s="13" customFormat="1" ht="12.75">
      <c r="A8" s="32"/>
      <c r="B8" s="30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5"/>
      <c r="AH8" s="35"/>
      <c r="AI8" s="35"/>
      <c r="AJ8" s="36"/>
      <c r="AK8" s="36"/>
      <c r="AL8" s="12"/>
      <c r="AM8" s="12"/>
      <c r="AN8" s="12"/>
      <c r="AO8" s="12"/>
    </row>
    <row r="9" spans="1:41" s="13" customFormat="1" ht="12.75">
      <c r="A9" s="29"/>
      <c r="B9" s="38" t="s">
        <v>22</v>
      </c>
      <c r="C9" s="39" t="s">
        <v>23</v>
      </c>
      <c r="D9" s="72">
        <v>24926069143</v>
      </c>
      <c r="E9" s="73">
        <v>6960145720</v>
      </c>
      <c r="F9" s="74">
        <f>$D9+$E9</f>
        <v>31886214863</v>
      </c>
      <c r="G9" s="72">
        <v>25545770941</v>
      </c>
      <c r="H9" s="73">
        <v>7668840960</v>
      </c>
      <c r="I9" s="75">
        <f>$G9+$H9</f>
        <v>33214611901</v>
      </c>
      <c r="J9" s="72">
        <v>4736317584</v>
      </c>
      <c r="K9" s="73">
        <v>1129362730</v>
      </c>
      <c r="L9" s="73">
        <f>$J9+$K9</f>
        <v>5865680314</v>
      </c>
      <c r="M9" s="100">
        <f>IF($F9=0,0,$L9/$F9)</f>
        <v>0.1839566201006315</v>
      </c>
      <c r="N9" s="111">
        <v>0</v>
      </c>
      <c r="O9" s="112">
        <v>0</v>
      </c>
      <c r="P9" s="113">
        <f>$N9+$O9</f>
        <v>0</v>
      </c>
      <c r="Q9" s="100">
        <f>IF($F9=0,0,$P9/$F9)</f>
        <v>0</v>
      </c>
      <c r="R9" s="111">
        <v>0</v>
      </c>
      <c r="S9" s="113">
        <v>0</v>
      </c>
      <c r="T9" s="113">
        <f>$R9+$S9</f>
        <v>0</v>
      </c>
      <c r="U9" s="100">
        <f>IF($I9=0,0,$T9/$I9)</f>
        <v>0</v>
      </c>
      <c r="V9" s="111">
        <v>0</v>
      </c>
      <c r="W9" s="113">
        <v>0</v>
      </c>
      <c r="X9" s="113">
        <f>$V9+$W9</f>
        <v>0</v>
      </c>
      <c r="Y9" s="100">
        <f>IF($I9=0,0,$X9/$I9)</f>
        <v>0</v>
      </c>
      <c r="Z9" s="72">
        <v>4736317584</v>
      </c>
      <c r="AA9" s="73">
        <v>1129362730</v>
      </c>
      <c r="AB9" s="73">
        <f>$Z9+$AA9</f>
        <v>5865680314</v>
      </c>
      <c r="AC9" s="100">
        <f>IF($F9=0,0,$AB9/$F9)</f>
        <v>0.1839566201006315</v>
      </c>
      <c r="AD9" s="72">
        <v>4556830068</v>
      </c>
      <c r="AE9" s="73">
        <v>4071160588</v>
      </c>
      <c r="AF9" s="73">
        <f>$AD9+$AE9</f>
        <v>8627990656</v>
      </c>
      <c r="AG9" s="73">
        <v>44106586694</v>
      </c>
      <c r="AH9" s="73">
        <v>44106586694</v>
      </c>
      <c r="AI9" s="73">
        <v>8627990656</v>
      </c>
      <c r="AJ9" s="100">
        <f>IF($AG9=0,0,$AI9/$AG9)</f>
        <v>0.19561682965536983</v>
      </c>
      <c r="AK9" s="100">
        <f>IF($AF9=0,0,(($L9/$AF9)-1))</f>
        <v>-0.3201568536793742</v>
      </c>
      <c r="AL9" s="12"/>
      <c r="AM9" s="12"/>
      <c r="AN9" s="12"/>
      <c r="AO9" s="12"/>
    </row>
    <row r="10" spans="1:41" s="13" customFormat="1" ht="12.75">
      <c r="A10" s="29"/>
      <c r="B10" s="38" t="s">
        <v>24</v>
      </c>
      <c r="C10" s="39" t="s">
        <v>25</v>
      </c>
      <c r="D10" s="72">
        <v>20766341583</v>
      </c>
      <c r="E10" s="73">
        <v>4038676356</v>
      </c>
      <c r="F10" s="75">
        <f aca="true" t="shared" si="0" ref="F10:F18">$D10+$E10</f>
        <v>24805017939</v>
      </c>
      <c r="G10" s="72">
        <v>21127602229</v>
      </c>
      <c r="H10" s="73">
        <v>3310056930</v>
      </c>
      <c r="I10" s="75">
        <f aca="true" t="shared" si="1" ref="I10:I18">$G10+$H10</f>
        <v>24437659159</v>
      </c>
      <c r="J10" s="72">
        <v>3851212086</v>
      </c>
      <c r="K10" s="73">
        <v>246760084</v>
      </c>
      <c r="L10" s="73">
        <f aca="true" t="shared" si="2" ref="L10:L18">$J10+$K10</f>
        <v>4097972170</v>
      </c>
      <c r="M10" s="100">
        <f aca="true" t="shared" si="3" ref="M10:M18">IF($F10=0,0,$L10/$F10)</f>
        <v>0.16520738586352368</v>
      </c>
      <c r="N10" s="111">
        <v>0</v>
      </c>
      <c r="O10" s="112">
        <v>0</v>
      </c>
      <c r="P10" s="113">
        <f aca="true" t="shared" si="4" ref="P10:P18">$N10+$O10</f>
        <v>0</v>
      </c>
      <c r="Q10" s="100">
        <f aca="true" t="shared" si="5" ref="Q10:Q18">IF($F10=0,0,$P10/$F10)</f>
        <v>0</v>
      </c>
      <c r="R10" s="111">
        <v>0</v>
      </c>
      <c r="S10" s="113">
        <v>0</v>
      </c>
      <c r="T10" s="113">
        <f aca="true" t="shared" si="6" ref="T10:T18">$R10+$S10</f>
        <v>0</v>
      </c>
      <c r="U10" s="100">
        <f aca="true" t="shared" si="7" ref="U10:U18">IF($I10=0,0,$T10/$I10)</f>
        <v>0</v>
      </c>
      <c r="V10" s="111">
        <v>0</v>
      </c>
      <c r="W10" s="113">
        <v>0</v>
      </c>
      <c r="X10" s="113">
        <f aca="true" t="shared" si="8" ref="X10:X18">$V10+$W10</f>
        <v>0</v>
      </c>
      <c r="Y10" s="100">
        <f aca="true" t="shared" si="9" ref="Y10:Y18">IF($I10=0,0,$X10/$I10)</f>
        <v>0</v>
      </c>
      <c r="Z10" s="72">
        <v>3851212086</v>
      </c>
      <c r="AA10" s="73">
        <v>246760084</v>
      </c>
      <c r="AB10" s="73">
        <f aca="true" t="shared" si="10" ref="AB10:AB18">$Z10+$AA10</f>
        <v>4097972170</v>
      </c>
      <c r="AC10" s="100">
        <f aca="true" t="shared" si="11" ref="AC10:AC18">IF($F10=0,0,$AB10/$F10)</f>
        <v>0.16520738586352368</v>
      </c>
      <c r="AD10" s="72">
        <v>3949668008</v>
      </c>
      <c r="AE10" s="73">
        <v>2496358170</v>
      </c>
      <c r="AF10" s="73">
        <f aca="true" t="shared" si="12" ref="AF10:AF18">$AD10+$AE10</f>
        <v>6446026178</v>
      </c>
      <c r="AG10" s="73">
        <v>25552900366</v>
      </c>
      <c r="AH10" s="73">
        <v>25552900366</v>
      </c>
      <c r="AI10" s="73">
        <v>6446026178</v>
      </c>
      <c r="AJ10" s="100">
        <f aca="true" t="shared" si="13" ref="AJ10:AJ18">IF($AG10=0,0,$AI10/$AG10)</f>
        <v>0.25226201666629233</v>
      </c>
      <c r="AK10" s="100">
        <f aca="true" t="shared" si="14" ref="AK10:AK18">IF($AF10=0,0,(($L10/$AF10)-1))</f>
        <v>-0.364263802715199</v>
      </c>
      <c r="AL10" s="12"/>
      <c r="AM10" s="12"/>
      <c r="AN10" s="12"/>
      <c r="AO10" s="12"/>
    </row>
    <row r="11" spans="1:41" s="13" customFormat="1" ht="12.75">
      <c r="A11" s="29"/>
      <c r="B11" s="38" t="s">
        <v>26</v>
      </c>
      <c r="C11" s="39" t="s">
        <v>27</v>
      </c>
      <c r="D11" s="72">
        <v>164661279616</v>
      </c>
      <c r="E11" s="73">
        <v>15423965907</v>
      </c>
      <c r="F11" s="75">
        <f t="shared" si="0"/>
        <v>180085245523</v>
      </c>
      <c r="G11" s="72">
        <v>164898186900</v>
      </c>
      <c r="H11" s="73">
        <v>14566237625</v>
      </c>
      <c r="I11" s="75">
        <f t="shared" si="1"/>
        <v>179464424525</v>
      </c>
      <c r="J11" s="72">
        <v>41612250639</v>
      </c>
      <c r="K11" s="73">
        <v>1441477721</v>
      </c>
      <c r="L11" s="73">
        <f t="shared" si="2"/>
        <v>43053728360</v>
      </c>
      <c r="M11" s="100">
        <f t="shared" si="3"/>
        <v>0.2390741575466897</v>
      </c>
      <c r="N11" s="111">
        <v>0</v>
      </c>
      <c r="O11" s="112">
        <v>0</v>
      </c>
      <c r="P11" s="113">
        <f t="shared" si="4"/>
        <v>0</v>
      </c>
      <c r="Q11" s="100">
        <f t="shared" si="5"/>
        <v>0</v>
      </c>
      <c r="R11" s="111">
        <v>0</v>
      </c>
      <c r="S11" s="113">
        <v>0</v>
      </c>
      <c r="T11" s="113">
        <f t="shared" si="6"/>
        <v>0</v>
      </c>
      <c r="U11" s="100">
        <f t="shared" si="7"/>
        <v>0</v>
      </c>
      <c r="V11" s="111">
        <v>0</v>
      </c>
      <c r="W11" s="113">
        <v>0</v>
      </c>
      <c r="X11" s="113">
        <f t="shared" si="8"/>
        <v>0</v>
      </c>
      <c r="Y11" s="100">
        <f t="shared" si="9"/>
        <v>0</v>
      </c>
      <c r="Z11" s="72">
        <v>41612250639</v>
      </c>
      <c r="AA11" s="73">
        <v>1441477721</v>
      </c>
      <c r="AB11" s="73">
        <f t="shared" si="10"/>
        <v>43053728360</v>
      </c>
      <c r="AC11" s="100">
        <f t="shared" si="11"/>
        <v>0.2390741575466897</v>
      </c>
      <c r="AD11" s="72">
        <v>35026993872</v>
      </c>
      <c r="AE11" s="73">
        <v>1670707699</v>
      </c>
      <c r="AF11" s="73">
        <f t="shared" si="12"/>
        <v>36697701571</v>
      </c>
      <c r="AG11" s="73">
        <v>167312714498</v>
      </c>
      <c r="AH11" s="73">
        <v>167312714498</v>
      </c>
      <c r="AI11" s="73">
        <v>36697701571</v>
      </c>
      <c r="AJ11" s="100">
        <f t="shared" si="13"/>
        <v>0.2193360001426471</v>
      </c>
      <c r="AK11" s="100">
        <f t="shared" si="14"/>
        <v>0.173199587900698</v>
      </c>
      <c r="AL11" s="12"/>
      <c r="AM11" s="12"/>
      <c r="AN11" s="12"/>
      <c r="AO11" s="12"/>
    </row>
    <row r="12" spans="1:41" s="13" customFormat="1" ht="12.75">
      <c r="A12" s="29"/>
      <c r="B12" s="38" t="s">
        <v>28</v>
      </c>
      <c r="C12" s="39" t="s">
        <v>29</v>
      </c>
      <c r="D12" s="72">
        <v>72176330307</v>
      </c>
      <c r="E12" s="73">
        <v>11021103118</v>
      </c>
      <c r="F12" s="75">
        <f t="shared" si="0"/>
        <v>83197433425</v>
      </c>
      <c r="G12" s="72">
        <v>72802220133</v>
      </c>
      <c r="H12" s="73">
        <v>11813504814</v>
      </c>
      <c r="I12" s="75">
        <f t="shared" si="1"/>
        <v>84615724947</v>
      </c>
      <c r="J12" s="72">
        <v>20894783191</v>
      </c>
      <c r="K12" s="73">
        <v>1628942757</v>
      </c>
      <c r="L12" s="73">
        <f t="shared" si="2"/>
        <v>22523725948</v>
      </c>
      <c r="M12" s="100">
        <f t="shared" si="3"/>
        <v>0.27072621138372577</v>
      </c>
      <c r="N12" s="111">
        <v>0</v>
      </c>
      <c r="O12" s="112">
        <v>0</v>
      </c>
      <c r="P12" s="113">
        <f t="shared" si="4"/>
        <v>0</v>
      </c>
      <c r="Q12" s="100">
        <f t="shared" si="5"/>
        <v>0</v>
      </c>
      <c r="R12" s="111">
        <v>0</v>
      </c>
      <c r="S12" s="113">
        <v>0</v>
      </c>
      <c r="T12" s="113">
        <f t="shared" si="6"/>
        <v>0</v>
      </c>
      <c r="U12" s="100">
        <f t="shared" si="7"/>
        <v>0</v>
      </c>
      <c r="V12" s="111">
        <v>0</v>
      </c>
      <c r="W12" s="113">
        <v>0</v>
      </c>
      <c r="X12" s="113">
        <f t="shared" si="8"/>
        <v>0</v>
      </c>
      <c r="Y12" s="100">
        <f t="shared" si="9"/>
        <v>0</v>
      </c>
      <c r="Z12" s="72">
        <v>20894783191</v>
      </c>
      <c r="AA12" s="73">
        <v>1628942757</v>
      </c>
      <c r="AB12" s="73">
        <f t="shared" si="10"/>
        <v>22523725948</v>
      </c>
      <c r="AC12" s="100">
        <f t="shared" si="11"/>
        <v>0.27072621138372577</v>
      </c>
      <c r="AD12" s="72">
        <v>15754656217</v>
      </c>
      <c r="AE12" s="73">
        <v>18042248066</v>
      </c>
      <c r="AF12" s="73">
        <f t="shared" si="12"/>
        <v>33796904283</v>
      </c>
      <c r="AG12" s="73">
        <v>86777176423</v>
      </c>
      <c r="AH12" s="73">
        <v>86777176423</v>
      </c>
      <c r="AI12" s="73">
        <v>33796904283</v>
      </c>
      <c r="AJ12" s="100">
        <f t="shared" si="13"/>
        <v>0.38946766507192143</v>
      </c>
      <c r="AK12" s="100">
        <f t="shared" si="14"/>
        <v>-0.3335565364390626</v>
      </c>
      <c r="AL12" s="12"/>
      <c r="AM12" s="12"/>
      <c r="AN12" s="12"/>
      <c r="AO12" s="12"/>
    </row>
    <row r="13" spans="1:41" s="13" customFormat="1" ht="12.75">
      <c r="A13" s="29"/>
      <c r="B13" s="38" t="s">
        <v>30</v>
      </c>
      <c r="C13" s="39" t="s">
        <v>31</v>
      </c>
      <c r="D13" s="72">
        <v>19292091403</v>
      </c>
      <c r="E13" s="73">
        <v>6154722049</v>
      </c>
      <c r="F13" s="75">
        <f t="shared" si="0"/>
        <v>25446813452</v>
      </c>
      <c r="G13" s="72">
        <v>20001733850</v>
      </c>
      <c r="H13" s="73">
        <v>6547517771</v>
      </c>
      <c r="I13" s="75">
        <f t="shared" si="1"/>
        <v>26549251621</v>
      </c>
      <c r="J13" s="72">
        <v>3542170864</v>
      </c>
      <c r="K13" s="73">
        <v>943484612</v>
      </c>
      <c r="L13" s="73">
        <f t="shared" si="2"/>
        <v>4485655476</v>
      </c>
      <c r="M13" s="100">
        <f t="shared" si="3"/>
        <v>0.17627572444232495</v>
      </c>
      <c r="N13" s="111">
        <v>0</v>
      </c>
      <c r="O13" s="112">
        <v>0</v>
      </c>
      <c r="P13" s="113">
        <f t="shared" si="4"/>
        <v>0</v>
      </c>
      <c r="Q13" s="100">
        <f t="shared" si="5"/>
        <v>0</v>
      </c>
      <c r="R13" s="111">
        <v>0</v>
      </c>
      <c r="S13" s="113">
        <v>0</v>
      </c>
      <c r="T13" s="113">
        <f t="shared" si="6"/>
        <v>0</v>
      </c>
      <c r="U13" s="100">
        <f t="shared" si="7"/>
        <v>0</v>
      </c>
      <c r="V13" s="111">
        <v>0</v>
      </c>
      <c r="W13" s="113">
        <v>0</v>
      </c>
      <c r="X13" s="113">
        <f t="shared" si="8"/>
        <v>0</v>
      </c>
      <c r="Y13" s="100">
        <f t="shared" si="9"/>
        <v>0</v>
      </c>
      <c r="Z13" s="72">
        <v>3542170864</v>
      </c>
      <c r="AA13" s="73">
        <v>943484612</v>
      </c>
      <c r="AB13" s="73">
        <f t="shared" si="10"/>
        <v>4485655476</v>
      </c>
      <c r="AC13" s="100">
        <f t="shared" si="11"/>
        <v>0.17627572444232495</v>
      </c>
      <c r="AD13" s="72">
        <v>3110036400</v>
      </c>
      <c r="AE13" s="73">
        <v>3272606995</v>
      </c>
      <c r="AF13" s="73">
        <f t="shared" si="12"/>
        <v>6382643395</v>
      </c>
      <c r="AG13" s="73">
        <v>25223038614</v>
      </c>
      <c r="AH13" s="73">
        <v>25223038614</v>
      </c>
      <c r="AI13" s="73">
        <v>6382643395</v>
      </c>
      <c r="AJ13" s="100">
        <f t="shared" si="13"/>
        <v>0.25304815540572206</v>
      </c>
      <c r="AK13" s="100">
        <f t="shared" si="14"/>
        <v>-0.2972103878599973</v>
      </c>
      <c r="AL13" s="12"/>
      <c r="AM13" s="12"/>
      <c r="AN13" s="12"/>
      <c r="AO13" s="12"/>
    </row>
    <row r="14" spans="1:41" s="13" customFormat="1" ht="12.75">
      <c r="A14" s="29"/>
      <c r="B14" s="38" t="s">
        <v>32</v>
      </c>
      <c r="C14" s="39" t="s">
        <v>33</v>
      </c>
      <c r="D14" s="72">
        <v>22896666016</v>
      </c>
      <c r="E14" s="73">
        <v>4105706748</v>
      </c>
      <c r="F14" s="75">
        <f t="shared" si="0"/>
        <v>27002372764</v>
      </c>
      <c r="G14" s="72">
        <v>22324974519</v>
      </c>
      <c r="H14" s="73">
        <v>4499205539</v>
      </c>
      <c r="I14" s="75">
        <f t="shared" si="1"/>
        <v>26824180058</v>
      </c>
      <c r="J14" s="72">
        <v>3878814455</v>
      </c>
      <c r="K14" s="73">
        <v>496260703</v>
      </c>
      <c r="L14" s="73">
        <f t="shared" si="2"/>
        <v>4375075158</v>
      </c>
      <c r="M14" s="100">
        <f t="shared" si="3"/>
        <v>0.16202558183453125</v>
      </c>
      <c r="N14" s="111">
        <v>0</v>
      </c>
      <c r="O14" s="112">
        <v>0</v>
      </c>
      <c r="P14" s="113">
        <f t="shared" si="4"/>
        <v>0</v>
      </c>
      <c r="Q14" s="100">
        <f t="shared" si="5"/>
        <v>0</v>
      </c>
      <c r="R14" s="111">
        <v>0</v>
      </c>
      <c r="S14" s="113">
        <v>0</v>
      </c>
      <c r="T14" s="113">
        <f t="shared" si="6"/>
        <v>0</v>
      </c>
      <c r="U14" s="100">
        <f t="shared" si="7"/>
        <v>0</v>
      </c>
      <c r="V14" s="111">
        <v>0</v>
      </c>
      <c r="W14" s="113">
        <v>0</v>
      </c>
      <c r="X14" s="113">
        <f t="shared" si="8"/>
        <v>0</v>
      </c>
      <c r="Y14" s="100">
        <f t="shared" si="9"/>
        <v>0</v>
      </c>
      <c r="Z14" s="72">
        <v>3878814455</v>
      </c>
      <c r="AA14" s="73">
        <v>496260703</v>
      </c>
      <c r="AB14" s="73">
        <f t="shared" si="10"/>
        <v>4375075158</v>
      </c>
      <c r="AC14" s="100">
        <f t="shared" si="11"/>
        <v>0.16202558183453125</v>
      </c>
      <c r="AD14" s="72">
        <v>3706690392</v>
      </c>
      <c r="AE14" s="73">
        <v>374759328</v>
      </c>
      <c r="AF14" s="73">
        <f t="shared" si="12"/>
        <v>4081449720</v>
      </c>
      <c r="AG14" s="73">
        <v>24797116998</v>
      </c>
      <c r="AH14" s="73">
        <v>24797116998</v>
      </c>
      <c r="AI14" s="73">
        <v>4081449720</v>
      </c>
      <c r="AJ14" s="100">
        <f t="shared" si="13"/>
        <v>0.16459371951703852</v>
      </c>
      <c r="AK14" s="100">
        <f t="shared" si="14"/>
        <v>0.071941456625368</v>
      </c>
      <c r="AL14" s="12"/>
      <c r="AM14" s="12"/>
      <c r="AN14" s="12"/>
      <c r="AO14" s="12"/>
    </row>
    <row r="15" spans="1:41" s="13" customFormat="1" ht="12.75">
      <c r="A15" s="29"/>
      <c r="B15" s="38" t="s">
        <v>34</v>
      </c>
      <c r="C15" s="39" t="s">
        <v>35</v>
      </c>
      <c r="D15" s="72">
        <v>19593250420</v>
      </c>
      <c r="E15" s="73">
        <v>8129816687</v>
      </c>
      <c r="F15" s="75">
        <f t="shared" si="0"/>
        <v>27723067107</v>
      </c>
      <c r="G15" s="72">
        <v>20040707889</v>
      </c>
      <c r="H15" s="73">
        <v>8389769080</v>
      </c>
      <c r="I15" s="75">
        <f t="shared" si="1"/>
        <v>28430476969</v>
      </c>
      <c r="J15" s="72">
        <v>2724660826</v>
      </c>
      <c r="K15" s="73">
        <v>-705122307</v>
      </c>
      <c r="L15" s="73">
        <f t="shared" si="2"/>
        <v>2019538519</v>
      </c>
      <c r="M15" s="100">
        <f t="shared" si="3"/>
        <v>0.07284686471397214</v>
      </c>
      <c r="N15" s="111">
        <v>0</v>
      </c>
      <c r="O15" s="112">
        <v>0</v>
      </c>
      <c r="P15" s="113">
        <f t="shared" si="4"/>
        <v>0</v>
      </c>
      <c r="Q15" s="100">
        <f t="shared" si="5"/>
        <v>0</v>
      </c>
      <c r="R15" s="111">
        <v>0</v>
      </c>
      <c r="S15" s="113">
        <v>0</v>
      </c>
      <c r="T15" s="113">
        <f t="shared" si="6"/>
        <v>0</v>
      </c>
      <c r="U15" s="100">
        <f t="shared" si="7"/>
        <v>0</v>
      </c>
      <c r="V15" s="111">
        <v>0</v>
      </c>
      <c r="W15" s="113">
        <v>0</v>
      </c>
      <c r="X15" s="113">
        <f t="shared" si="8"/>
        <v>0</v>
      </c>
      <c r="Y15" s="100">
        <f t="shared" si="9"/>
        <v>0</v>
      </c>
      <c r="Z15" s="72">
        <v>2724660826</v>
      </c>
      <c r="AA15" s="73">
        <v>-705122307</v>
      </c>
      <c r="AB15" s="73">
        <f t="shared" si="10"/>
        <v>2019538519</v>
      </c>
      <c r="AC15" s="100">
        <f t="shared" si="11"/>
        <v>0.07284686471397214</v>
      </c>
      <c r="AD15" s="72">
        <v>2721327287</v>
      </c>
      <c r="AE15" s="73">
        <v>-41122830</v>
      </c>
      <c r="AF15" s="73">
        <f t="shared" si="12"/>
        <v>2680204457</v>
      </c>
      <c r="AG15" s="73">
        <v>23339269396</v>
      </c>
      <c r="AH15" s="73">
        <v>23339269396</v>
      </c>
      <c r="AI15" s="73">
        <v>2680204457</v>
      </c>
      <c r="AJ15" s="100">
        <f t="shared" si="13"/>
        <v>0.11483669053750872</v>
      </c>
      <c r="AK15" s="100">
        <f t="shared" si="14"/>
        <v>-0.24649833570514057</v>
      </c>
      <c r="AL15" s="12"/>
      <c r="AM15" s="12"/>
      <c r="AN15" s="12"/>
      <c r="AO15" s="12"/>
    </row>
    <row r="16" spans="1:41" s="13" customFormat="1" ht="12.75">
      <c r="A16" s="29"/>
      <c r="B16" s="38" t="s">
        <v>36</v>
      </c>
      <c r="C16" s="39" t="s">
        <v>37</v>
      </c>
      <c r="D16" s="72">
        <v>8042777588</v>
      </c>
      <c r="E16" s="73">
        <v>1331391684</v>
      </c>
      <c r="F16" s="75">
        <f t="shared" si="0"/>
        <v>9374169272</v>
      </c>
      <c r="G16" s="72">
        <v>8201439359</v>
      </c>
      <c r="H16" s="73">
        <v>1469685644</v>
      </c>
      <c r="I16" s="75">
        <f t="shared" si="1"/>
        <v>9671125003</v>
      </c>
      <c r="J16" s="72">
        <v>1712405148</v>
      </c>
      <c r="K16" s="73">
        <v>1336256152</v>
      </c>
      <c r="L16" s="73">
        <f t="shared" si="2"/>
        <v>3048661300</v>
      </c>
      <c r="M16" s="100">
        <f t="shared" si="3"/>
        <v>0.3252193566747447</v>
      </c>
      <c r="N16" s="111">
        <v>0</v>
      </c>
      <c r="O16" s="112">
        <v>0</v>
      </c>
      <c r="P16" s="113">
        <f t="shared" si="4"/>
        <v>0</v>
      </c>
      <c r="Q16" s="100">
        <f t="shared" si="5"/>
        <v>0</v>
      </c>
      <c r="R16" s="111">
        <v>0</v>
      </c>
      <c r="S16" s="113">
        <v>0</v>
      </c>
      <c r="T16" s="113">
        <f t="shared" si="6"/>
        <v>0</v>
      </c>
      <c r="U16" s="100">
        <f t="shared" si="7"/>
        <v>0</v>
      </c>
      <c r="V16" s="111">
        <v>0</v>
      </c>
      <c r="W16" s="113">
        <v>0</v>
      </c>
      <c r="X16" s="113">
        <f t="shared" si="8"/>
        <v>0</v>
      </c>
      <c r="Y16" s="100">
        <f t="shared" si="9"/>
        <v>0</v>
      </c>
      <c r="Z16" s="72">
        <v>1712405148</v>
      </c>
      <c r="AA16" s="73">
        <v>1336256152</v>
      </c>
      <c r="AB16" s="73">
        <f t="shared" si="10"/>
        <v>3048661300</v>
      </c>
      <c r="AC16" s="100">
        <f t="shared" si="11"/>
        <v>0.3252193566747447</v>
      </c>
      <c r="AD16" s="72">
        <v>1024807859</v>
      </c>
      <c r="AE16" s="73">
        <v>124120786</v>
      </c>
      <c r="AF16" s="73">
        <f t="shared" si="12"/>
        <v>1148928645</v>
      </c>
      <c r="AG16" s="73">
        <v>9048266602</v>
      </c>
      <c r="AH16" s="73">
        <v>9048266602</v>
      </c>
      <c r="AI16" s="73">
        <v>1148928645</v>
      </c>
      <c r="AJ16" s="100">
        <f t="shared" si="13"/>
        <v>0.12697776220984078</v>
      </c>
      <c r="AK16" s="100">
        <f t="shared" si="14"/>
        <v>1.6534818443838173</v>
      </c>
      <c r="AL16" s="12"/>
      <c r="AM16" s="12"/>
      <c r="AN16" s="12"/>
      <c r="AO16" s="12"/>
    </row>
    <row r="17" spans="1:41" s="13" customFormat="1" ht="12.75">
      <c r="A17" s="29"/>
      <c r="B17" s="40" t="s">
        <v>38</v>
      </c>
      <c r="C17" s="39" t="s">
        <v>39</v>
      </c>
      <c r="D17" s="72">
        <v>66922757875</v>
      </c>
      <c r="E17" s="73">
        <v>12943838647</v>
      </c>
      <c r="F17" s="75">
        <f t="shared" si="0"/>
        <v>79866596522</v>
      </c>
      <c r="G17" s="72">
        <v>66814027212</v>
      </c>
      <c r="H17" s="73">
        <v>12531110799</v>
      </c>
      <c r="I17" s="75">
        <f t="shared" si="1"/>
        <v>79345138011</v>
      </c>
      <c r="J17" s="72">
        <v>13282304882</v>
      </c>
      <c r="K17" s="73">
        <v>1873391892</v>
      </c>
      <c r="L17" s="73">
        <f t="shared" si="2"/>
        <v>15155696774</v>
      </c>
      <c r="M17" s="100">
        <f t="shared" si="3"/>
        <v>0.18976264713903543</v>
      </c>
      <c r="N17" s="111">
        <v>0</v>
      </c>
      <c r="O17" s="112">
        <v>0</v>
      </c>
      <c r="P17" s="113">
        <f t="shared" si="4"/>
        <v>0</v>
      </c>
      <c r="Q17" s="100">
        <f t="shared" si="5"/>
        <v>0</v>
      </c>
      <c r="R17" s="111">
        <v>0</v>
      </c>
      <c r="S17" s="113">
        <v>0</v>
      </c>
      <c r="T17" s="113">
        <f t="shared" si="6"/>
        <v>0</v>
      </c>
      <c r="U17" s="100">
        <f t="shared" si="7"/>
        <v>0</v>
      </c>
      <c r="V17" s="111">
        <v>0</v>
      </c>
      <c r="W17" s="113">
        <v>0</v>
      </c>
      <c r="X17" s="113">
        <f t="shared" si="8"/>
        <v>0</v>
      </c>
      <c r="Y17" s="100">
        <f t="shared" si="9"/>
        <v>0</v>
      </c>
      <c r="Z17" s="72">
        <v>13282304882</v>
      </c>
      <c r="AA17" s="73">
        <v>1873391892</v>
      </c>
      <c r="AB17" s="73">
        <f t="shared" si="10"/>
        <v>15155696774</v>
      </c>
      <c r="AC17" s="100">
        <f t="shared" si="11"/>
        <v>0.18976264713903543</v>
      </c>
      <c r="AD17" s="72">
        <v>12767945780</v>
      </c>
      <c r="AE17" s="73">
        <v>364341100</v>
      </c>
      <c r="AF17" s="73">
        <f t="shared" si="12"/>
        <v>13132286880</v>
      </c>
      <c r="AG17" s="73">
        <v>75543576852</v>
      </c>
      <c r="AH17" s="73">
        <v>75543576852</v>
      </c>
      <c r="AI17" s="73">
        <v>13132286880</v>
      </c>
      <c r="AJ17" s="100">
        <f t="shared" si="13"/>
        <v>0.17383723973949383</v>
      </c>
      <c r="AK17" s="100">
        <f t="shared" si="14"/>
        <v>0.15407902008914998</v>
      </c>
      <c r="AL17" s="12"/>
      <c r="AM17" s="12"/>
      <c r="AN17" s="12"/>
      <c r="AO17" s="12"/>
    </row>
    <row r="18" spans="1:41" s="13" customFormat="1" ht="12.75">
      <c r="A18" s="41"/>
      <c r="B18" s="42" t="s">
        <v>613</v>
      </c>
      <c r="C18" s="41"/>
      <c r="D18" s="76">
        <f>SUM(D9:D17)</f>
        <v>419277563951</v>
      </c>
      <c r="E18" s="77">
        <f>SUM(E9:E17)</f>
        <v>70109366916</v>
      </c>
      <c r="F18" s="78">
        <f t="shared" si="0"/>
        <v>489386930867</v>
      </c>
      <c r="G18" s="76">
        <f>SUM(G9:G17)</f>
        <v>421756663032</v>
      </c>
      <c r="H18" s="77">
        <f>SUM(H9:H17)</f>
        <v>70795929162</v>
      </c>
      <c r="I18" s="78">
        <f t="shared" si="1"/>
        <v>492552592194</v>
      </c>
      <c r="J18" s="76">
        <f>SUM(J9:J17)</f>
        <v>96234919675</v>
      </c>
      <c r="K18" s="77">
        <f>SUM(K9:K17)</f>
        <v>8390814344</v>
      </c>
      <c r="L18" s="77">
        <f t="shared" si="2"/>
        <v>104625734019</v>
      </c>
      <c r="M18" s="101">
        <f t="shared" si="3"/>
        <v>0.21378939121574947</v>
      </c>
      <c r="N18" s="114">
        <f>SUM(N9:N17)</f>
        <v>0</v>
      </c>
      <c r="O18" s="115">
        <f>SUM(O9:O17)</f>
        <v>0</v>
      </c>
      <c r="P18" s="116">
        <f t="shared" si="4"/>
        <v>0</v>
      </c>
      <c r="Q18" s="101">
        <f t="shared" si="5"/>
        <v>0</v>
      </c>
      <c r="R18" s="114">
        <f>SUM(R9:R17)</f>
        <v>0</v>
      </c>
      <c r="S18" s="116">
        <f>SUM(S9:S17)</f>
        <v>0</v>
      </c>
      <c r="T18" s="116">
        <f t="shared" si="6"/>
        <v>0</v>
      </c>
      <c r="U18" s="101">
        <f t="shared" si="7"/>
        <v>0</v>
      </c>
      <c r="V18" s="114">
        <f>SUM(V9:V17)</f>
        <v>0</v>
      </c>
      <c r="W18" s="116">
        <f>SUM(W9:W17)</f>
        <v>0</v>
      </c>
      <c r="X18" s="116">
        <f t="shared" si="8"/>
        <v>0</v>
      </c>
      <c r="Y18" s="101">
        <f t="shared" si="9"/>
        <v>0</v>
      </c>
      <c r="Z18" s="76">
        <v>96234919675</v>
      </c>
      <c r="AA18" s="77">
        <v>8390814344</v>
      </c>
      <c r="AB18" s="77">
        <f t="shared" si="10"/>
        <v>104625734019</v>
      </c>
      <c r="AC18" s="101">
        <f t="shared" si="11"/>
        <v>0.21378939121574947</v>
      </c>
      <c r="AD18" s="76">
        <f>SUM(AD9:AD17)</f>
        <v>82618955883</v>
      </c>
      <c r="AE18" s="77">
        <f>SUM(AE9:AE17)</f>
        <v>30375179902</v>
      </c>
      <c r="AF18" s="77">
        <f t="shared" si="12"/>
        <v>112994135785</v>
      </c>
      <c r="AG18" s="77">
        <f>SUM(AG9:AG17)</f>
        <v>481700646443</v>
      </c>
      <c r="AH18" s="77">
        <f>SUM(AH9:AH17)</f>
        <v>481700646443</v>
      </c>
      <c r="AI18" s="77">
        <f>SUM(AI9:AI17)</f>
        <v>112994135785</v>
      </c>
      <c r="AJ18" s="101">
        <f t="shared" si="13"/>
        <v>0.23457335301369722</v>
      </c>
      <c r="AK18" s="101">
        <f t="shared" si="14"/>
        <v>-0.07406049621834365</v>
      </c>
      <c r="AL18" s="12"/>
      <c r="AM18" s="12"/>
      <c r="AN18" s="12"/>
      <c r="AO18" s="12"/>
    </row>
    <row r="19" spans="1:41" s="13" customFormat="1" ht="12.75" customHeight="1">
      <c r="A19" s="43"/>
      <c r="B19" s="44"/>
      <c r="C19" s="45"/>
      <c r="D19" s="79"/>
      <c r="E19" s="80"/>
      <c r="F19" s="81"/>
      <c r="G19" s="79"/>
      <c r="H19" s="80"/>
      <c r="I19" s="81"/>
      <c r="J19" s="82"/>
      <c r="K19" s="80"/>
      <c r="L19" s="81"/>
      <c r="M19" s="102"/>
      <c r="N19" s="82"/>
      <c r="O19" s="81"/>
      <c r="P19" s="80"/>
      <c r="Q19" s="102"/>
      <c r="R19" s="82"/>
      <c r="S19" s="80"/>
      <c r="T19" s="80"/>
      <c r="U19" s="102"/>
      <c r="V19" s="82"/>
      <c r="W19" s="80"/>
      <c r="X19" s="80"/>
      <c r="Y19" s="102"/>
      <c r="Z19" s="82"/>
      <c r="AA19" s="80"/>
      <c r="AB19" s="81"/>
      <c r="AC19" s="102"/>
      <c r="AD19" s="82"/>
      <c r="AE19" s="80"/>
      <c r="AF19" s="80"/>
      <c r="AG19" s="80"/>
      <c r="AH19" s="80"/>
      <c r="AI19" s="80"/>
      <c r="AJ19" s="102"/>
      <c r="AK19" s="102"/>
      <c r="AL19" s="12"/>
      <c r="AM19" s="12"/>
      <c r="AN19" s="12"/>
      <c r="AO19" s="12"/>
    </row>
    <row r="20" spans="1:41" s="13" customFormat="1" ht="12.75">
      <c r="A20" s="12"/>
      <c r="B20" s="46"/>
      <c r="C20" s="12"/>
      <c r="D20" s="83"/>
      <c r="E20" s="83"/>
      <c r="F20" s="83"/>
      <c r="G20" s="83"/>
      <c r="H20" s="83"/>
      <c r="I20" s="83"/>
      <c r="J20" s="83"/>
      <c r="K20" s="83"/>
      <c r="L20" s="83"/>
      <c r="M20" s="103"/>
      <c r="N20" s="83"/>
      <c r="O20" s="83"/>
      <c r="P20" s="83"/>
      <c r="Q20" s="103"/>
      <c r="R20" s="83"/>
      <c r="S20" s="83"/>
      <c r="T20" s="83"/>
      <c r="U20" s="103"/>
      <c r="V20" s="83"/>
      <c r="W20" s="83"/>
      <c r="X20" s="83"/>
      <c r="Y20" s="103"/>
      <c r="Z20" s="83"/>
      <c r="AA20" s="83"/>
      <c r="AB20" s="83"/>
      <c r="AC20" s="103"/>
      <c r="AD20" s="83"/>
      <c r="AE20" s="83"/>
      <c r="AF20" s="83"/>
      <c r="AG20" s="83"/>
      <c r="AH20" s="83"/>
      <c r="AI20" s="83"/>
      <c r="AJ20" s="103"/>
      <c r="AK20" s="103"/>
      <c r="AL20" s="12"/>
      <c r="AM20" s="12"/>
      <c r="AN20" s="12"/>
      <c r="AO20" s="12"/>
    </row>
    <row r="21" spans="1:41" ht="12.75">
      <c r="A21" s="2"/>
      <c r="B21" s="2"/>
      <c r="C21" s="2"/>
      <c r="D21" s="84"/>
      <c r="E21" s="84"/>
      <c r="F21" s="84"/>
      <c r="G21" s="84"/>
      <c r="H21" s="84"/>
      <c r="I21" s="84"/>
      <c r="J21" s="84"/>
      <c r="K21" s="84"/>
      <c r="L21" s="84"/>
      <c r="M21" s="104"/>
      <c r="N21" s="84"/>
      <c r="O21" s="84"/>
      <c r="P21" s="84"/>
      <c r="Q21" s="104"/>
      <c r="R21" s="84"/>
      <c r="S21" s="84"/>
      <c r="T21" s="84"/>
      <c r="U21" s="104"/>
      <c r="V21" s="84"/>
      <c r="W21" s="84"/>
      <c r="X21" s="84"/>
      <c r="Y21" s="104"/>
      <c r="Z21" s="84"/>
      <c r="AA21" s="84"/>
      <c r="AB21" s="84"/>
      <c r="AC21" s="104"/>
      <c r="AD21" s="84"/>
      <c r="AE21" s="84"/>
      <c r="AF21" s="84"/>
      <c r="AG21" s="84"/>
      <c r="AH21" s="84"/>
      <c r="AI21" s="84"/>
      <c r="AJ21" s="104"/>
      <c r="AK21" s="104"/>
      <c r="AL21" s="2"/>
      <c r="AM21" s="2"/>
      <c r="AN21" s="2"/>
      <c r="AO21" s="2"/>
    </row>
    <row r="22" spans="1:41" ht="12.75">
      <c r="A22" s="2"/>
      <c r="B22" s="2"/>
      <c r="C22" s="2"/>
      <c r="D22" s="84"/>
      <c r="E22" s="84"/>
      <c r="F22" s="84"/>
      <c r="G22" s="84"/>
      <c r="H22" s="84"/>
      <c r="I22" s="84"/>
      <c r="J22" s="84"/>
      <c r="K22" s="84"/>
      <c r="L22" s="84"/>
      <c r="M22" s="104"/>
      <c r="N22" s="84"/>
      <c r="O22" s="84"/>
      <c r="P22" s="84"/>
      <c r="Q22" s="104"/>
      <c r="R22" s="84"/>
      <c r="S22" s="84"/>
      <c r="T22" s="84"/>
      <c r="U22" s="104"/>
      <c r="V22" s="84"/>
      <c r="W22" s="84"/>
      <c r="X22" s="84"/>
      <c r="Y22" s="104"/>
      <c r="Z22" s="84"/>
      <c r="AA22" s="84"/>
      <c r="AB22" s="84"/>
      <c r="AC22" s="104"/>
      <c r="AD22" s="84"/>
      <c r="AE22" s="84"/>
      <c r="AF22" s="84"/>
      <c r="AG22" s="84"/>
      <c r="AH22" s="84"/>
      <c r="AI22" s="84"/>
      <c r="AJ22" s="104"/>
      <c r="AK22" s="104"/>
      <c r="AL22" s="2"/>
      <c r="AM22" s="2"/>
      <c r="AN22" s="2"/>
      <c r="AO22" s="2"/>
    </row>
    <row r="23" spans="1:41" ht="12.75">
      <c r="A23" s="2"/>
      <c r="B23" s="2"/>
      <c r="C23" s="2"/>
      <c r="D23" s="84"/>
      <c r="E23" s="84"/>
      <c r="F23" s="84"/>
      <c r="G23" s="84"/>
      <c r="H23" s="84"/>
      <c r="I23" s="84"/>
      <c r="J23" s="84"/>
      <c r="K23" s="84"/>
      <c r="L23" s="84"/>
      <c r="M23" s="104"/>
      <c r="N23" s="84"/>
      <c r="O23" s="84"/>
      <c r="P23" s="84"/>
      <c r="Q23" s="104"/>
      <c r="R23" s="84"/>
      <c r="S23" s="84"/>
      <c r="T23" s="84"/>
      <c r="U23" s="104"/>
      <c r="V23" s="84"/>
      <c r="W23" s="84"/>
      <c r="X23" s="84"/>
      <c r="Y23" s="104"/>
      <c r="Z23" s="84"/>
      <c r="AA23" s="84"/>
      <c r="AB23" s="84"/>
      <c r="AC23" s="104"/>
      <c r="AD23" s="84"/>
      <c r="AE23" s="84"/>
      <c r="AF23" s="84"/>
      <c r="AG23" s="84"/>
      <c r="AH23" s="84"/>
      <c r="AI23" s="84"/>
      <c r="AJ23" s="104"/>
      <c r="AK23" s="104"/>
      <c r="AL23" s="2"/>
      <c r="AM23" s="2"/>
      <c r="AN23" s="2"/>
      <c r="AO23" s="2"/>
    </row>
    <row r="24" spans="1:41" ht="12.75">
      <c r="A24" s="2"/>
      <c r="B24" s="2"/>
      <c r="C24" s="2"/>
      <c r="D24" s="84"/>
      <c r="E24" s="84"/>
      <c r="F24" s="84"/>
      <c r="G24" s="84"/>
      <c r="H24" s="84"/>
      <c r="I24" s="84"/>
      <c r="J24" s="84"/>
      <c r="K24" s="84"/>
      <c r="L24" s="84"/>
      <c r="M24" s="104"/>
      <c r="N24" s="84"/>
      <c r="O24" s="84"/>
      <c r="P24" s="84"/>
      <c r="Q24" s="104"/>
      <c r="R24" s="84"/>
      <c r="S24" s="84"/>
      <c r="T24" s="84"/>
      <c r="U24" s="104"/>
      <c r="V24" s="84"/>
      <c r="W24" s="84"/>
      <c r="X24" s="84"/>
      <c r="Y24" s="104"/>
      <c r="Z24" s="84"/>
      <c r="AA24" s="84"/>
      <c r="AB24" s="84"/>
      <c r="AC24" s="104"/>
      <c r="AD24" s="84"/>
      <c r="AE24" s="84"/>
      <c r="AF24" s="84"/>
      <c r="AG24" s="84"/>
      <c r="AH24" s="84"/>
      <c r="AI24" s="84"/>
      <c r="AJ24" s="104"/>
      <c r="AK24" s="104"/>
      <c r="AL24" s="2"/>
      <c r="AM24" s="2"/>
      <c r="AN24" s="2"/>
      <c r="AO24" s="2"/>
    </row>
    <row r="25" spans="1:41" ht="12.75">
      <c r="A25" s="2"/>
      <c r="B25" s="2"/>
      <c r="C25" s="2"/>
      <c r="D25" s="84"/>
      <c r="E25" s="84"/>
      <c r="F25" s="84"/>
      <c r="G25" s="84"/>
      <c r="H25" s="84"/>
      <c r="I25" s="84"/>
      <c r="J25" s="84"/>
      <c r="K25" s="84"/>
      <c r="L25" s="84"/>
      <c r="M25" s="104"/>
      <c r="N25" s="84"/>
      <c r="O25" s="84"/>
      <c r="P25" s="84"/>
      <c r="Q25" s="104"/>
      <c r="R25" s="84"/>
      <c r="S25" s="84"/>
      <c r="T25" s="84"/>
      <c r="U25" s="104"/>
      <c r="V25" s="84"/>
      <c r="W25" s="84"/>
      <c r="X25" s="84"/>
      <c r="Y25" s="104"/>
      <c r="Z25" s="84"/>
      <c r="AA25" s="84"/>
      <c r="AB25" s="84"/>
      <c r="AC25" s="104"/>
      <c r="AD25" s="84"/>
      <c r="AE25" s="84"/>
      <c r="AF25" s="84"/>
      <c r="AG25" s="84"/>
      <c r="AH25" s="84"/>
      <c r="AI25" s="84"/>
      <c r="AJ25" s="104"/>
      <c r="AK25" s="104"/>
      <c r="AL25" s="2"/>
      <c r="AM25" s="2"/>
      <c r="AN25" s="2"/>
      <c r="AO25" s="2"/>
    </row>
    <row r="26" spans="1:41" ht="12.75">
      <c r="A26" s="2"/>
      <c r="B26" s="2"/>
      <c r="C26" s="2"/>
      <c r="D26" s="84"/>
      <c r="E26" s="84"/>
      <c r="F26" s="84"/>
      <c r="G26" s="84"/>
      <c r="H26" s="84"/>
      <c r="I26" s="84"/>
      <c r="J26" s="84"/>
      <c r="K26" s="84"/>
      <c r="L26" s="84"/>
      <c r="M26" s="104"/>
      <c r="N26" s="84"/>
      <c r="O26" s="84"/>
      <c r="P26" s="84"/>
      <c r="Q26" s="104"/>
      <c r="R26" s="84"/>
      <c r="S26" s="84"/>
      <c r="T26" s="84"/>
      <c r="U26" s="104"/>
      <c r="V26" s="84"/>
      <c r="W26" s="84"/>
      <c r="X26" s="84"/>
      <c r="Y26" s="104"/>
      <c r="Z26" s="84"/>
      <c r="AA26" s="84"/>
      <c r="AB26" s="84"/>
      <c r="AC26" s="104"/>
      <c r="AD26" s="84"/>
      <c r="AE26" s="84"/>
      <c r="AF26" s="84"/>
      <c r="AG26" s="84"/>
      <c r="AH26" s="84"/>
      <c r="AI26" s="84"/>
      <c r="AJ26" s="104"/>
      <c r="AK26" s="104"/>
      <c r="AL26" s="2"/>
      <c r="AM26" s="2"/>
      <c r="AN26" s="2"/>
      <c r="AO26" s="2"/>
    </row>
    <row r="27" spans="1:41" ht="12.75">
      <c r="A27" s="2"/>
      <c r="B27" s="2"/>
      <c r="C27" s="2"/>
      <c r="D27" s="84"/>
      <c r="E27" s="84"/>
      <c r="F27" s="84"/>
      <c r="G27" s="84"/>
      <c r="H27" s="84"/>
      <c r="I27" s="84"/>
      <c r="J27" s="84"/>
      <c r="K27" s="84"/>
      <c r="L27" s="84"/>
      <c r="M27" s="104"/>
      <c r="N27" s="84"/>
      <c r="O27" s="84"/>
      <c r="P27" s="84"/>
      <c r="Q27" s="104"/>
      <c r="R27" s="84"/>
      <c r="S27" s="84"/>
      <c r="T27" s="84"/>
      <c r="U27" s="104"/>
      <c r="V27" s="84"/>
      <c r="W27" s="84"/>
      <c r="X27" s="84"/>
      <c r="Y27" s="104"/>
      <c r="Z27" s="84"/>
      <c r="AA27" s="84"/>
      <c r="AB27" s="84"/>
      <c r="AC27" s="104"/>
      <c r="AD27" s="84"/>
      <c r="AE27" s="84"/>
      <c r="AF27" s="84"/>
      <c r="AG27" s="84"/>
      <c r="AH27" s="84"/>
      <c r="AI27" s="84"/>
      <c r="AJ27" s="104"/>
      <c r="AK27" s="104"/>
      <c r="AL27" s="2"/>
      <c r="AM27" s="2"/>
      <c r="AN27" s="2"/>
      <c r="AO27" s="2"/>
    </row>
    <row r="28" spans="1:41" ht="12.75">
      <c r="A28" s="2"/>
      <c r="B28" s="2"/>
      <c r="C28" s="2"/>
      <c r="D28" s="84"/>
      <c r="E28" s="84"/>
      <c r="F28" s="84"/>
      <c r="G28" s="84"/>
      <c r="H28" s="84"/>
      <c r="I28" s="84"/>
      <c r="J28" s="84"/>
      <c r="K28" s="84"/>
      <c r="L28" s="84"/>
      <c r="M28" s="104"/>
      <c r="N28" s="84"/>
      <c r="O28" s="84"/>
      <c r="P28" s="84"/>
      <c r="Q28" s="104"/>
      <c r="R28" s="84"/>
      <c r="S28" s="84"/>
      <c r="T28" s="84"/>
      <c r="U28" s="104"/>
      <c r="V28" s="84"/>
      <c r="W28" s="84"/>
      <c r="X28" s="84"/>
      <c r="Y28" s="104"/>
      <c r="Z28" s="84"/>
      <c r="AA28" s="84"/>
      <c r="AB28" s="84"/>
      <c r="AC28" s="104"/>
      <c r="AD28" s="84"/>
      <c r="AE28" s="84"/>
      <c r="AF28" s="84"/>
      <c r="AG28" s="84"/>
      <c r="AH28" s="84"/>
      <c r="AI28" s="84"/>
      <c r="AJ28" s="104"/>
      <c r="AK28" s="104"/>
      <c r="AL28" s="2"/>
      <c r="AM28" s="2"/>
      <c r="AN28" s="2"/>
      <c r="AO28" s="2"/>
    </row>
    <row r="29" spans="1:41" ht="12.75">
      <c r="A29" s="2"/>
      <c r="B29" s="2"/>
      <c r="C29" s="2"/>
      <c r="D29" s="84"/>
      <c r="E29" s="84"/>
      <c r="F29" s="84"/>
      <c r="G29" s="84"/>
      <c r="H29" s="84"/>
      <c r="I29" s="84"/>
      <c r="J29" s="84"/>
      <c r="K29" s="84"/>
      <c r="L29" s="84"/>
      <c r="M29" s="104"/>
      <c r="N29" s="84"/>
      <c r="O29" s="84"/>
      <c r="P29" s="84"/>
      <c r="Q29" s="104"/>
      <c r="R29" s="84"/>
      <c r="S29" s="84"/>
      <c r="T29" s="84"/>
      <c r="U29" s="104"/>
      <c r="V29" s="84"/>
      <c r="W29" s="84"/>
      <c r="X29" s="84"/>
      <c r="Y29" s="104"/>
      <c r="Z29" s="84"/>
      <c r="AA29" s="84"/>
      <c r="AB29" s="84"/>
      <c r="AC29" s="104"/>
      <c r="AD29" s="84"/>
      <c r="AE29" s="84"/>
      <c r="AF29" s="84"/>
      <c r="AG29" s="84"/>
      <c r="AH29" s="84"/>
      <c r="AI29" s="84"/>
      <c r="AJ29" s="104"/>
      <c r="AK29" s="104"/>
      <c r="AL29" s="2"/>
      <c r="AM29" s="2"/>
      <c r="AN29" s="2"/>
      <c r="AO29" s="2"/>
    </row>
    <row r="30" spans="1:41" ht="12.75">
      <c r="A30" s="2"/>
      <c r="B30" s="2"/>
      <c r="C30" s="2"/>
      <c r="D30" s="84"/>
      <c r="E30" s="84"/>
      <c r="F30" s="84"/>
      <c r="G30" s="84"/>
      <c r="H30" s="84"/>
      <c r="I30" s="84"/>
      <c r="J30" s="84"/>
      <c r="K30" s="84"/>
      <c r="L30" s="84"/>
      <c r="M30" s="104"/>
      <c r="N30" s="84"/>
      <c r="O30" s="84"/>
      <c r="P30" s="84"/>
      <c r="Q30" s="104"/>
      <c r="R30" s="84"/>
      <c r="S30" s="84"/>
      <c r="T30" s="84"/>
      <c r="U30" s="104"/>
      <c r="V30" s="84"/>
      <c r="W30" s="84"/>
      <c r="X30" s="84"/>
      <c r="Y30" s="104"/>
      <c r="Z30" s="84"/>
      <c r="AA30" s="84"/>
      <c r="AB30" s="84"/>
      <c r="AC30" s="104"/>
      <c r="AD30" s="84"/>
      <c r="AE30" s="84"/>
      <c r="AF30" s="84"/>
      <c r="AG30" s="84"/>
      <c r="AH30" s="84"/>
      <c r="AI30" s="84"/>
      <c r="AJ30" s="104"/>
      <c r="AK30" s="104"/>
      <c r="AL30" s="2"/>
      <c r="AM30" s="2"/>
      <c r="AN30" s="2"/>
      <c r="AO30" s="2"/>
    </row>
    <row r="31" spans="1:41" ht="12.75">
      <c r="A31" s="2"/>
      <c r="B31" s="2"/>
      <c r="C31" s="2"/>
      <c r="D31" s="84"/>
      <c r="E31" s="84"/>
      <c r="F31" s="84"/>
      <c r="G31" s="84"/>
      <c r="H31" s="84"/>
      <c r="I31" s="84"/>
      <c r="J31" s="84"/>
      <c r="K31" s="84"/>
      <c r="L31" s="84"/>
      <c r="M31" s="104"/>
      <c r="N31" s="84"/>
      <c r="O31" s="84"/>
      <c r="P31" s="84"/>
      <c r="Q31" s="104"/>
      <c r="R31" s="84"/>
      <c r="S31" s="84"/>
      <c r="T31" s="84"/>
      <c r="U31" s="104"/>
      <c r="V31" s="84"/>
      <c r="W31" s="84"/>
      <c r="X31" s="84"/>
      <c r="Y31" s="104"/>
      <c r="Z31" s="84"/>
      <c r="AA31" s="84"/>
      <c r="AB31" s="84"/>
      <c r="AC31" s="104"/>
      <c r="AD31" s="84"/>
      <c r="AE31" s="84"/>
      <c r="AF31" s="84"/>
      <c r="AG31" s="84"/>
      <c r="AH31" s="84"/>
      <c r="AI31" s="84"/>
      <c r="AJ31" s="104"/>
      <c r="AK31" s="104"/>
      <c r="AL31" s="2"/>
      <c r="AM31" s="2"/>
      <c r="AN31" s="2"/>
      <c r="AO31" s="2"/>
    </row>
    <row r="32" spans="1:41" ht="12.75">
      <c r="A32" s="2"/>
      <c r="B32" s="2"/>
      <c r="C32" s="2"/>
      <c r="D32" s="84"/>
      <c r="E32" s="84"/>
      <c r="F32" s="84"/>
      <c r="G32" s="84"/>
      <c r="H32" s="84"/>
      <c r="I32" s="84"/>
      <c r="J32" s="84"/>
      <c r="K32" s="84"/>
      <c r="L32" s="84"/>
      <c r="M32" s="104"/>
      <c r="N32" s="84"/>
      <c r="O32" s="84"/>
      <c r="P32" s="84"/>
      <c r="Q32" s="104"/>
      <c r="R32" s="84"/>
      <c r="S32" s="84"/>
      <c r="T32" s="84"/>
      <c r="U32" s="104"/>
      <c r="V32" s="84"/>
      <c r="W32" s="84"/>
      <c r="X32" s="84"/>
      <c r="Y32" s="104"/>
      <c r="Z32" s="84"/>
      <c r="AA32" s="84"/>
      <c r="AB32" s="84"/>
      <c r="AC32" s="104"/>
      <c r="AD32" s="84"/>
      <c r="AE32" s="84"/>
      <c r="AF32" s="84"/>
      <c r="AG32" s="84"/>
      <c r="AH32" s="84"/>
      <c r="AI32" s="84"/>
      <c r="AJ32" s="104"/>
      <c r="AK32" s="104"/>
      <c r="AL32" s="2"/>
      <c r="AM32" s="2"/>
      <c r="AN32" s="2"/>
      <c r="AO32" s="2"/>
    </row>
    <row r="33" spans="1:41" ht="12.75">
      <c r="A33" s="2"/>
      <c r="B33" s="2"/>
      <c r="C33" s="2"/>
      <c r="D33" s="84"/>
      <c r="E33" s="84"/>
      <c r="F33" s="84"/>
      <c r="G33" s="84"/>
      <c r="H33" s="84"/>
      <c r="I33" s="84"/>
      <c r="J33" s="84"/>
      <c r="K33" s="84"/>
      <c r="L33" s="84"/>
      <c r="M33" s="104"/>
      <c r="N33" s="84"/>
      <c r="O33" s="84"/>
      <c r="P33" s="84"/>
      <c r="Q33" s="104"/>
      <c r="R33" s="84"/>
      <c r="S33" s="84"/>
      <c r="T33" s="84"/>
      <c r="U33" s="104"/>
      <c r="V33" s="84"/>
      <c r="W33" s="84"/>
      <c r="X33" s="84"/>
      <c r="Y33" s="104"/>
      <c r="Z33" s="84"/>
      <c r="AA33" s="84"/>
      <c r="AB33" s="84"/>
      <c r="AC33" s="104"/>
      <c r="AD33" s="84"/>
      <c r="AE33" s="84"/>
      <c r="AF33" s="84"/>
      <c r="AG33" s="84"/>
      <c r="AH33" s="84"/>
      <c r="AI33" s="84"/>
      <c r="AJ33" s="104"/>
      <c r="AK33" s="104"/>
      <c r="AL33" s="2"/>
      <c r="AM33" s="2"/>
      <c r="AN33" s="2"/>
      <c r="AO33" s="2"/>
    </row>
    <row r="34" spans="1:41" ht="12.75">
      <c r="A34" s="2"/>
      <c r="B34" s="2"/>
      <c r="C34" s="2"/>
      <c r="D34" s="84"/>
      <c r="E34" s="84"/>
      <c r="F34" s="84"/>
      <c r="G34" s="84"/>
      <c r="H34" s="84"/>
      <c r="I34" s="84"/>
      <c r="J34" s="84"/>
      <c r="K34" s="84"/>
      <c r="L34" s="84"/>
      <c r="M34" s="104"/>
      <c r="N34" s="84"/>
      <c r="O34" s="84"/>
      <c r="P34" s="84"/>
      <c r="Q34" s="104"/>
      <c r="R34" s="84"/>
      <c r="S34" s="84"/>
      <c r="T34" s="84"/>
      <c r="U34" s="104"/>
      <c r="V34" s="84"/>
      <c r="W34" s="84"/>
      <c r="X34" s="84"/>
      <c r="Y34" s="104"/>
      <c r="Z34" s="84"/>
      <c r="AA34" s="84"/>
      <c r="AB34" s="84"/>
      <c r="AC34" s="104"/>
      <c r="AD34" s="84"/>
      <c r="AE34" s="84"/>
      <c r="AF34" s="84"/>
      <c r="AG34" s="84"/>
      <c r="AH34" s="84"/>
      <c r="AI34" s="84"/>
      <c r="AJ34" s="104"/>
      <c r="AK34" s="104"/>
      <c r="AL34" s="2"/>
      <c r="AM34" s="2"/>
      <c r="AN34" s="2"/>
      <c r="AO34" s="2"/>
    </row>
    <row r="35" spans="1:41" ht="12.75">
      <c r="A35" s="2"/>
      <c r="B35" s="2"/>
      <c r="C35" s="2"/>
      <c r="D35" s="84"/>
      <c r="E35" s="84"/>
      <c r="F35" s="84"/>
      <c r="G35" s="84"/>
      <c r="H35" s="84"/>
      <c r="I35" s="84"/>
      <c r="J35" s="84"/>
      <c r="K35" s="84"/>
      <c r="L35" s="84"/>
      <c r="M35" s="104"/>
      <c r="N35" s="84"/>
      <c r="O35" s="84"/>
      <c r="P35" s="84"/>
      <c r="Q35" s="104"/>
      <c r="R35" s="84"/>
      <c r="S35" s="84"/>
      <c r="T35" s="84"/>
      <c r="U35" s="104"/>
      <c r="V35" s="84"/>
      <c r="W35" s="84"/>
      <c r="X35" s="84"/>
      <c r="Y35" s="104"/>
      <c r="Z35" s="84"/>
      <c r="AA35" s="84"/>
      <c r="AB35" s="84"/>
      <c r="AC35" s="104"/>
      <c r="AD35" s="84"/>
      <c r="AE35" s="84"/>
      <c r="AF35" s="84"/>
      <c r="AG35" s="84"/>
      <c r="AH35" s="84"/>
      <c r="AI35" s="84"/>
      <c r="AJ35" s="104"/>
      <c r="AK35" s="104"/>
      <c r="AL35" s="2"/>
      <c r="AM35" s="2"/>
      <c r="AN35" s="2"/>
      <c r="AO35" s="2"/>
    </row>
    <row r="36" spans="1:41" ht="12.75">
      <c r="A36" s="2"/>
      <c r="B36" s="2"/>
      <c r="C36" s="2"/>
      <c r="D36" s="84"/>
      <c r="E36" s="84"/>
      <c r="F36" s="84"/>
      <c r="G36" s="84"/>
      <c r="H36" s="84"/>
      <c r="I36" s="84"/>
      <c r="J36" s="84"/>
      <c r="K36" s="84"/>
      <c r="L36" s="84"/>
      <c r="M36" s="104"/>
      <c r="N36" s="84"/>
      <c r="O36" s="84"/>
      <c r="P36" s="84"/>
      <c r="Q36" s="104"/>
      <c r="R36" s="84"/>
      <c r="S36" s="84"/>
      <c r="T36" s="84"/>
      <c r="U36" s="104"/>
      <c r="V36" s="84"/>
      <c r="W36" s="84"/>
      <c r="X36" s="84"/>
      <c r="Y36" s="104"/>
      <c r="Z36" s="84"/>
      <c r="AA36" s="84"/>
      <c r="AB36" s="84"/>
      <c r="AC36" s="104"/>
      <c r="AD36" s="84"/>
      <c r="AE36" s="84"/>
      <c r="AF36" s="84"/>
      <c r="AG36" s="84"/>
      <c r="AH36" s="84"/>
      <c r="AI36" s="84"/>
      <c r="AJ36" s="104"/>
      <c r="AK36" s="104"/>
      <c r="AL36" s="2"/>
      <c r="AM36" s="2"/>
      <c r="AN36" s="2"/>
      <c r="AO36" s="2"/>
    </row>
    <row r="37" spans="1:41" ht="12.75">
      <c r="A37" s="2"/>
      <c r="B37" s="2"/>
      <c r="C37" s="2"/>
      <c r="D37" s="84"/>
      <c r="E37" s="84"/>
      <c r="F37" s="84"/>
      <c r="G37" s="84"/>
      <c r="H37" s="84"/>
      <c r="I37" s="84"/>
      <c r="J37" s="84"/>
      <c r="K37" s="84"/>
      <c r="L37" s="84"/>
      <c r="M37" s="104"/>
      <c r="N37" s="84"/>
      <c r="O37" s="84"/>
      <c r="P37" s="84"/>
      <c r="Q37" s="104"/>
      <c r="R37" s="84"/>
      <c r="S37" s="84"/>
      <c r="T37" s="84"/>
      <c r="U37" s="104"/>
      <c r="V37" s="84"/>
      <c r="W37" s="84"/>
      <c r="X37" s="84"/>
      <c r="Y37" s="104"/>
      <c r="Z37" s="84"/>
      <c r="AA37" s="84"/>
      <c r="AB37" s="84"/>
      <c r="AC37" s="104"/>
      <c r="AD37" s="84"/>
      <c r="AE37" s="84"/>
      <c r="AF37" s="84"/>
      <c r="AG37" s="84"/>
      <c r="AH37" s="84"/>
      <c r="AI37" s="84"/>
      <c r="AJ37" s="104"/>
      <c r="AK37" s="104"/>
      <c r="AL37" s="2"/>
      <c r="AM37" s="2"/>
      <c r="AN37" s="2"/>
      <c r="AO37" s="2"/>
    </row>
    <row r="38" spans="1:41" ht="12.75">
      <c r="A38" s="2"/>
      <c r="B38" s="2"/>
      <c r="C38" s="2"/>
      <c r="D38" s="84"/>
      <c r="E38" s="84"/>
      <c r="F38" s="84"/>
      <c r="G38" s="84"/>
      <c r="H38" s="84"/>
      <c r="I38" s="84"/>
      <c r="J38" s="84"/>
      <c r="K38" s="84"/>
      <c r="L38" s="84"/>
      <c r="M38" s="104"/>
      <c r="N38" s="84"/>
      <c r="O38" s="84"/>
      <c r="P38" s="84"/>
      <c r="Q38" s="104"/>
      <c r="R38" s="84"/>
      <c r="S38" s="84"/>
      <c r="T38" s="84"/>
      <c r="U38" s="104"/>
      <c r="V38" s="84"/>
      <c r="W38" s="84"/>
      <c r="X38" s="84"/>
      <c r="Y38" s="104"/>
      <c r="Z38" s="84"/>
      <c r="AA38" s="84"/>
      <c r="AB38" s="84"/>
      <c r="AC38" s="104"/>
      <c r="AD38" s="84"/>
      <c r="AE38" s="84"/>
      <c r="AF38" s="84"/>
      <c r="AG38" s="84"/>
      <c r="AH38" s="84"/>
      <c r="AI38" s="84"/>
      <c r="AJ38" s="104"/>
      <c r="AK38" s="104"/>
      <c r="AL38" s="2"/>
      <c r="AM38" s="2"/>
      <c r="AN38" s="2"/>
      <c r="AO38" s="2"/>
    </row>
    <row r="39" spans="1:41" ht="12.75">
      <c r="A39" s="2"/>
      <c r="B39" s="2"/>
      <c r="C39" s="2"/>
      <c r="D39" s="84"/>
      <c r="E39" s="84"/>
      <c r="F39" s="84"/>
      <c r="G39" s="84"/>
      <c r="H39" s="84"/>
      <c r="I39" s="84"/>
      <c r="J39" s="84"/>
      <c r="K39" s="84"/>
      <c r="L39" s="84"/>
      <c r="M39" s="104"/>
      <c r="N39" s="84"/>
      <c r="O39" s="84"/>
      <c r="P39" s="84"/>
      <c r="Q39" s="104"/>
      <c r="R39" s="84"/>
      <c r="S39" s="84"/>
      <c r="T39" s="84"/>
      <c r="U39" s="104"/>
      <c r="V39" s="84"/>
      <c r="W39" s="84"/>
      <c r="X39" s="84"/>
      <c r="Y39" s="104"/>
      <c r="Z39" s="84"/>
      <c r="AA39" s="84"/>
      <c r="AB39" s="84"/>
      <c r="AC39" s="104"/>
      <c r="AD39" s="84"/>
      <c r="AE39" s="84"/>
      <c r="AF39" s="84"/>
      <c r="AG39" s="84"/>
      <c r="AH39" s="84"/>
      <c r="AI39" s="84"/>
      <c r="AJ39" s="104"/>
      <c r="AK39" s="104"/>
      <c r="AL39" s="2"/>
      <c r="AM39" s="2"/>
      <c r="AN39" s="2"/>
      <c r="AO39" s="2"/>
    </row>
    <row r="40" spans="1:41" ht="12.75">
      <c r="A40" s="2"/>
      <c r="B40" s="2"/>
      <c r="C40" s="2"/>
      <c r="D40" s="84"/>
      <c r="E40" s="84"/>
      <c r="F40" s="84"/>
      <c r="G40" s="84"/>
      <c r="H40" s="84"/>
      <c r="I40" s="84"/>
      <c r="J40" s="84"/>
      <c r="K40" s="84"/>
      <c r="L40" s="84"/>
      <c r="M40" s="104"/>
      <c r="N40" s="84"/>
      <c r="O40" s="84"/>
      <c r="P40" s="84"/>
      <c r="Q40" s="104"/>
      <c r="R40" s="84"/>
      <c r="S40" s="84"/>
      <c r="T40" s="84"/>
      <c r="U40" s="104"/>
      <c r="V40" s="84"/>
      <c r="W40" s="84"/>
      <c r="X40" s="84"/>
      <c r="Y40" s="104"/>
      <c r="Z40" s="84"/>
      <c r="AA40" s="84"/>
      <c r="AB40" s="84"/>
      <c r="AC40" s="104"/>
      <c r="AD40" s="84"/>
      <c r="AE40" s="84"/>
      <c r="AF40" s="84"/>
      <c r="AG40" s="84"/>
      <c r="AH40" s="84"/>
      <c r="AI40" s="84"/>
      <c r="AJ40" s="104"/>
      <c r="AK40" s="104"/>
      <c r="AL40" s="2"/>
      <c r="AM40" s="2"/>
      <c r="AN40" s="2"/>
      <c r="AO40" s="2"/>
    </row>
    <row r="41" spans="1:41" ht="12.75">
      <c r="A41" s="2"/>
      <c r="B41" s="2"/>
      <c r="C41" s="2"/>
      <c r="D41" s="84"/>
      <c r="E41" s="84"/>
      <c r="F41" s="84"/>
      <c r="G41" s="84"/>
      <c r="H41" s="84"/>
      <c r="I41" s="84"/>
      <c r="J41" s="84"/>
      <c r="K41" s="84"/>
      <c r="L41" s="84"/>
      <c r="M41" s="104"/>
      <c r="N41" s="84"/>
      <c r="O41" s="84"/>
      <c r="P41" s="84"/>
      <c r="Q41" s="104"/>
      <c r="R41" s="84"/>
      <c r="S41" s="84"/>
      <c r="T41" s="84"/>
      <c r="U41" s="104"/>
      <c r="V41" s="84"/>
      <c r="W41" s="84"/>
      <c r="X41" s="84"/>
      <c r="Y41" s="104"/>
      <c r="Z41" s="84"/>
      <c r="AA41" s="84"/>
      <c r="AB41" s="84"/>
      <c r="AC41" s="104"/>
      <c r="AD41" s="84"/>
      <c r="AE41" s="84"/>
      <c r="AF41" s="84"/>
      <c r="AG41" s="84"/>
      <c r="AH41" s="84"/>
      <c r="AI41" s="84"/>
      <c r="AJ41" s="104"/>
      <c r="AK41" s="104"/>
      <c r="AL41" s="2"/>
      <c r="AM41" s="2"/>
      <c r="AN41" s="2"/>
      <c r="AO41" s="2"/>
    </row>
    <row r="42" spans="1:41" ht="12.75">
      <c r="A42" s="2"/>
      <c r="B42" s="2"/>
      <c r="C42" s="2"/>
      <c r="D42" s="84"/>
      <c r="E42" s="84"/>
      <c r="F42" s="84"/>
      <c r="G42" s="84"/>
      <c r="H42" s="84"/>
      <c r="I42" s="84"/>
      <c r="J42" s="84"/>
      <c r="K42" s="84"/>
      <c r="L42" s="84"/>
      <c r="M42" s="104"/>
      <c r="N42" s="84"/>
      <c r="O42" s="84"/>
      <c r="P42" s="84"/>
      <c r="Q42" s="104"/>
      <c r="R42" s="84"/>
      <c r="S42" s="84"/>
      <c r="T42" s="84"/>
      <c r="U42" s="104"/>
      <c r="V42" s="84"/>
      <c r="W42" s="84"/>
      <c r="X42" s="84"/>
      <c r="Y42" s="104"/>
      <c r="Z42" s="84"/>
      <c r="AA42" s="84"/>
      <c r="AB42" s="84"/>
      <c r="AC42" s="104"/>
      <c r="AD42" s="84"/>
      <c r="AE42" s="84"/>
      <c r="AF42" s="84"/>
      <c r="AG42" s="84"/>
      <c r="AH42" s="84"/>
      <c r="AI42" s="84"/>
      <c r="AJ42" s="104"/>
      <c r="AK42" s="104"/>
      <c r="AL42" s="2"/>
      <c r="AM42" s="2"/>
      <c r="AN42" s="2"/>
      <c r="AO42" s="2"/>
    </row>
    <row r="43" spans="1:41" ht="12.75">
      <c r="A43" s="2"/>
      <c r="B43" s="2"/>
      <c r="C43" s="2"/>
      <c r="D43" s="84"/>
      <c r="E43" s="84"/>
      <c r="F43" s="84"/>
      <c r="G43" s="84"/>
      <c r="H43" s="84"/>
      <c r="I43" s="84"/>
      <c r="J43" s="84"/>
      <c r="K43" s="84"/>
      <c r="L43" s="84"/>
      <c r="M43" s="104"/>
      <c r="N43" s="84"/>
      <c r="O43" s="84"/>
      <c r="P43" s="84"/>
      <c r="Q43" s="104"/>
      <c r="R43" s="84"/>
      <c r="S43" s="84"/>
      <c r="T43" s="84"/>
      <c r="U43" s="104"/>
      <c r="V43" s="84"/>
      <c r="W43" s="84"/>
      <c r="X43" s="84"/>
      <c r="Y43" s="104"/>
      <c r="Z43" s="84"/>
      <c r="AA43" s="84"/>
      <c r="AB43" s="84"/>
      <c r="AC43" s="104"/>
      <c r="AD43" s="84"/>
      <c r="AE43" s="84"/>
      <c r="AF43" s="84"/>
      <c r="AG43" s="84"/>
      <c r="AH43" s="84"/>
      <c r="AI43" s="84"/>
      <c r="AJ43" s="104"/>
      <c r="AK43" s="104"/>
      <c r="AL43" s="2"/>
      <c r="AM43" s="2"/>
      <c r="AN43" s="2"/>
      <c r="AO43" s="2"/>
    </row>
    <row r="44" spans="1:41" ht="12.75">
      <c r="A44" s="2"/>
      <c r="B44" s="2"/>
      <c r="C44" s="2"/>
      <c r="D44" s="84"/>
      <c r="E44" s="84"/>
      <c r="F44" s="84"/>
      <c r="G44" s="84"/>
      <c r="H44" s="84"/>
      <c r="I44" s="84"/>
      <c r="J44" s="84"/>
      <c r="K44" s="84"/>
      <c r="L44" s="84"/>
      <c r="M44" s="104"/>
      <c r="N44" s="84"/>
      <c r="O44" s="84"/>
      <c r="P44" s="84"/>
      <c r="Q44" s="104"/>
      <c r="R44" s="84"/>
      <c r="S44" s="84"/>
      <c r="T44" s="84"/>
      <c r="U44" s="104"/>
      <c r="V44" s="84"/>
      <c r="W44" s="84"/>
      <c r="X44" s="84"/>
      <c r="Y44" s="104"/>
      <c r="Z44" s="84"/>
      <c r="AA44" s="84"/>
      <c r="AB44" s="84"/>
      <c r="AC44" s="104"/>
      <c r="AD44" s="84"/>
      <c r="AE44" s="84"/>
      <c r="AF44" s="84"/>
      <c r="AG44" s="84"/>
      <c r="AH44" s="84"/>
      <c r="AI44" s="84"/>
      <c r="AJ44" s="104"/>
      <c r="AK44" s="104"/>
      <c r="AL44" s="2"/>
      <c r="AM44" s="2"/>
      <c r="AN44" s="2"/>
      <c r="AO44" s="2"/>
    </row>
    <row r="45" spans="1:41" ht="12.75">
      <c r="A45" s="2"/>
      <c r="B45" s="2"/>
      <c r="C45" s="2"/>
      <c r="D45" s="84"/>
      <c r="E45" s="84"/>
      <c r="F45" s="84"/>
      <c r="G45" s="84"/>
      <c r="H45" s="84"/>
      <c r="I45" s="84"/>
      <c r="J45" s="84"/>
      <c r="K45" s="84"/>
      <c r="L45" s="84"/>
      <c r="M45" s="104"/>
      <c r="N45" s="84"/>
      <c r="O45" s="84"/>
      <c r="P45" s="84"/>
      <c r="Q45" s="104"/>
      <c r="R45" s="84"/>
      <c r="S45" s="84"/>
      <c r="T45" s="84"/>
      <c r="U45" s="104"/>
      <c r="V45" s="84"/>
      <c r="W45" s="84"/>
      <c r="X45" s="84"/>
      <c r="Y45" s="104"/>
      <c r="Z45" s="84"/>
      <c r="AA45" s="84"/>
      <c r="AB45" s="84"/>
      <c r="AC45" s="104"/>
      <c r="AD45" s="84"/>
      <c r="AE45" s="84"/>
      <c r="AF45" s="84"/>
      <c r="AG45" s="84"/>
      <c r="AH45" s="84"/>
      <c r="AI45" s="84"/>
      <c r="AJ45" s="104"/>
      <c r="AK45" s="104"/>
      <c r="AL45" s="2"/>
      <c r="AM45" s="2"/>
      <c r="AN45" s="2"/>
      <c r="AO45" s="2"/>
    </row>
    <row r="46" spans="1:41" ht="12.75">
      <c r="A46" s="2"/>
      <c r="B46" s="2"/>
      <c r="C46" s="2"/>
      <c r="D46" s="84"/>
      <c r="E46" s="84"/>
      <c r="F46" s="84"/>
      <c r="G46" s="84"/>
      <c r="H46" s="84"/>
      <c r="I46" s="84"/>
      <c r="J46" s="84"/>
      <c r="K46" s="84"/>
      <c r="L46" s="84"/>
      <c r="M46" s="104"/>
      <c r="N46" s="84"/>
      <c r="O46" s="84"/>
      <c r="P46" s="84"/>
      <c r="Q46" s="104"/>
      <c r="R46" s="84"/>
      <c r="S46" s="84"/>
      <c r="T46" s="84"/>
      <c r="U46" s="104"/>
      <c r="V46" s="84"/>
      <c r="W46" s="84"/>
      <c r="X46" s="84"/>
      <c r="Y46" s="104"/>
      <c r="Z46" s="84"/>
      <c r="AA46" s="84"/>
      <c r="AB46" s="84"/>
      <c r="AC46" s="104"/>
      <c r="AD46" s="84"/>
      <c r="AE46" s="84"/>
      <c r="AF46" s="84"/>
      <c r="AG46" s="84"/>
      <c r="AH46" s="84"/>
      <c r="AI46" s="84"/>
      <c r="AJ46" s="104"/>
      <c r="AK46" s="104"/>
      <c r="AL46" s="2"/>
      <c r="AM46" s="2"/>
      <c r="AN46" s="2"/>
      <c r="AO46" s="2"/>
    </row>
    <row r="47" spans="1:41" ht="12.75">
      <c r="A47" s="2"/>
      <c r="B47" s="2"/>
      <c r="C47" s="2"/>
      <c r="D47" s="84"/>
      <c r="E47" s="84"/>
      <c r="F47" s="84"/>
      <c r="G47" s="84"/>
      <c r="H47" s="84"/>
      <c r="I47" s="84"/>
      <c r="J47" s="84"/>
      <c r="K47" s="84"/>
      <c r="L47" s="84"/>
      <c r="M47" s="104"/>
      <c r="N47" s="84"/>
      <c r="O47" s="84"/>
      <c r="P47" s="84"/>
      <c r="Q47" s="104"/>
      <c r="R47" s="84"/>
      <c r="S47" s="84"/>
      <c r="T47" s="84"/>
      <c r="U47" s="104"/>
      <c r="V47" s="84"/>
      <c r="W47" s="84"/>
      <c r="X47" s="84"/>
      <c r="Y47" s="104"/>
      <c r="Z47" s="84"/>
      <c r="AA47" s="84"/>
      <c r="AB47" s="84"/>
      <c r="AC47" s="104"/>
      <c r="AD47" s="84"/>
      <c r="AE47" s="84"/>
      <c r="AF47" s="84"/>
      <c r="AG47" s="84"/>
      <c r="AH47" s="84"/>
      <c r="AI47" s="84"/>
      <c r="AJ47" s="104"/>
      <c r="AK47" s="104"/>
      <c r="AL47" s="2"/>
      <c r="AM47" s="2"/>
      <c r="AN47" s="2"/>
      <c r="AO47" s="2"/>
    </row>
    <row r="48" spans="1:41" ht="12.75">
      <c r="A48" s="2"/>
      <c r="B48" s="2"/>
      <c r="C48" s="2"/>
      <c r="D48" s="84"/>
      <c r="E48" s="84"/>
      <c r="F48" s="84"/>
      <c r="G48" s="84"/>
      <c r="H48" s="84"/>
      <c r="I48" s="84"/>
      <c r="J48" s="84"/>
      <c r="K48" s="84"/>
      <c r="L48" s="84"/>
      <c r="M48" s="104"/>
      <c r="N48" s="84"/>
      <c r="O48" s="84"/>
      <c r="P48" s="84"/>
      <c r="Q48" s="104"/>
      <c r="R48" s="84"/>
      <c r="S48" s="84"/>
      <c r="T48" s="84"/>
      <c r="U48" s="104"/>
      <c r="V48" s="84"/>
      <c r="W48" s="84"/>
      <c r="X48" s="84"/>
      <c r="Y48" s="104"/>
      <c r="Z48" s="84"/>
      <c r="AA48" s="84"/>
      <c r="AB48" s="84"/>
      <c r="AC48" s="104"/>
      <c r="AD48" s="84"/>
      <c r="AE48" s="84"/>
      <c r="AF48" s="84"/>
      <c r="AG48" s="84"/>
      <c r="AH48" s="84"/>
      <c r="AI48" s="84"/>
      <c r="AJ48" s="104"/>
      <c r="AK48" s="104"/>
      <c r="AL48" s="2"/>
      <c r="AM48" s="2"/>
      <c r="AN48" s="2"/>
      <c r="AO48" s="2"/>
    </row>
    <row r="49" spans="1:41" ht="12.75">
      <c r="A49" s="2"/>
      <c r="B49" s="2"/>
      <c r="C49" s="2"/>
      <c r="D49" s="84"/>
      <c r="E49" s="84"/>
      <c r="F49" s="84"/>
      <c r="G49" s="84"/>
      <c r="H49" s="84"/>
      <c r="I49" s="84"/>
      <c r="J49" s="84"/>
      <c r="K49" s="84"/>
      <c r="L49" s="84"/>
      <c r="M49" s="104"/>
      <c r="N49" s="84"/>
      <c r="O49" s="84"/>
      <c r="P49" s="84"/>
      <c r="Q49" s="104"/>
      <c r="R49" s="84"/>
      <c r="S49" s="84"/>
      <c r="T49" s="84"/>
      <c r="U49" s="104"/>
      <c r="V49" s="84"/>
      <c r="W49" s="84"/>
      <c r="X49" s="84"/>
      <c r="Y49" s="104"/>
      <c r="Z49" s="84"/>
      <c r="AA49" s="84"/>
      <c r="AB49" s="84"/>
      <c r="AC49" s="104"/>
      <c r="AD49" s="84"/>
      <c r="AE49" s="84"/>
      <c r="AF49" s="84"/>
      <c r="AG49" s="84"/>
      <c r="AH49" s="84"/>
      <c r="AI49" s="84"/>
      <c r="AJ49" s="104"/>
      <c r="AK49" s="104"/>
      <c r="AL49" s="2"/>
      <c r="AM49" s="2"/>
      <c r="AN49" s="2"/>
      <c r="AO49" s="2"/>
    </row>
    <row r="50" spans="1:41" ht="12.75">
      <c r="A50" s="2"/>
      <c r="B50" s="2"/>
      <c r="C50" s="2"/>
      <c r="D50" s="84"/>
      <c r="E50" s="84"/>
      <c r="F50" s="84"/>
      <c r="G50" s="84"/>
      <c r="H50" s="84"/>
      <c r="I50" s="84"/>
      <c r="J50" s="84"/>
      <c r="K50" s="84"/>
      <c r="L50" s="84"/>
      <c r="M50" s="104"/>
      <c r="N50" s="84"/>
      <c r="O50" s="84"/>
      <c r="P50" s="84"/>
      <c r="Q50" s="104"/>
      <c r="R50" s="84"/>
      <c r="S50" s="84"/>
      <c r="T50" s="84"/>
      <c r="U50" s="104"/>
      <c r="V50" s="84"/>
      <c r="W50" s="84"/>
      <c r="X50" s="84"/>
      <c r="Y50" s="104"/>
      <c r="Z50" s="84"/>
      <c r="AA50" s="84"/>
      <c r="AB50" s="84"/>
      <c r="AC50" s="104"/>
      <c r="AD50" s="84"/>
      <c r="AE50" s="84"/>
      <c r="AF50" s="84"/>
      <c r="AG50" s="84"/>
      <c r="AH50" s="84"/>
      <c r="AI50" s="84"/>
      <c r="AJ50" s="104"/>
      <c r="AK50" s="104"/>
      <c r="AL50" s="2"/>
      <c r="AM50" s="2"/>
      <c r="AN50" s="2"/>
      <c r="AO50" s="2"/>
    </row>
    <row r="51" spans="1:41" ht="12.75">
      <c r="A51" s="2"/>
      <c r="B51" s="2"/>
      <c r="C51" s="2"/>
      <c r="D51" s="84"/>
      <c r="E51" s="84"/>
      <c r="F51" s="84"/>
      <c r="G51" s="84"/>
      <c r="H51" s="84"/>
      <c r="I51" s="84"/>
      <c r="J51" s="84"/>
      <c r="K51" s="84"/>
      <c r="L51" s="84"/>
      <c r="M51" s="104"/>
      <c r="N51" s="84"/>
      <c r="O51" s="84"/>
      <c r="P51" s="84"/>
      <c r="Q51" s="104"/>
      <c r="R51" s="84"/>
      <c r="S51" s="84"/>
      <c r="T51" s="84"/>
      <c r="U51" s="104"/>
      <c r="V51" s="84"/>
      <c r="W51" s="84"/>
      <c r="X51" s="84"/>
      <c r="Y51" s="104"/>
      <c r="Z51" s="84"/>
      <c r="AA51" s="84"/>
      <c r="AB51" s="84"/>
      <c r="AC51" s="104"/>
      <c r="AD51" s="84"/>
      <c r="AE51" s="84"/>
      <c r="AF51" s="84"/>
      <c r="AG51" s="84"/>
      <c r="AH51" s="84"/>
      <c r="AI51" s="84"/>
      <c r="AJ51" s="104"/>
      <c r="AK51" s="104"/>
      <c r="AL51" s="2"/>
      <c r="AM51" s="2"/>
      <c r="AN51" s="2"/>
      <c r="AO51" s="2"/>
    </row>
    <row r="52" spans="1:41" ht="12.75">
      <c r="A52" s="2"/>
      <c r="B52" s="2"/>
      <c r="C52" s="2"/>
      <c r="D52" s="84"/>
      <c r="E52" s="84"/>
      <c r="F52" s="84"/>
      <c r="G52" s="84"/>
      <c r="H52" s="84"/>
      <c r="I52" s="84"/>
      <c r="J52" s="84"/>
      <c r="K52" s="84"/>
      <c r="L52" s="84"/>
      <c r="M52" s="104"/>
      <c r="N52" s="84"/>
      <c r="O52" s="84"/>
      <c r="P52" s="84"/>
      <c r="Q52" s="104"/>
      <c r="R52" s="84"/>
      <c r="S52" s="84"/>
      <c r="T52" s="84"/>
      <c r="U52" s="104"/>
      <c r="V52" s="84"/>
      <c r="W52" s="84"/>
      <c r="X52" s="84"/>
      <c r="Y52" s="104"/>
      <c r="Z52" s="84"/>
      <c r="AA52" s="84"/>
      <c r="AB52" s="84"/>
      <c r="AC52" s="104"/>
      <c r="AD52" s="84"/>
      <c r="AE52" s="84"/>
      <c r="AF52" s="84"/>
      <c r="AG52" s="84"/>
      <c r="AH52" s="84"/>
      <c r="AI52" s="84"/>
      <c r="AJ52" s="104"/>
      <c r="AK52" s="104"/>
      <c r="AL52" s="2"/>
      <c r="AM52" s="2"/>
      <c r="AN52" s="2"/>
      <c r="AO52" s="2"/>
    </row>
    <row r="53" spans="1:41" ht="12.75">
      <c r="A53" s="2"/>
      <c r="B53" s="2"/>
      <c r="C53" s="2"/>
      <c r="D53" s="84"/>
      <c r="E53" s="84"/>
      <c r="F53" s="84"/>
      <c r="G53" s="84"/>
      <c r="H53" s="84"/>
      <c r="I53" s="84"/>
      <c r="J53" s="84"/>
      <c r="K53" s="84"/>
      <c r="L53" s="84"/>
      <c r="M53" s="104"/>
      <c r="N53" s="84"/>
      <c r="O53" s="84"/>
      <c r="P53" s="84"/>
      <c r="Q53" s="104"/>
      <c r="R53" s="84"/>
      <c r="S53" s="84"/>
      <c r="T53" s="84"/>
      <c r="U53" s="104"/>
      <c r="V53" s="84"/>
      <c r="W53" s="84"/>
      <c r="X53" s="84"/>
      <c r="Y53" s="104"/>
      <c r="Z53" s="84"/>
      <c r="AA53" s="84"/>
      <c r="AB53" s="84"/>
      <c r="AC53" s="104"/>
      <c r="AD53" s="84"/>
      <c r="AE53" s="84"/>
      <c r="AF53" s="84"/>
      <c r="AG53" s="84"/>
      <c r="AH53" s="84"/>
      <c r="AI53" s="84"/>
      <c r="AJ53" s="104"/>
      <c r="AK53" s="104"/>
      <c r="AL53" s="2"/>
      <c r="AM53" s="2"/>
      <c r="AN53" s="2"/>
      <c r="AO53" s="2"/>
    </row>
    <row r="54" spans="1:41" ht="12.75">
      <c r="A54" s="2"/>
      <c r="B54" s="2"/>
      <c r="C54" s="2"/>
      <c r="D54" s="84"/>
      <c r="E54" s="84"/>
      <c r="F54" s="84"/>
      <c r="G54" s="84"/>
      <c r="H54" s="84"/>
      <c r="I54" s="84"/>
      <c r="J54" s="84"/>
      <c r="K54" s="84"/>
      <c r="L54" s="84"/>
      <c r="M54" s="104"/>
      <c r="N54" s="84"/>
      <c r="O54" s="84"/>
      <c r="P54" s="84"/>
      <c r="Q54" s="104"/>
      <c r="R54" s="84"/>
      <c r="S54" s="84"/>
      <c r="T54" s="84"/>
      <c r="U54" s="104"/>
      <c r="V54" s="84"/>
      <c r="W54" s="84"/>
      <c r="X54" s="84"/>
      <c r="Y54" s="104"/>
      <c r="Z54" s="84"/>
      <c r="AA54" s="84"/>
      <c r="AB54" s="84"/>
      <c r="AC54" s="104"/>
      <c r="AD54" s="84"/>
      <c r="AE54" s="84"/>
      <c r="AF54" s="84"/>
      <c r="AG54" s="84"/>
      <c r="AH54" s="84"/>
      <c r="AI54" s="84"/>
      <c r="AJ54" s="104"/>
      <c r="AK54" s="104"/>
      <c r="AL54" s="2"/>
      <c r="AM54" s="2"/>
      <c r="AN54" s="2"/>
      <c r="AO54" s="2"/>
    </row>
    <row r="55" spans="1:41" ht="12.75">
      <c r="A55" s="2"/>
      <c r="B55" s="2"/>
      <c r="C55" s="2"/>
      <c r="D55" s="84"/>
      <c r="E55" s="84"/>
      <c r="F55" s="84"/>
      <c r="G55" s="84"/>
      <c r="H55" s="84"/>
      <c r="I55" s="84"/>
      <c r="J55" s="84"/>
      <c r="K55" s="84"/>
      <c r="L55" s="84"/>
      <c r="M55" s="104"/>
      <c r="N55" s="84"/>
      <c r="O55" s="84"/>
      <c r="P55" s="84"/>
      <c r="Q55" s="104"/>
      <c r="R55" s="84"/>
      <c r="S55" s="84"/>
      <c r="T55" s="84"/>
      <c r="U55" s="104"/>
      <c r="V55" s="84"/>
      <c r="W55" s="84"/>
      <c r="X55" s="84"/>
      <c r="Y55" s="104"/>
      <c r="Z55" s="84"/>
      <c r="AA55" s="84"/>
      <c r="AB55" s="84"/>
      <c r="AC55" s="104"/>
      <c r="AD55" s="84"/>
      <c r="AE55" s="84"/>
      <c r="AF55" s="84"/>
      <c r="AG55" s="84"/>
      <c r="AH55" s="84"/>
      <c r="AI55" s="84"/>
      <c r="AJ55" s="104"/>
      <c r="AK55" s="104"/>
      <c r="AL55" s="2"/>
      <c r="AM55" s="2"/>
      <c r="AN55" s="2"/>
      <c r="AO55" s="2"/>
    </row>
    <row r="56" spans="1:41" ht="12.75">
      <c r="A56" s="2"/>
      <c r="B56" s="2"/>
      <c r="C56" s="2"/>
      <c r="D56" s="84"/>
      <c r="E56" s="84"/>
      <c r="F56" s="84"/>
      <c r="G56" s="84"/>
      <c r="H56" s="84"/>
      <c r="I56" s="84"/>
      <c r="J56" s="84"/>
      <c r="K56" s="84"/>
      <c r="L56" s="84"/>
      <c r="M56" s="104"/>
      <c r="N56" s="84"/>
      <c r="O56" s="84"/>
      <c r="P56" s="84"/>
      <c r="Q56" s="104"/>
      <c r="R56" s="84"/>
      <c r="S56" s="84"/>
      <c r="T56" s="84"/>
      <c r="U56" s="104"/>
      <c r="V56" s="84"/>
      <c r="W56" s="84"/>
      <c r="X56" s="84"/>
      <c r="Y56" s="104"/>
      <c r="Z56" s="84"/>
      <c r="AA56" s="84"/>
      <c r="AB56" s="84"/>
      <c r="AC56" s="104"/>
      <c r="AD56" s="84"/>
      <c r="AE56" s="84"/>
      <c r="AF56" s="84"/>
      <c r="AG56" s="84"/>
      <c r="AH56" s="84"/>
      <c r="AI56" s="84"/>
      <c r="AJ56" s="104"/>
      <c r="AK56" s="104"/>
      <c r="AL56" s="2"/>
      <c r="AM56" s="2"/>
      <c r="AN56" s="2"/>
      <c r="AO56" s="2"/>
    </row>
    <row r="57" spans="1:41" ht="12.75">
      <c r="A57" s="2"/>
      <c r="B57" s="2"/>
      <c r="C57" s="2"/>
      <c r="D57" s="84"/>
      <c r="E57" s="84"/>
      <c r="F57" s="84"/>
      <c r="G57" s="84"/>
      <c r="H57" s="84"/>
      <c r="I57" s="84"/>
      <c r="J57" s="84"/>
      <c r="K57" s="84"/>
      <c r="L57" s="84"/>
      <c r="M57" s="104"/>
      <c r="N57" s="84"/>
      <c r="O57" s="84"/>
      <c r="P57" s="84"/>
      <c r="Q57" s="104"/>
      <c r="R57" s="84"/>
      <c r="S57" s="84"/>
      <c r="T57" s="84"/>
      <c r="U57" s="104"/>
      <c r="V57" s="84"/>
      <c r="W57" s="84"/>
      <c r="X57" s="84"/>
      <c r="Y57" s="104"/>
      <c r="Z57" s="84"/>
      <c r="AA57" s="84"/>
      <c r="AB57" s="84"/>
      <c r="AC57" s="104"/>
      <c r="AD57" s="84"/>
      <c r="AE57" s="84"/>
      <c r="AF57" s="84"/>
      <c r="AG57" s="84"/>
      <c r="AH57" s="84"/>
      <c r="AI57" s="84"/>
      <c r="AJ57" s="104"/>
      <c r="AK57" s="104"/>
      <c r="AL57" s="2"/>
      <c r="AM57" s="2"/>
      <c r="AN57" s="2"/>
      <c r="AO57" s="2"/>
    </row>
    <row r="58" spans="1:41" ht="12.75">
      <c r="A58" s="2"/>
      <c r="B58" s="2"/>
      <c r="C58" s="2"/>
      <c r="D58" s="84"/>
      <c r="E58" s="84"/>
      <c r="F58" s="84"/>
      <c r="G58" s="84"/>
      <c r="H58" s="84"/>
      <c r="I58" s="84"/>
      <c r="J58" s="84"/>
      <c r="K58" s="84"/>
      <c r="L58" s="84"/>
      <c r="M58" s="104"/>
      <c r="N58" s="84"/>
      <c r="O58" s="84"/>
      <c r="P58" s="84"/>
      <c r="Q58" s="104"/>
      <c r="R58" s="84"/>
      <c r="S58" s="84"/>
      <c r="T58" s="84"/>
      <c r="U58" s="104"/>
      <c r="V58" s="84"/>
      <c r="W58" s="84"/>
      <c r="X58" s="84"/>
      <c r="Y58" s="104"/>
      <c r="Z58" s="84"/>
      <c r="AA58" s="84"/>
      <c r="AB58" s="84"/>
      <c r="AC58" s="104"/>
      <c r="AD58" s="84"/>
      <c r="AE58" s="84"/>
      <c r="AF58" s="84"/>
      <c r="AG58" s="84"/>
      <c r="AH58" s="84"/>
      <c r="AI58" s="84"/>
      <c r="AJ58" s="104"/>
      <c r="AK58" s="104"/>
      <c r="AL58" s="2"/>
      <c r="AM58" s="2"/>
      <c r="AN58" s="2"/>
      <c r="AO58" s="2"/>
    </row>
    <row r="59" spans="1:41" ht="12.75">
      <c r="A59" s="2"/>
      <c r="B59" s="2"/>
      <c r="C59" s="2"/>
      <c r="D59" s="84"/>
      <c r="E59" s="84"/>
      <c r="F59" s="84"/>
      <c r="G59" s="84"/>
      <c r="H59" s="84"/>
      <c r="I59" s="84"/>
      <c r="J59" s="84"/>
      <c r="K59" s="84"/>
      <c r="L59" s="84"/>
      <c r="M59" s="104"/>
      <c r="N59" s="84"/>
      <c r="O59" s="84"/>
      <c r="P59" s="84"/>
      <c r="Q59" s="104"/>
      <c r="R59" s="84"/>
      <c r="S59" s="84"/>
      <c r="T59" s="84"/>
      <c r="U59" s="104"/>
      <c r="V59" s="84"/>
      <c r="W59" s="84"/>
      <c r="X59" s="84"/>
      <c r="Y59" s="104"/>
      <c r="Z59" s="84"/>
      <c r="AA59" s="84"/>
      <c r="AB59" s="84"/>
      <c r="AC59" s="104"/>
      <c r="AD59" s="84"/>
      <c r="AE59" s="84"/>
      <c r="AF59" s="84"/>
      <c r="AG59" s="84"/>
      <c r="AH59" s="84"/>
      <c r="AI59" s="84"/>
      <c r="AJ59" s="104"/>
      <c r="AK59" s="104"/>
      <c r="AL59" s="2"/>
      <c r="AM59" s="2"/>
      <c r="AN59" s="2"/>
      <c r="AO59" s="2"/>
    </row>
    <row r="60" spans="1:41" ht="12.75">
      <c r="A60" s="2"/>
      <c r="B60" s="2"/>
      <c r="C60" s="2"/>
      <c r="D60" s="84"/>
      <c r="E60" s="84"/>
      <c r="F60" s="84"/>
      <c r="G60" s="84"/>
      <c r="H60" s="84"/>
      <c r="I60" s="84"/>
      <c r="J60" s="84"/>
      <c r="K60" s="84"/>
      <c r="L60" s="84"/>
      <c r="M60" s="104"/>
      <c r="N60" s="84"/>
      <c r="O60" s="84"/>
      <c r="P60" s="84"/>
      <c r="Q60" s="104"/>
      <c r="R60" s="84"/>
      <c r="S60" s="84"/>
      <c r="T60" s="84"/>
      <c r="U60" s="104"/>
      <c r="V60" s="84"/>
      <c r="W60" s="84"/>
      <c r="X60" s="84"/>
      <c r="Y60" s="104"/>
      <c r="Z60" s="84"/>
      <c r="AA60" s="84"/>
      <c r="AB60" s="84"/>
      <c r="AC60" s="104"/>
      <c r="AD60" s="84"/>
      <c r="AE60" s="84"/>
      <c r="AF60" s="84"/>
      <c r="AG60" s="84"/>
      <c r="AH60" s="84"/>
      <c r="AI60" s="84"/>
      <c r="AJ60" s="104"/>
      <c r="AK60" s="104"/>
      <c r="AL60" s="2"/>
      <c r="AM60" s="2"/>
      <c r="AN60" s="2"/>
      <c r="AO60" s="2"/>
    </row>
    <row r="61" spans="1:41" ht="12.75">
      <c r="A61" s="2"/>
      <c r="B61" s="2"/>
      <c r="C61" s="2"/>
      <c r="D61" s="84"/>
      <c r="E61" s="84"/>
      <c r="F61" s="84"/>
      <c r="G61" s="84"/>
      <c r="H61" s="84"/>
      <c r="I61" s="84"/>
      <c r="J61" s="84"/>
      <c r="K61" s="84"/>
      <c r="L61" s="84"/>
      <c r="M61" s="104"/>
      <c r="N61" s="84"/>
      <c r="O61" s="84"/>
      <c r="P61" s="84"/>
      <c r="Q61" s="104"/>
      <c r="R61" s="84"/>
      <c r="S61" s="84"/>
      <c r="T61" s="84"/>
      <c r="U61" s="104"/>
      <c r="V61" s="84"/>
      <c r="W61" s="84"/>
      <c r="X61" s="84"/>
      <c r="Y61" s="104"/>
      <c r="Z61" s="84"/>
      <c r="AA61" s="84"/>
      <c r="AB61" s="84"/>
      <c r="AC61" s="104"/>
      <c r="AD61" s="84"/>
      <c r="AE61" s="84"/>
      <c r="AF61" s="84"/>
      <c r="AG61" s="84"/>
      <c r="AH61" s="84"/>
      <c r="AI61" s="84"/>
      <c r="AJ61" s="104"/>
      <c r="AK61" s="104"/>
      <c r="AL61" s="2"/>
      <c r="AM61" s="2"/>
      <c r="AN61" s="2"/>
      <c r="AO61" s="2"/>
    </row>
    <row r="62" spans="1:41" ht="12.75">
      <c r="A62" s="2"/>
      <c r="B62" s="2"/>
      <c r="C62" s="2"/>
      <c r="D62" s="84"/>
      <c r="E62" s="84"/>
      <c r="F62" s="84"/>
      <c r="G62" s="84"/>
      <c r="H62" s="84"/>
      <c r="I62" s="84"/>
      <c r="J62" s="84"/>
      <c r="K62" s="84"/>
      <c r="L62" s="84"/>
      <c r="M62" s="104"/>
      <c r="N62" s="84"/>
      <c r="O62" s="84"/>
      <c r="P62" s="84"/>
      <c r="Q62" s="104"/>
      <c r="R62" s="84"/>
      <c r="S62" s="84"/>
      <c r="T62" s="84"/>
      <c r="U62" s="104"/>
      <c r="V62" s="84"/>
      <c r="W62" s="84"/>
      <c r="X62" s="84"/>
      <c r="Y62" s="104"/>
      <c r="Z62" s="84"/>
      <c r="AA62" s="84"/>
      <c r="AB62" s="84"/>
      <c r="AC62" s="104"/>
      <c r="AD62" s="84"/>
      <c r="AE62" s="84"/>
      <c r="AF62" s="84"/>
      <c r="AG62" s="84"/>
      <c r="AH62" s="84"/>
      <c r="AI62" s="84"/>
      <c r="AJ62" s="104"/>
      <c r="AK62" s="104"/>
      <c r="AL62" s="2"/>
      <c r="AM62" s="2"/>
      <c r="AN62" s="2"/>
      <c r="AO62" s="2"/>
    </row>
    <row r="63" spans="1:41" ht="12.75">
      <c r="A63" s="2"/>
      <c r="B63" s="2"/>
      <c r="C63" s="2"/>
      <c r="D63" s="84"/>
      <c r="E63" s="84"/>
      <c r="F63" s="84"/>
      <c r="G63" s="84"/>
      <c r="H63" s="84"/>
      <c r="I63" s="84"/>
      <c r="J63" s="84"/>
      <c r="K63" s="84"/>
      <c r="L63" s="84"/>
      <c r="M63" s="104"/>
      <c r="N63" s="84"/>
      <c r="O63" s="84"/>
      <c r="P63" s="84"/>
      <c r="Q63" s="104"/>
      <c r="R63" s="84"/>
      <c r="S63" s="84"/>
      <c r="T63" s="84"/>
      <c r="U63" s="104"/>
      <c r="V63" s="84"/>
      <c r="W63" s="84"/>
      <c r="X63" s="84"/>
      <c r="Y63" s="104"/>
      <c r="Z63" s="84"/>
      <c r="AA63" s="84"/>
      <c r="AB63" s="84"/>
      <c r="AC63" s="104"/>
      <c r="AD63" s="84"/>
      <c r="AE63" s="84"/>
      <c r="AF63" s="84"/>
      <c r="AG63" s="84"/>
      <c r="AH63" s="84"/>
      <c r="AI63" s="84"/>
      <c r="AJ63" s="104"/>
      <c r="AK63" s="104"/>
      <c r="AL63" s="2"/>
      <c r="AM63" s="2"/>
      <c r="AN63" s="2"/>
      <c r="AO63" s="2"/>
    </row>
    <row r="64" spans="1:41" ht="12.75">
      <c r="A64" s="2"/>
      <c r="B64" s="2"/>
      <c r="C64" s="2"/>
      <c r="D64" s="84"/>
      <c r="E64" s="84"/>
      <c r="F64" s="84"/>
      <c r="G64" s="84"/>
      <c r="H64" s="84"/>
      <c r="I64" s="84"/>
      <c r="J64" s="84"/>
      <c r="K64" s="84"/>
      <c r="L64" s="84"/>
      <c r="M64" s="104"/>
      <c r="N64" s="84"/>
      <c r="O64" s="84"/>
      <c r="P64" s="84"/>
      <c r="Q64" s="104"/>
      <c r="R64" s="84"/>
      <c r="S64" s="84"/>
      <c r="T64" s="84"/>
      <c r="U64" s="104"/>
      <c r="V64" s="84"/>
      <c r="W64" s="84"/>
      <c r="X64" s="84"/>
      <c r="Y64" s="104"/>
      <c r="Z64" s="84"/>
      <c r="AA64" s="84"/>
      <c r="AB64" s="84"/>
      <c r="AC64" s="104"/>
      <c r="AD64" s="84"/>
      <c r="AE64" s="84"/>
      <c r="AF64" s="84"/>
      <c r="AG64" s="84"/>
      <c r="AH64" s="84"/>
      <c r="AI64" s="84"/>
      <c r="AJ64" s="104"/>
      <c r="AK64" s="104"/>
      <c r="AL64" s="2"/>
      <c r="AM64" s="2"/>
      <c r="AN64" s="2"/>
      <c r="AO64" s="2"/>
    </row>
    <row r="65" spans="1:41" ht="12.75">
      <c r="A65" s="2"/>
      <c r="B65" s="2"/>
      <c r="C65" s="2"/>
      <c r="D65" s="84"/>
      <c r="E65" s="84"/>
      <c r="F65" s="84"/>
      <c r="G65" s="84"/>
      <c r="H65" s="84"/>
      <c r="I65" s="84"/>
      <c r="J65" s="84"/>
      <c r="K65" s="84"/>
      <c r="L65" s="84"/>
      <c r="M65" s="104"/>
      <c r="N65" s="84"/>
      <c r="O65" s="84"/>
      <c r="P65" s="84"/>
      <c r="Q65" s="104"/>
      <c r="R65" s="84"/>
      <c r="S65" s="84"/>
      <c r="T65" s="84"/>
      <c r="U65" s="104"/>
      <c r="V65" s="84"/>
      <c r="W65" s="84"/>
      <c r="X65" s="84"/>
      <c r="Y65" s="104"/>
      <c r="Z65" s="84"/>
      <c r="AA65" s="84"/>
      <c r="AB65" s="84"/>
      <c r="AC65" s="104"/>
      <c r="AD65" s="84"/>
      <c r="AE65" s="84"/>
      <c r="AF65" s="84"/>
      <c r="AG65" s="84"/>
      <c r="AH65" s="84"/>
      <c r="AI65" s="84"/>
      <c r="AJ65" s="104"/>
      <c r="AK65" s="104"/>
      <c r="AL65" s="2"/>
      <c r="AM65" s="2"/>
      <c r="AN65" s="2"/>
      <c r="AO65" s="2"/>
    </row>
    <row r="66" spans="1:41" ht="12.75">
      <c r="A66" s="2"/>
      <c r="B66" s="2"/>
      <c r="C66" s="2"/>
      <c r="D66" s="84"/>
      <c r="E66" s="84"/>
      <c r="F66" s="84"/>
      <c r="G66" s="84"/>
      <c r="H66" s="84"/>
      <c r="I66" s="84"/>
      <c r="J66" s="84"/>
      <c r="K66" s="84"/>
      <c r="L66" s="84"/>
      <c r="M66" s="104"/>
      <c r="N66" s="84"/>
      <c r="O66" s="84"/>
      <c r="P66" s="84"/>
      <c r="Q66" s="104"/>
      <c r="R66" s="84"/>
      <c r="S66" s="84"/>
      <c r="T66" s="84"/>
      <c r="U66" s="104"/>
      <c r="V66" s="84"/>
      <c r="W66" s="84"/>
      <c r="X66" s="84"/>
      <c r="Y66" s="104"/>
      <c r="Z66" s="84"/>
      <c r="AA66" s="84"/>
      <c r="AB66" s="84"/>
      <c r="AC66" s="104"/>
      <c r="AD66" s="84"/>
      <c r="AE66" s="84"/>
      <c r="AF66" s="84"/>
      <c r="AG66" s="84"/>
      <c r="AH66" s="84"/>
      <c r="AI66" s="84"/>
      <c r="AJ66" s="104"/>
      <c r="AK66" s="104"/>
      <c r="AL66" s="2"/>
      <c r="AM66" s="2"/>
      <c r="AN66" s="2"/>
      <c r="AO66" s="2"/>
    </row>
    <row r="67" spans="1:41" ht="12.75">
      <c r="A67" s="2"/>
      <c r="B67" s="2"/>
      <c r="C67" s="2"/>
      <c r="D67" s="84"/>
      <c r="E67" s="84"/>
      <c r="F67" s="84"/>
      <c r="G67" s="84"/>
      <c r="H67" s="84"/>
      <c r="I67" s="84"/>
      <c r="J67" s="84"/>
      <c r="K67" s="84"/>
      <c r="L67" s="84"/>
      <c r="M67" s="104"/>
      <c r="N67" s="84"/>
      <c r="O67" s="84"/>
      <c r="P67" s="84"/>
      <c r="Q67" s="104"/>
      <c r="R67" s="84"/>
      <c r="S67" s="84"/>
      <c r="T67" s="84"/>
      <c r="U67" s="104"/>
      <c r="V67" s="84"/>
      <c r="W67" s="84"/>
      <c r="X67" s="84"/>
      <c r="Y67" s="104"/>
      <c r="Z67" s="84"/>
      <c r="AA67" s="84"/>
      <c r="AB67" s="84"/>
      <c r="AC67" s="104"/>
      <c r="AD67" s="84"/>
      <c r="AE67" s="84"/>
      <c r="AF67" s="84"/>
      <c r="AG67" s="84"/>
      <c r="AH67" s="84"/>
      <c r="AI67" s="84"/>
      <c r="AJ67" s="104"/>
      <c r="AK67" s="104"/>
      <c r="AL67" s="2"/>
      <c r="AM67" s="2"/>
      <c r="AN67" s="2"/>
      <c r="AO67" s="2"/>
    </row>
    <row r="68" spans="1:41" ht="12.75">
      <c r="A68" s="2"/>
      <c r="B68" s="2"/>
      <c r="C68" s="2"/>
      <c r="D68" s="84"/>
      <c r="E68" s="84"/>
      <c r="F68" s="84"/>
      <c r="G68" s="84"/>
      <c r="H68" s="84"/>
      <c r="I68" s="84"/>
      <c r="J68" s="84"/>
      <c r="K68" s="84"/>
      <c r="L68" s="84"/>
      <c r="M68" s="104"/>
      <c r="N68" s="84"/>
      <c r="O68" s="84"/>
      <c r="P68" s="84"/>
      <c r="Q68" s="104"/>
      <c r="R68" s="84"/>
      <c r="S68" s="84"/>
      <c r="T68" s="84"/>
      <c r="U68" s="104"/>
      <c r="V68" s="84"/>
      <c r="W68" s="84"/>
      <c r="X68" s="84"/>
      <c r="Y68" s="104"/>
      <c r="Z68" s="84"/>
      <c r="AA68" s="84"/>
      <c r="AB68" s="84"/>
      <c r="AC68" s="104"/>
      <c r="AD68" s="84"/>
      <c r="AE68" s="84"/>
      <c r="AF68" s="84"/>
      <c r="AG68" s="84"/>
      <c r="AH68" s="84"/>
      <c r="AI68" s="84"/>
      <c r="AJ68" s="104"/>
      <c r="AK68" s="104"/>
      <c r="AL68" s="2"/>
      <c r="AM68" s="2"/>
      <c r="AN68" s="2"/>
      <c r="AO68" s="2"/>
    </row>
    <row r="69" spans="1:41" ht="12.75">
      <c r="A69" s="2"/>
      <c r="B69" s="2"/>
      <c r="C69" s="2"/>
      <c r="D69" s="84"/>
      <c r="E69" s="84"/>
      <c r="F69" s="84"/>
      <c r="G69" s="84"/>
      <c r="H69" s="84"/>
      <c r="I69" s="84"/>
      <c r="J69" s="84"/>
      <c r="K69" s="84"/>
      <c r="L69" s="84"/>
      <c r="M69" s="104"/>
      <c r="N69" s="84"/>
      <c r="O69" s="84"/>
      <c r="P69" s="84"/>
      <c r="Q69" s="104"/>
      <c r="R69" s="84"/>
      <c r="S69" s="84"/>
      <c r="T69" s="84"/>
      <c r="U69" s="104"/>
      <c r="V69" s="84"/>
      <c r="W69" s="84"/>
      <c r="X69" s="84"/>
      <c r="Y69" s="104"/>
      <c r="Z69" s="84"/>
      <c r="AA69" s="84"/>
      <c r="AB69" s="84"/>
      <c r="AC69" s="104"/>
      <c r="AD69" s="84"/>
      <c r="AE69" s="84"/>
      <c r="AF69" s="84"/>
      <c r="AG69" s="84"/>
      <c r="AH69" s="84"/>
      <c r="AI69" s="84"/>
      <c r="AJ69" s="104"/>
      <c r="AK69" s="104"/>
      <c r="AL69" s="2"/>
      <c r="AM69" s="2"/>
      <c r="AN69" s="2"/>
      <c r="AO69" s="2"/>
    </row>
    <row r="70" spans="1:41" ht="12.75">
      <c r="A70" s="2"/>
      <c r="B70" s="2"/>
      <c r="C70" s="2"/>
      <c r="D70" s="84"/>
      <c r="E70" s="84"/>
      <c r="F70" s="84"/>
      <c r="G70" s="84"/>
      <c r="H70" s="84"/>
      <c r="I70" s="84"/>
      <c r="J70" s="84"/>
      <c r="K70" s="84"/>
      <c r="L70" s="84"/>
      <c r="M70" s="104"/>
      <c r="N70" s="84"/>
      <c r="O70" s="84"/>
      <c r="P70" s="84"/>
      <c r="Q70" s="104"/>
      <c r="R70" s="84"/>
      <c r="S70" s="84"/>
      <c r="T70" s="84"/>
      <c r="U70" s="104"/>
      <c r="V70" s="84"/>
      <c r="W70" s="84"/>
      <c r="X70" s="84"/>
      <c r="Y70" s="104"/>
      <c r="Z70" s="84"/>
      <c r="AA70" s="84"/>
      <c r="AB70" s="84"/>
      <c r="AC70" s="104"/>
      <c r="AD70" s="84"/>
      <c r="AE70" s="84"/>
      <c r="AF70" s="84"/>
      <c r="AG70" s="84"/>
      <c r="AH70" s="84"/>
      <c r="AI70" s="84"/>
      <c r="AJ70" s="104"/>
      <c r="AK70" s="104"/>
      <c r="AL70" s="2"/>
      <c r="AM70" s="2"/>
      <c r="AN70" s="2"/>
      <c r="AO70" s="2"/>
    </row>
    <row r="71" spans="1:41" ht="12.75">
      <c r="A71" s="2"/>
      <c r="B71" s="2"/>
      <c r="C71" s="2"/>
      <c r="D71" s="84"/>
      <c r="E71" s="84"/>
      <c r="F71" s="84"/>
      <c r="G71" s="84"/>
      <c r="H71" s="84"/>
      <c r="I71" s="84"/>
      <c r="J71" s="84"/>
      <c r="K71" s="84"/>
      <c r="L71" s="84"/>
      <c r="M71" s="104"/>
      <c r="N71" s="84"/>
      <c r="O71" s="84"/>
      <c r="P71" s="84"/>
      <c r="Q71" s="104"/>
      <c r="R71" s="84"/>
      <c r="S71" s="84"/>
      <c r="T71" s="84"/>
      <c r="U71" s="104"/>
      <c r="V71" s="84"/>
      <c r="W71" s="84"/>
      <c r="X71" s="84"/>
      <c r="Y71" s="104"/>
      <c r="Z71" s="84"/>
      <c r="AA71" s="84"/>
      <c r="AB71" s="84"/>
      <c r="AC71" s="104"/>
      <c r="AD71" s="84"/>
      <c r="AE71" s="84"/>
      <c r="AF71" s="84"/>
      <c r="AG71" s="84"/>
      <c r="AH71" s="84"/>
      <c r="AI71" s="84"/>
      <c r="AJ71" s="104"/>
      <c r="AK71" s="104"/>
      <c r="AL71" s="2"/>
      <c r="AM71" s="2"/>
      <c r="AN71" s="2"/>
      <c r="AO71" s="2"/>
    </row>
    <row r="72" spans="1:41" ht="12.75">
      <c r="A72" s="2"/>
      <c r="B72" s="2"/>
      <c r="C72" s="2"/>
      <c r="D72" s="84"/>
      <c r="E72" s="84"/>
      <c r="F72" s="84"/>
      <c r="G72" s="84"/>
      <c r="H72" s="84"/>
      <c r="I72" s="84"/>
      <c r="J72" s="84"/>
      <c r="K72" s="84"/>
      <c r="L72" s="84"/>
      <c r="M72" s="104"/>
      <c r="N72" s="84"/>
      <c r="O72" s="84"/>
      <c r="P72" s="84"/>
      <c r="Q72" s="104"/>
      <c r="R72" s="84"/>
      <c r="S72" s="84"/>
      <c r="T72" s="84"/>
      <c r="U72" s="104"/>
      <c r="V72" s="84"/>
      <c r="W72" s="84"/>
      <c r="X72" s="84"/>
      <c r="Y72" s="104"/>
      <c r="Z72" s="84"/>
      <c r="AA72" s="84"/>
      <c r="AB72" s="84"/>
      <c r="AC72" s="104"/>
      <c r="AD72" s="84"/>
      <c r="AE72" s="84"/>
      <c r="AF72" s="84"/>
      <c r="AG72" s="84"/>
      <c r="AH72" s="84"/>
      <c r="AI72" s="84"/>
      <c r="AJ72" s="104"/>
      <c r="AK72" s="104"/>
      <c r="AL72" s="2"/>
      <c r="AM72" s="2"/>
      <c r="AN72" s="2"/>
      <c r="AO72" s="2"/>
    </row>
    <row r="73" spans="1:41" ht="12.75">
      <c r="A73" s="2"/>
      <c r="B73" s="2"/>
      <c r="C73" s="2"/>
      <c r="D73" s="84"/>
      <c r="E73" s="84"/>
      <c r="F73" s="84"/>
      <c r="G73" s="84"/>
      <c r="H73" s="84"/>
      <c r="I73" s="84"/>
      <c r="J73" s="84"/>
      <c r="K73" s="84"/>
      <c r="L73" s="84"/>
      <c r="M73" s="104"/>
      <c r="N73" s="84"/>
      <c r="O73" s="84"/>
      <c r="P73" s="84"/>
      <c r="Q73" s="104"/>
      <c r="R73" s="84"/>
      <c r="S73" s="84"/>
      <c r="T73" s="84"/>
      <c r="U73" s="104"/>
      <c r="V73" s="84"/>
      <c r="W73" s="84"/>
      <c r="X73" s="84"/>
      <c r="Y73" s="104"/>
      <c r="Z73" s="84"/>
      <c r="AA73" s="84"/>
      <c r="AB73" s="84"/>
      <c r="AC73" s="104"/>
      <c r="AD73" s="84"/>
      <c r="AE73" s="84"/>
      <c r="AF73" s="84"/>
      <c r="AG73" s="84"/>
      <c r="AH73" s="84"/>
      <c r="AI73" s="84"/>
      <c r="AJ73" s="104"/>
      <c r="AK73" s="104"/>
      <c r="AL73" s="2"/>
      <c r="AM73" s="2"/>
      <c r="AN73" s="2"/>
      <c r="AO73" s="2"/>
    </row>
    <row r="74" spans="1:41" ht="12.75">
      <c r="A74" s="2"/>
      <c r="B74" s="2"/>
      <c r="C74" s="2"/>
      <c r="D74" s="84"/>
      <c r="E74" s="84"/>
      <c r="F74" s="84"/>
      <c r="G74" s="84"/>
      <c r="H74" s="84"/>
      <c r="I74" s="84"/>
      <c r="J74" s="84"/>
      <c r="K74" s="84"/>
      <c r="L74" s="84"/>
      <c r="M74" s="104"/>
      <c r="N74" s="84"/>
      <c r="O74" s="84"/>
      <c r="P74" s="84"/>
      <c r="Q74" s="104"/>
      <c r="R74" s="84"/>
      <c r="S74" s="84"/>
      <c r="T74" s="84"/>
      <c r="U74" s="104"/>
      <c r="V74" s="84"/>
      <c r="W74" s="84"/>
      <c r="X74" s="84"/>
      <c r="Y74" s="104"/>
      <c r="Z74" s="84"/>
      <c r="AA74" s="84"/>
      <c r="AB74" s="84"/>
      <c r="AC74" s="104"/>
      <c r="AD74" s="84"/>
      <c r="AE74" s="84"/>
      <c r="AF74" s="84"/>
      <c r="AG74" s="84"/>
      <c r="AH74" s="84"/>
      <c r="AI74" s="84"/>
      <c r="AJ74" s="104"/>
      <c r="AK74" s="104"/>
      <c r="AL74" s="2"/>
      <c r="AM74" s="2"/>
      <c r="AN74" s="2"/>
      <c r="AO74" s="2"/>
    </row>
    <row r="75" spans="1:41" ht="12.75">
      <c r="A75" s="2"/>
      <c r="B75" s="2"/>
      <c r="C75" s="2"/>
      <c r="D75" s="84"/>
      <c r="E75" s="84"/>
      <c r="F75" s="84"/>
      <c r="G75" s="84"/>
      <c r="H75" s="84"/>
      <c r="I75" s="84"/>
      <c r="J75" s="84"/>
      <c r="K75" s="84"/>
      <c r="L75" s="84"/>
      <c r="M75" s="104"/>
      <c r="N75" s="84"/>
      <c r="O75" s="84"/>
      <c r="P75" s="84"/>
      <c r="Q75" s="104"/>
      <c r="R75" s="84"/>
      <c r="S75" s="84"/>
      <c r="T75" s="84"/>
      <c r="U75" s="104"/>
      <c r="V75" s="84"/>
      <c r="W75" s="84"/>
      <c r="X75" s="84"/>
      <c r="Y75" s="104"/>
      <c r="Z75" s="84"/>
      <c r="AA75" s="84"/>
      <c r="AB75" s="84"/>
      <c r="AC75" s="104"/>
      <c r="AD75" s="84"/>
      <c r="AE75" s="84"/>
      <c r="AF75" s="84"/>
      <c r="AG75" s="84"/>
      <c r="AH75" s="84"/>
      <c r="AI75" s="84"/>
      <c r="AJ75" s="104"/>
      <c r="AK75" s="104"/>
      <c r="AL75" s="2"/>
      <c r="AM75" s="2"/>
      <c r="AN75" s="2"/>
      <c r="AO75" s="2"/>
    </row>
    <row r="76" spans="1:41" ht="12.75">
      <c r="A76" s="2"/>
      <c r="B76" s="2"/>
      <c r="C76" s="2"/>
      <c r="D76" s="84"/>
      <c r="E76" s="84"/>
      <c r="F76" s="84"/>
      <c r="G76" s="84"/>
      <c r="H76" s="84"/>
      <c r="I76" s="84"/>
      <c r="J76" s="84"/>
      <c r="K76" s="84"/>
      <c r="L76" s="84"/>
      <c r="M76" s="104"/>
      <c r="N76" s="84"/>
      <c r="O76" s="84"/>
      <c r="P76" s="84"/>
      <c r="Q76" s="104"/>
      <c r="R76" s="84"/>
      <c r="S76" s="84"/>
      <c r="T76" s="84"/>
      <c r="U76" s="104"/>
      <c r="V76" s="84"/>
      <c r="W76" s="84"/>
      <c r="X76" s="84"/>
      <c r="Y76" s="104"/>
      <c r="Z76" s="84"/>
      <c r="AA76" s="84"/>
      <c r="AB76" s="84"/>
      <c r="AC76" s="104"/>
      <c r="AD76" s="84"/>
      <c r="AE76" s="84"/>
      <c r="AF76" s="84"/>
      <c r="AG76" s="84"/>
      <c r="AH76" s="84"/>
      <c r="AI76" s="84"/>
      <c r="AJ76" s="104"/>
      <c r="AK76" s="104"/>
      <c r="AL76" s="2"/>
      <c r="AM76" s="2"/>
      <c r="AN76" s="2"/>
      <c r="AO76" s="2"/>
    </row>
    <row r="77" spans="1:41" ht="12.75">
      <c r="A77" s="2"/>
      <c r="B77" s="2"/>
      <c r="C77" s="2"/>
      <c r="D77" s="84"/>
      <c r="E77" s="84"/>
      <c r="F77" s="84"/>
      <c r="G77" s="84"/>
      <c r="H77" s="84"/>
      <c r="I77" s="84"/>
      <c r="J77" s="84"/>
      <c r="K77" s="84"/>
      <c r="L77" s="84"/>
      <c r="M77" s="104"/>
      <c r="N77" s="84"/>
      <c r="O77" s="84"/>
      <c r="P77" s="84"/>
      <c r="Q77" s="104"/>
      <c r="R77" s="84"/>
      <c r="S77" s="84"/>
      <c r="T77" s="84"/>
      <c r="U77" s="104"/>
      <c r="V77" s="84"/>
      <c r="W77" s="84"/>
      <c r="X77" s="84"/>
      <c r="Y77" s="104"/>
      <c r="Z77" s="84"/>
      <c r="AA77" s="84"/>
      <c r="AB77" s="84"/>
      <c r="AC77" s="104"/>
      <c r="AD77" s="84"/>
      <c r="AE77" s="84"/>
      <c r="AF77" s="84"/>
      <c r="AG77" s="84"/>
      <c r="AH77" s="84"/>
      <c r="AI77" s="84"/>
      <c r="AJ77" s="104"/>
      <c r="AK77" s="104"/>
      <c r="AL77" s="2"/>
      <c r="AM77" s="2"/>
      <c r="AN77" s="2"/>
      <c r="AO77" s="2"/>
    </row>
    <row r="78" spans="1:41" ht="12.75">
      <c r="A78" s="2"/>
      <c r="B78" s="2"/>
      <c r="C78" s="2"/>
      <c r="D78" s="84"/>
      <c r="E78" s="84"/>
      <c r="F78" s="84"/>
      <c r="G78" s="84"/>
      <c r="H78" s="84"/>
      <c r="I78" s="84"/>
      <c r="J78" s="84"/>
      <c r="K78" s="84"/>
      <c r="L78" s="84"/>
      <c r="M78" s="104"/>
      <c r="N78" s="84"/>
      <c r="O78" s="84"/>
      <c r="P78" s="84"/>
      <c r="Q78" s="104"/>
      <c r="R78" s="84"/>
      <c r="S78" s="84"/>
      <c r="T78" s="84"/>
      <c r="U78" s="104"/>
      <c r="V78" s="84"/>
      <c r="W78" s="84"/>
      <c r="X78" s="84"/>
      <c r="Y78" s="104"/>
      <c r="Z78" s="84"/>
      <c r="AA78" s="84"/>
      <c r="AB78" s="84"/>
      <c r="AC78" s="104"/>
      <c r="AD78" s="84"/>
      <c r="AE78" s="84"/>
      <c r="AF78" s="84"/>
      <c r="AG78" s="84"/>
      <c r="AH78" s="84"/>
      <c r="AI78" s="84"/>
      <c r="AJ78" s="104"/>
      <c r="AK78" s="104"/>
      <c r="AL78" s="2"/>
      <c r="AM78" s="2"/>
      <c r="AN78" s="2"/>
      <c r="AO78" s="2"/>
    </row>
    <row r="79" spans="1:41" ht="12.75">
      <c r="A79" s="2"/>
      <c r="B79" s="2"/>
      <c r="C79" s="2"/>
      <c r="D79" s="84"/>
      <c r="E79" s="84"/>
      <c r="F79" s="84"/>
      <c r="G79" s="84"/>
      <c r="H79" s="84"/>
      <c r="I79" s="84"/>
      <c r="J79" s="84"/>
      <c r="K79" s="84"/>
      <c r="L79" s="84"/>
      <c r="M79" s="104"/>
      <c r="N79" s="84"/>
      <c r="O79" s="84"/>
      <c r="P79" s="84"/>
      <c r="Q79" s="104"/>
      <c r="R79" s="84"/>
      <c r="S79" s="84"/>
      <c r="T79" s="84"/>
      <c r="U79" s="104"/>
      <c r="V79" s="84"/>
      <c r="W79" s="84"/>
      <c r="X79" s="84"/>
      <c r="Y79" s="104"/>
      <c r="Z79" s="84"/>
      <c r="AA79" s="84"/>
      <c r="AB79" s="84"/>
      <c r="AC79" s="104"/>
      <c r="AD79" s="84"/>
      <c r="AE79" s="84"/>
      <c r="AF79" s="84"/>
      <c r="AG79" s="84"/>
      <c r="AH79" s="84"/>
      <c r="AI79" s="84"/>
      <c r="AJ79" s="104"/>
      <c r="AK79" s="104"/>
      <c r="AL79" s="2"/>
      <c r="AM79" s="2"/>
      <c r="AN79" s="2"/>
      <c r="AO79" s="2"/>
    </row>
    <row r="80" spans="1:41" ht="12.75">
      <c r="A80" s="2"/>
      <c r="B80" s="2"/>
      <c r="C80" s="2"/>
      <c r="D80" s="84"/>
      <c r="E80" s="84"/>
      <c r="F80" s="84"/>
      <c r="G80" s="84"/>
      <c r="H80" s="84"/>
      <c r="I80" s="84"/>
      <c r="J80" s="84"/>
      <c r="K80" s="84"/>
      <c r="L80" s="84"/>
      <c r="M80" s="104"/>
      <c r="N80" s="84"/>
      <c r="O80" s="84"/>
      <c r="P80" s="84"/>
      <c r="Q80" s="104"/>
      <c r="R80" s="84"/>
      <c r="S80" s="84"/>
      <c r="T80" s="84"/>
      <c r="U80" s="104"/>
      <c r="V80" s="84"/>
      <c r="W80" s="84"/>
      <c r="X80" s="84"/>
      <c r="Y80" s="104"/>
      <c r="Z80" s="84"/>
      <c r="AA80" s="84"/>
      <c r="AB80" s="84"/>
      <c r="AC80" s="104"/>
      <c r="AD80" s="84"/>
      <c r="AE80" s="84"/>
      <c r="AF80" s="84"/>
      <c r="AG80" s="84"/>
      <c r="AH80" s="84"/>
      <c r="AI80" s="84"/>
      <c r="AJ80" s="104"/>
      <c r="AK80" s="104"/>
      <c r="AL80" s="2"/>
      <c r="AM80" s="2"/>
      <c r="AN80" s="2"/>
      <c r="AO80" s="2"/>
    </row>
    <row r="81" spans="1:41" ht="12.75">
      <c r="A81" s="2"/>
      <c r="B81" s="2"/>
      <c r="C81" s="2"/>
      <c r="D81" s="84"/>
      <c r="E81" s="84"/>
      <c r="F81" s="84"/>
      <c r="G81" s="84"/>
      <c r="H81" s="84"/>
      <c r="I81" s="84"/>
      <c r="J81" s="84"/>
      <c r="K81" s="84"/>
      <c r="L81" s="84"/>
      <c r="M81" s="104"/>
      <c r="N81" s="84"/>
      <c r="O81" s="84"/>
      <c r="P81" s="84"/>
      <c r="Q81" s="104"/>
      <c r="R81" s="84"/>
      <c r="S81" s="84"/>
      <c r="T81" s="84"/>
      <c r="U81" s="104"/>
      <c r="V81" s="84"/>
      <c r="W81" s="84"/>
      <c r="X81" s="84"/>
      <c r="Y81" s="104"/>
      <c r="Z81" s="84"/>
      <c r="AA81" s="84"/>
      <c r="AB81" s="84"/>
      <c r="AC81" s="104"/>
      <c r="AD81" s="84"/>
      <c r="AE81" s="84"/>
      <c r="AF81" s="84"/>
      <c r="AG81" s="84"/>
      <c r="AH81" s="84"/>
      <c r="AI81" s="84"/>
      <c r="AJ81" s="104"/>
      <c r="AK81" s="104"/>
      <c r="AL81" s="2"/>
      <c r="AM81" s="2"/>
      <c r="AN81" s="2"/>
      <c r="AO81" s="2"/>
    </row>
    <row r="82" spans="1:41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</row>
    <row r="83" spans="1:4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</row>
    <row r="84" spans="1:4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K84"/>
  <sheetViews>
    <sheetView showGridLines="0" zoomScalePageLayoutView="0" workbookViewId="0" topLeftCell="A1">
      <selection activeCell="AJ9" sqref="AJ9:AK8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6" width="12.140625" style="0" customWidth="1"/>
    <col min="7" max="9" width="12.140625" style="0" hidden="1" customWidth="1"/>
    <col min="10" max="12" width="12.140625" style="0" customWidth="1"/>
    <col min="13" max="13" width="13.7109375" style="0" customWidth="1"/>
    <col min="14" max="16" width="12.140625" style="0" hidden="1" customWidth="1"/>
    <col min="17" max="17" width="13.7109375" style="0" hidden="1" customWidth="1"/>
    <col min="18" max="25" width="12.140625" style="0" hidden="1" customWidth="1"/>
    <col min="26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43" t="s">
        <v>0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</row>
    <row r="3" spans="1:37" ht="16.5">
      <c r="A3" s="5"/>
      <c r="B3" s="133" t="s">
        <v>1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</row>
    <row r="4" spans="1:37" ht="15" customHeight="1">
      <c r="A4" s="8"/>
      <c r="B4" s="9"/>
      <c r="C4" s="10"/>
      <c r="D4" s="135" t="s">
        <v>2</v>
      </c>
      <c r="E4" s="135"/>
      <c r="F4" s="135"/>
      <c r="G4" s="135" t="s">
        <v>3</v>
      </c>
      <c r="H4" s="135"/>
      <c r="I4" s="135"/>
      <c r="J4" s="136" t="s">
        <v>4</v>
      </c>
      <c r="K4" s="137"/>
      <c r="L4" s="137"/>
      <c r="M4" s="138"/>
      <c r="N4" s="136" t="s">
        <v>5</v>
      </c>
      <c r="O4" s="139"/>
      <c r="P4" s="139"/>
      <c r="Q4" s="140"/>
      <c r="R4" s="136" t="s">
        <v>6</v>
      </c>
      <c r="S4" s="139"/>
      <c r="T4" s="139"/>
      <c r="U4" s="140"/>
      <c r="V4" s="136" t="s">
        <v>7</v>
      </c>
      <c r="W4" s="141"/>
      <c r="X4" s="141"/>
      <c r="Y4" s="142"/>
      <c r="Z4" s="136" t="s">
        <v>8</v>
      </c>
      <c r="AA4" s="137"/>
      <c r="AB4" s="137"/>
      <c r="AC4" s="138"/>
      <c r="AD4" s="136" t="s">
        <v>9</v>
      </c>
      <c r="AE4" s="137"/>
      <c r="AF4" s="137"/>
      <c r="AG4" s="137"/>
      <c r="AH4" s="137"/>
      <c r="AI4" s="137"/>
      <c r="AJ4" s="138"/>
      <c r="AK4" s="11"/>
    </row>
    <row r="5" spans="1:37" ht="38.25">
      <c r="A5" s="14"/>
      <c r="B5" s="15" t="s">
        <v>10</v>
      </c>
      <c r="C5" s="16" t="s">
        <v>11</v>
      </c>
      <c r="D5" s="17" t="s">
        <v>12</v>
      </c>
      <c r="E5" s="18" t="s">
        <v>13</v>
      </c>
      <c r="F5" s="19" t="s">
        <v>14</v>
      </c>
      <c r="G5" s="17" t="s">
        <v>12</v>
      </c>
      <c r="H5" s="18" t="s">
        <v>13</v>
      </c>
      <c r="I5" s="19" t="s">
        <v>14</v>
      </c>
      <c r="J5" s="17" t="s">
        <v>12</v>
      </c>
      <c r="K5" s="18" t="s">
        <v>13</v>
      </c>
      <c r="L5" s="18" t="s">
        <v>14</v>
      </c>
      <c r="M5" s="19" t="s">
        <v>15</v>
      </c>
      <c r="N5" s="17" t="s">
        <v>12</v>
      </c>
      <c r="O5" s="18" t="s">
        <v>13</v>
      </c>
      <c r="P5" s="20" t="s">
        <v>14</v>
      </c>
      <c r="Q5" s="21" t="s">
        <v>16</v>
      </c>
      <c r="R5" s="18" t="s">
        <v>12</v>
      </c>
      <c r="S5" s="18" t="s">
        <v>13</v>
      </c>
      <c r="T5" s="20" t="s">
        <v>14</v>
      </c>
      <c r="U5" s="21" t="s">
        <v>17</v>
      </c>
      <c r="V5" s="18" t="s">
        <v>12</v>
      </c>
      <c r="W5" s="18" t="s">
        <v>13</v>
      </c>
      <c r="X5" s="20" t="s">
        <v>14</v>
      </c>
      <c r="Y5" s="21" t="s">
        <v>18</v>
      </c>
      <c r="Z5" s="17" t="s">
        <v>12</v>
      </c>
      <c r="AA5" s="18" t="s">
        <v>13</v>
      </c>
      <c r="AB5" s="18" t="s">
        <v>14</v>
      </c>
      <c r="AC5" s="19" t="s">
        <v>19</v>
      </c>
      <c r="AD5" s="17" t="s">
        <v>12</v>
      </c>
      <c r="AE5" s="18" t="s">
        <v>13</v>
      </c>
      <c r="AF5" s="18" t="s">
        <v>14</v>
      </c>
      <c r="AG5" s="18"/>
      <c r="AH5" s="18"/>
      <c r="AI5" s="18"/>
      <c r="AJ5" s="22" t="s">
        <v>19</v>
      </c>
      <c r="AK5" s="23" t="s">
        <v>20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6.5">
      <c r="A7" s="60"/>
      <c r="B7" s="61" t="s">
        <v>36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2.75">
      <c r="A9" s="62" t="s">
        <v>98</v>
      </c>
      <c r="B9" s="63" t="s">
        <v>448</v>
      </c>
      <c r="C9" s="64" t="s">
        <v>449</v>
      </c>
      <c r="D9" s="85">
        <v>237158444</v>
      </c>
      <c r="E9" s="86">
        <v>105897585</v>
      </c>
      <c r="F9" s="87">
        <f>$D9+$E9</f>
        <v>343056029</v>
      </c>
      <c r="G9" s="85">
        <v>273184748</v>
      </c>
      <c r="H9" s="86">
        <v>117022585</v>
      </c>
      <c r="I9" s="87">
        <f>$G9+$H9</f>
        <v>390207333</v>
      </c>
      <c r="J9" s="85">
        <v>44778063</v>
      </c>
      <c r="K9" s="86">
        <v>14451452</v>
      </c>
      <c r="L9" s="88">
        <f>$J9+$K9</f>
        <v>59229515</v>
      </c>
      <c r="M9" s="105">
        <f>IF($F9=0,0,$L9/$F9)</f>
        <v>0.17265259897239701</v>
      </c>
      <c r="N9" s="85">
        <v>0</v>
      </c>
      <c r="O9" s="86">
        <v>0</v>
      </c>
      <c r="P9" s="88">
        <f>$N9+$O9</f>
        <v>0</v>
      </c>
      <c r="Q9" s="105">
        <f>IF($F9=0,0,$P9/$F9)</f>
        <v>0</v>
      </c>
      <c r="R9" s="85">
        <v>0</v>
      </c>
      <c r="S9" s="86">
        <v>0</v>
      </c>
      <c r="T9" s="88">
        <f>$R9+$S9</f>
        <v>0</v>
      </c>
      <c r="U9" s="105">
        <f>IF($I9=0,0,$T9/$I9)</f>
        <v>0</v>
      </c>
      <c r="V9" s="85">
        <v>0</v>
      </c>
      <c r="W9" s="86">
        <v>0</v>
      </c>
      <c r="X9" s="88">
        <f>$V9+$W9</f>
        <v>0</v>
      </c>
      <c r="Y9" s="105">
        <f>IF($I9=0,0,$X9/$I9)</f>
        <v>0</v>
      </c>
      <c r="Z9" s="125">
        <v>44778063</v>
      </c>
      <c r="AA9" s="88">
        <v>14451452</v>
      </c>
      <c r="AB9" s="88">
        <f>$Z9+$AA9</f>
        <v>59229515</v>
      </c>
      <c r="AC9" s="105">
        <f>IF($F9=0,0,$AB9/$F9)</f>
        <v>0.17265259897239701</v>
      </c>
      <c r="AD9" s="85">
        <v>0</v>
      </c>
      <c r="AE9" s="86">
        <v>0</v>
      </c>
      <c r="AF9" s="88">
        <f>$AD9+$AE9</f>
        <v>0</v>
      </c>
      <c r="AG9" s="86">
        <v>330266883</v>
      </c>
      <c r="AH9" s="86">
        <v>330266883</v>
      </c>
      <c r="AI9" s="126">
        <v>0</v>
      </c>
      <c r="AJ9" s="127">
        <f>IF($AG9=0,0,$AI9/$AG9)</f>
        <v>0</v>
      </c>
      <c r="AK9" s="128">
        <f>IF($AF9=0,0,(($L9/$AF9)-1))</f>
        <v>0</v>
      </c>
    </row>
    <row r="10" spans="1:37" ht="12.75">
      <c r="A10" s="62" t="s">
        <v>98</v>
      </c>
      <c r="B10" s="63" t="s">
        <v>450</v>
      </c>
      <c r="C10" s="64" t="s">
        <v>451</v>
      </c>
      <c r="D10" s="85">
        <v>478571820</v>
      </c>
      <c r="E10" s="86">
        <v>131489004</v>
      </c>
      <c r="F10" s="87">
        <f aca="true" t="shared" si="0" ref="F10:F45">$D10+$E10</f>
        <v>610060824</v>
      </c>
      <c r="G10" s="85">
        <v>487952124</v>
      </c>
      <c r="H10" s="86">
        <v>160757551</v>
      </c>
      <c r="I10" s="87">
        <f aca="true" t="shared" si="1" ref="I10:I45">$G10+$H10</f>
        <v>648709675</v>
      </c>
      <c r="J10" s="85">
        <v>137900336</v>
      </c>
      <c r="K10" s="86">
        <v>34334690</v>
      </c>
      <c r="L10" s="88">
        <f aca="true" t="shared" si="2" ref="L10:L45">$J10+$K10</f>
        <v>172235026</v>
      </c>
      <c r="M10" s="105">
        <f aca="true" t="shared" si="3" ref="M10:M45">IF($F10=0,0,$L10/$F10)</f>
        <v>0.2823243506617957</v>
      </c>
      <c r="N10" s="85">
        <v>0</v>
      </c>
      <c r="O10" s="86">
        <v>0</v>
      </c>
      <c r="P10" s="88">
        <f aca="true" t="shared" si="4" ref="P10:P45">$N10+$O10</f>
        <v>0</v>
      </c>
      <c r="Q10" s="105">
        <f aca="true" t="shared" si="5" ref="Q10:Q45">IF($F10=0,0,$P10/$F10)</f>
        <v>0</v>
      </c>
      <c r="R10" s="85">
        <v>0</v>
      </c>
      <c r="S10" s="86">
        <v>0</v>
      </c>
      <c r="T10" s="88">
        <f aca="true" t="shared" si="6" ref="T10:T45">$R10+$S10</f>
        <v>0</v>
      </c>
      <c r="U10" s="105">
        <f aca="true" t="shared" si="7" ref="U10:U45">IF($I10=0,0,$T10/$I10)</f>
        <v>0</v>
      </c>
      <c r="V10" s="85">
        <v>0</v>
      </c>
      <c r="W10" s="86">
        <v>0</v>
      </c>
      <c r="X10" s="88">
        <f aca="true" t="shared" si="8" ref="X10:X45">$V10+$W10</f>
        <v>0</v>
      </c>
      <c r="Y10" s="105">
        <f aca="true" t="shared" si="9" ref="Y10:Y45">IF($I10=0,0,$X10/$I10)</f>
        <v>0</v>
      </c>
      <c r="Z10" s="125">
        <v>137900336</v>
      </c>
      <c r="AA10" s="88">
        <v>34334690</v>
      </c>
      <c r="AB10" s="88">
        <f aca="true" t="shared" si="10" ref="AB10:AB45">$Z10+$AA10</f>
        <v>172235026</v>
      </c>
      <c r="AC10" s="105">
        <f aca="true" t="shared" si="11" ref="AC10:AC45">IF($F10=0,0,$AB10/$F10)</f>
        <v>0.2823243506617957</v>
      </c>
      <c r="AD10" s="85">
        <v>101122624</v>
      </c>
      <c r="AE10" s="86">
        <v>44200854</v>
      </c>
      <c r="AF10" s="88">
        <f aca="true" t="shared" si="12" ref="AF10:AF45">$AD10+$AE10</f>
        <v>145323478</v>
      </c>
      <c r="AG10" s="86">
        <v>599032296</v>
      </c>
      <c r="AH10" s="86">
        <v>599032296</v>
      </c>
      <c r="AI10" s="126">
        <v>145323478</v>
      </c>
      <c r="AJ10" s="127">
        <f aca="true" t="shared" si="13" ref="AJ10:AJ45">IF($AG10=0,0,$AI10/$AG10)</f>
        <v>0.24259706692007804</v>
      </c>
      <c r="AK10" s="128">
        <f aca="true" t="shared" si="14" ref="AK10:AK45">IF($AF10=0,0,(($L10/$AF10)-1))</f>
        <v>0.1851837595023702</v>
      </c>
    </row>
    <row r="11" spans="1:37" ht="12.75">
      <c r="A11" s="62" t="s">
        <v>98</v>
      </c>
      <c r="B11" s="63" t="s">
        <v>452</v>
      </c>
      <c r="C11" s="64" t="s">
        <v>453</v>
      </c>
      <c r="D11" s="85">
        <v>519974318</v>
      </c>
      <c r="E11" s="86">
        <v>69303000</v>
      </c>
      <c r="F11" s="87">
        <f t="shared" si="0"/>
        <v>589277318</v>
      </c>
      <c r="G11" s="85">
        <v>524691318</v>
      </c>
      <c r="H11" s="86">
        <v>93719270</v>
      </c>
      <c r="I11" s="87">
        <f t="shared" si="1"/>
        <v>618410588</v>
      </c>
      <c r="J11" s="85">
        <v>87794296</v>
      </c>
      <c r="K11" s="86">
        <v>6519048</v>
      </c>
      <c r="L11" s="88">
        <f t="shared" si="2"/>
        <v>94313344</v>
      </c>
      <c r="M11" s="105">
        <f t="shared" si="3"/>
        <v>0.16004916720721296</v>
      </c>
      <c r="N11" s="85">
        <v>0</v>
      </c>
      <c r="O11" s="86">
        <v>0</v>
      </c>
      <c r="P11" s="88">
        <f t="shared" si="4"/>
        <v>0</v>
      </c>
      <c r="Q11" s="105">
        <f t="shared" si="5"/>
        <v>0</v>
      </c>
      <c r="R11" s="85">
        <v>0</v>
      </c>
      <c r="S11" s="86">
        <v>0</v>
      </c>
      <c r="T11" s="88">
        <f t="shared" si="6"/>
        <v>0</v>
      </c>
      <c r="U11" s="105">
        <f t="shared" si="7"/>
        <v>0</v>
      </c>
      <c r="V11" s="85">
        <v>0</v>
      </c>
      <c r="W11" s="86">
        <v>0</v>
      </c>
      <c r="X11" s="88">
        <f t="shared" si="8"/>
        <v>0</v>
      </c>
      <c r="Y11" s="105">
        <f t="shared" si="9"/>
        <v>0</v>
      </c>
      <c r="Z11" s="125">
        <v>87794296</v>
      </c>
      <c r="AA11" s="88">
        <v>6519048</v>
      </c>
      <c r="AB11" s="88">
        <f t="shared" si="10"/>
        <v>94313344</v>
      </c>
      <c r="AC11" s="105">
        <f t="shared" si="11"/>
        <v>0.16004916720721296</v>
      </c>
      <c r="AD11" s="85">
        <v>89907764</v>
      </c>
      <c r="AE11" s="86">
        <v>7529328</v>
      </c>
      <c r="AF11" s="88">
        <f t="shared" si="12"/>
        <v>97437092</v>
      </c>
      <c r="AG11" s="86">
        <v>659029085</v>
      </c>
      <c r="AH11" s="86">
        <v>659029085</v>
      </c>
      <c r="AI11" s="126">
        <v>97437092</v>
      </c>
      <c r="AJ11" s="127">
        <f t="shared" si="13"/>
        <v>0.1478494564469791</v>
      </c>
      <c r="AK11" s="128">
        <f t="shared" si="14"/>
        <v>-0.03205912590248483</v>
      </c>
    </row>
    <row r="12" spans="1:37" ht="12.75">
      <c r="A12" s="62" t="s">
        <v>113</v>
      </c>
      <c r="B12" s="63" t="s">
        <v>454</v>
      </c>
      <c r="C12" s="64" t="s">
        <v>455</v>
      </c>
      <c r="D12" s="85">
        <v>106476737</v>
      </c>
      <c r="E12" s="86">
        <v>618470</v>
      </c>
      <c r="F12" s="87">
        <f t="shared" si="0"/>
        <v>107095207</v>
      </c>
      <c r="G12" s="85">
        <v>110464737</v>
      </c>
      <c r="H12" s="86">
        <v>618470</v>
      </c>
      <c r="I12" s="87">
        <f t="shared" si="1"/>
        <v>111083207</v>
      </c>
      <c r="J12" s="85">
        <v>21262874</v>
      </c>
      <c r="K12" s="86">
        <v>21000</v>
      </c>
      <c r="L12" s="88">
        <f t="shared" si="2"/>
        <v>21283874</v>
      </c>
      <c r="M12" s="105">
        <f t="shared" si="3"/>
        <v>0.19873787628983247</v>
      </c>
      <c r="N12" s="85">
        <v>0</v>
      </c>
      <c r="O12" s="86">
        <v>0</v>
      </c>
      <c r="P12" s="88">
        <f t="shared" si="4"/>
        <v>0</v>
      </c>
      <c r="Q12" s="105">
        <f t="shared" si="5"/>
        <v>0</v>
      </c>
      <c r="R12" s="85">
        <v>0</v>
      </c>
      <c r="S12" s="86">
        <v>0</v>
      </c>
      <c r="T12" s="88">
        <f t="shared" si="6"/>
        <v>0</v>
      </c>
      <c r="U12" s="105">
        <f t="shared" si="7"/>
        <v>0</v>
      </c>
      <c r="V12" s="85">
        <v>0</v>
      </c>
      <c r="W12" s="86">
        <v>0</v>
      </c>
      <c r="X12" s="88">
        <f t="shared" si="8"/>
        <v>0</v>
      </c>
      <c r="Y12" s="105">
        <f t="shared" si="9"/>
        <v>0</v>
      </c>
      <c r="Z12" s="125">
        <v>21262874</v>
      </c>
      <c r="AA12" s="88">
        <v>21000</v>
      </c>
      <c r="AB12" s="88">
        <f t="shared" si="10"/>
        <v>21283874</v>
      </c>
      <c r="AC12" s="105">
        <f t="shared" si="11"/>
        <v>0.19873787628983247</v>
      </c>
      <c r="AD12" s="85">
        <v>22262309</v>
      </c>
      <c r="AE12" s="86">
        <v>196235</v>
      </c>
      <c r="AF12" s="88">
        <f t="shared" si="12"/>
        <v>22458544</v>
      </c>
      <c r="AG12" s="86">
        <v>104032059</v>
      </c>
      <c r="AH12" s="86">
        <v>104032059</v>
      </c>
      <c r="AI12" s="126">
        <v>22458544</v>
      </c>
      <c r="AJ12" s="127">
        <f t="shared" si="13"/>
        <v>0.2158809910702623</v>
      </c>
      <c r="AK12" s="128">
        <f t="shared" si="14"/>
        <v>-0.05230392495613245</v>
      </c>
    </row>
    <row r="13" spans="1:37" ht="16.5">
      <c r="A13" s="65"/>
      <c r="B13" s="66" t="s">
        <v>456</v>
      </c>
      <c r="C13" s="67"/>
      <c r="D13" s="89">
        <f>SUM(D9:D12)</f>
        <v>1342181319</v>
      </c>
      <c r="E13" s="90">
        <f>SUM(E9:E12)</f>
        <v>307308059</v>
      </c>
      <c r="F13" s="91">
        <f t="shared" si="0"/>
        <v>1649489378</v>
      </c>
      <c r="G13" s="89">
        <f>SUM(G9:G12)</f>
        <v>1396292927</v>
      </c>
      <c r="H13" s="90">
        <f>SUM(H9:H12)</f>
        <v>372117876</v>
      </c>
      <c r="I13" s="91">
        <f t="shared" si="1"/>
        <v>1768410803</v>
      </c>
      <c r="J13" s="89">
        <f>SUM(J9:J12)</f>
        <v>291735569</v>
      </c>
      <c r="K13" s="90">
        <f>SUM(K9:K12)</f>
        <v>55326190</v>
      </c>
      <c r="L13" s="90">
        <f t="shared" si="2"/>
        <v>347061759</v>
      </c>
      <c r="M13" s="106">
        <f t="shared" si="3"/>
        <v>0.21040557376659869</v>
      </c>
      <c r="N13" s="89">
        <f>SUM(N9:N12)</f>
        <v>0</v>
      </c>
      <c r="O13" s="90">
        <f>SUM(O9:O12)</f>
        <v>0</v>
      </c>
      <c r="P13" s="90">
        <f t="shared" si="4"/>
        <v>0</v>
      </c>
      <c r="Q13" s="106">
        <f t="shared" si="5"/>
        <v>0</v>
      </c>
      <c r="R13" s="89">
        <f>SUM(R9:R12)</f>
        <v>0</v>
      </c>
      <c r="S13" s="90">
        <f>SUM(S9:S12)</f>
        <v>0</v>
      </c>
      <c r="T13" s="90">
        <f t="shared" si="6"/>
        <v>0</v>
      </c>
      <c r="U13" s="106">
        <f t="shared" si="7"/>
        <v>0</v>
      </c>
      <c r="V13" s="89">
        <f>SUM(V9:V12)</f>
        <v>0</v>
      </c>
      <c r="W13" s="90">
        <f>SUM(W9:W12)</f>
        <v>0</v>
      </c>
      <c r="X13" s="90">
        <f t="shared" si="8"/>
        <v>0</v>
      </c>
      <c r="Y13" s="106">
        <f t="shared" si="9"/>
        <v>0</v>
      </c>
      <c r="Z13" s="89">
        <v>291735569</v>
      </c>
      <c r="AA13" s="90">
        <v>55326190</v>
      </c>
      <c r="AB13" s="90">
        <f t="shared" si="10"/>
        <v>347061759</v>
      </c>
      <c r="AC13" s="106">
        <f t="shared" si="11"/>
        <v>0.21040557376659869</v>
      </c>
      <c r="AD13" s="89">
        <f>SUM(AD9:AD12)</f>
        <v>213292697</v>
      </c>
      <c r="AE13" s="90">
        <f>SUM(AE9:AE12)</f>
        <v>51926417</v>
      </c>
      <c r="AF13" s="90">
        <f t="shared" si="12"/>
        <v>265219114</v>
      </c>
      <c r="AG13" s="90">
        <f>SUM(AG9:AG12)</f>
        <v>1692360323</v>
      </c>
      <c r="AH13" s="90">
        <f>SUM(AH9:AH12)</f>
        <v>1692360323</v>
      </c>
      <c r="AI13" s="91">
        <f>SUM(AI9:AI12)</f>
        <v>265219114</v>
      </c>
      <c r="AJ13" s="129">
        <f t="shared" si="13"/>
        <v>0.1567155117001641</v>
      </c>
      <c r="AK13" s="130">
        <f t="shared" si="14"/>
        <v>0.30858501774498803</v>
      </c>
    </row>
    <row r="14" spans="1:37" ht="12.75">
      <c r="A14" s="62" t="s">
        <v>98</v>
      </c>
      <c r="B14" s="63" t="s">
        <v>457</v>
      </c>
      <c r="C14" s="64" t="s">
        <v>458</v>
      </c>
      <c r="D14" s="85">
        <v>87479078</v>
      </c>
      <c r="E14" s="86">
        <v>17321000</v>
      </c>
      <c r="F14" s="87">
        <f t="shared" si="0"/>
        <v>104800078</v>
      </c>
      <c r="G14" s="85">
        <v>87729078</v>
      </c>
      <c r="H14" s="86">
        <v>19386000</v>
      </c>
      <c r="I14" s="87">
        <f t="shared" si="1"/>
        <v>107115078</v>
      </c>
      <c r="J14" s="85">
        <v>16964103</v>
      </c>
      <c r="K14" s="86">
        <v>4143104</v>
      </c>
      <c r="L14" s="88">
        <f t="shared" si="2"/>
        <v>21107207</v>
      </c>
      <c r="M14" s="105">
        <f t="shared" si="3"/>
        <v>0.20140449704627128</v>
      </c>
      <c r="N14" s="85">
        <v>0</v>
      </c>
      <c r="O14" s="86">
        <v>0</v>
      </c>
      <c r="P14" s="88">
        <f t="shared" si="4"/>
        <v>0</v>
      </c>
      <c r="Q14" s="105">
        <f t="shared" si="5"/>
        <v>0</v>
      </c>
      <c r="R14" s="85">
        <v>0</v>
      </c>
      <c r="S14" s="86">
        <v>0</v>
      </c>
      <c r="T14" s="88">
        <f t="shared" si="6"/>
        <v>0</v>
      </c>
      <c r="U14" s="105">
        <f t="shared" si="7"/>
        <v>0</v>
      </c>
      <c r="V14" s="85">
        <v>0</v>
      </c>
      <c r="W14" s="86">
        <v>0</v>
      </c>
      <c r="X14" s="88">
        <f t="shared" si="8"/>
        <v>0</v>
      </c>
      <c r="Y14" s="105">
        <f t="shared" si="9"/>
        <v>0</v>
      </c>
      <c r="Z14" s="125">
        <v>16964103</v>
      </c>
      <c r="AA14" s="88">
        <v>4143104</v>
      </c>
      <c r="AB14" s="88">
        <f t="shared" si="10"/>
        <v>21107207</v>
      </c>
      <c r="AC14" s="105">
        <f t="shared" si="11"/>
        <v>0.20140449704627128</v>
      </c>
      <c r="AD14" s="85">
        <v>13963961</v>
      </c>
      <c r="AE14" s="86">
        <v>2407941</v>
      </c>
      <c r="AF14" s="88">
        <f t="shared" si="12"/>
        <v>16371902</v>
      </c>
      <c r="AG14" s="86">
        <v>81907689</v>
      </c>
      <c r="AH14" s="86">
        <v>81907689</v>
      </c>
      <c r="AI14" s="126">
        <v>16371902</v>
      </c>
      <c r="AJ14" s="127">
        <f t="shared" si="13"/>
        <v>0.19988235780892316</v>
      </c>
      <c r="AK14" s="128">
        <f t="shared" si="14"/>
        <v>0.2892336516551346</v>
      </c>
    </row>
    <row r="15" spans="1:37" ht="12.75">
      <c r="A15" s="62" t="s">
        <v>98</v>
      </c>
      <c r="B15" s="63" t="s">
        <v>459</v>
      </c>
      <c r="C15" s="64" t="s">
        <v>460</v>
      </c>
      <c r="D15" s="85">
        <v>334021601</v>
      </c>
      <c r="E15" s="86">
        <v>44251304</v>
      </c>
      <c r="F15" s="87">
        <f t="shared" si="0"/>
        <v>378272905</v>
      </c>
      <c r="G15" s="85">
        <v>335439870</v>
      </c>
      <c r="H15" s="86">
        <v>37251303</v>
      </c>
      <c r="I15" s="87">
        <f t="shared" si="1"/>
        <v>372691173</v>
      </c>
      <c r="J15" s="85">
        <v>67873725</v>
      </c>
      <c r="K15" s="86">
        <v>17746216</v>
      </c>
      <c r="L15" s="88">
        <f t="shared" si="2"/>
        <v>85619941</v>
      </c>
      <c r="M15" s="105">
        <f t="shared" si="3"/>
        <v>0.2263443663774967</v>
      </c>
      <c r="N15" s="85">
        <v>0</v>
      </c>
      <c r="O15" s="86">
        <v>0</v>
      </c>
      <c r="P15" s="88">
        <f t="shared" si="4"/>
        <v>0</v>
      </c>
      <c r="Q15" s="105">
        <f t="shared" si="5"/>
        <v>0</v>
      </c>
      <c r="R15" s="85">
        <v>0</v>
      </c>
      <c r="S15" s="86">
        <v>0</v>
      </c>
      <c r="T15" s="88">
        <f t="shared" si="6"/>
        <v>0</v>
      </c>
      <c r="U15" s="105">
        <f t="shared" si="7"/>
        <v>0</v>
      </c>
      <c r="V15" s="85">
        <v>0</v>
      </c>
      <c r="W15" s="86">
        <v>0</v>
      </c>
      <c r="X15" s="88">
        <f t="shared" si="8"/>
        <v>0</v>
      </c>
      <c r="Y15" s="105">
        <f t="shared" si="9"/>
        <v>0</v>
      </c>
      <c r="Z15" s="125">
        <v>67873725</v>
      </c>
      <c r="AA15" s="88">
        <v>17746216</v>
      </c>
      <c r="AB15" s="88">
        <f t="shared" si="10"/>
        <v>85619941</v>
      </c>
      <c r="AC15" s="105">
        <f t="shared" si="11"/>
        <v>0.2263443663774967</v>
      </c>
      <c r="AD15" s="85">
        <v>71707087</v>
      </c>
      <c r="AE15" s="86">
        <v>1883374</v>
      </c>
      <c r="AF15" s="88">
        <f t="shared" si="12"/>
        <v>73590461</v>
      </c>
      <c r="AG15" s="86">
        <v>377301325</v>
      </c>
      <c r="AH15" s="86">
        <v>377301325</v>
      </c>
      <c r="AI15" s="126">
        <v>73590461</v>
      </c>
      <c r="AJ15" s="127">
        <f t="shared" si="13"/>
        <v>0.19504426866245433</v>
      </c>
      <c r="AK15" s="128">
        <f t="shared" si="14"/>
        <v>0.1634652078073</v>
      </c>
    </row>
    <row r="16" spans="1:37" ht="12.75">
      <c r="A16" s="62" t="s">
        <v>98</v>
      </c>
      <c r="B16" s="63" t="s">
        <v>461</v>
      </c>
      <c r="C16" s="64" t="s">
        <v>462</v>
      </c>
      <c r="D16" s="85">
        <v>73838701</v>
      </c>
      <c r="E16" s="86">
        <v>19534000</v>
      </c>
      <c r="F16" s="87">
        <f t="shared" si="0"/>
        <v>93372701</v>
      </c>
      <c r="G16" s="85">
        <v>74854701</v>
      </c>
      <c r="H16" s="86">
        <v>21334000</v>
      </c>
      <c r="I16" s="87">
        <f t="shared" si="1"/>
        <v>96188701</v>
      </c>
      <c r="J16" s="85">
        <v>9819796</v>
      </c>
      <c r="K16" s="86">
        <v>4246505</v>
      </c>
      <c r="L16" s="88">
        <f t="shared" si="2"/>
        <v>14066301</v>
      </c>
      <c r="M16" s="105">
        <f t="shared" si="3"/>
        <v>0.15064682556414427</v>
      </c>
      <c r="N16" s="85">
        <v>0</v>
      </c>
      <c r="O16" s="86">
        <v>0</v>
      </c>
      <c r="P16" s="88">
        <f t="shared" si="4"/>
        <v>0</v>
      </c>
      <c r="Q16" s="105">
        <f t="shared" si="5"/>
        <v>0</v>
      </c>
      <c r="R16" s="85">
        <v>0</v>
      </c>
      <c r="S16" s="86">
        <v>0</v>
      </c>
      <c r="T16" s="88">
        <f t="shared" si="6"/>
        <v>0</v>
      </c>
      <c r="U16" s="105">
        <f t="shared" si="7"/>
        <v>0</v>
      </c>
      <c r="V16" s="85">
        <v>0</v>
      </c>
      <c r="W16" s="86">
        <v>0</v>
      </c>
      <c r="X16" s="88">
        <f t="shared" si="8"/>
        <v>0</v>
      </c>
      <c r="Y16" s="105">
        <f t="shared" si="9"/>
        <v>0</v>
      </c>
      <c r="Z16" s="125">
        <v>9819796</v>
      </c>
      <c r="AA16" s="88">
        <v>4246505</v>
      </c>
      <c r="AB16" s="88">
        <f t="shared" si="10"/>
        <v>14066301</v>
      </c>
      <c r="AC16" s="105">
        <f t="shared" si="11"/>
        <v>0.15064682556414427</v>
      </c>
      <c r="AD16" s="85">
        <v>9985279</v>
      </c>
      <c r="AE16" s="86">
        <v>3628456</v>
      </c>
      <c r="AF16" s="88">
        <f t="shared" si="12"/>
        <v>13613735</v>
      </c>
      <c r="AG16" s="86">
        <v>87290473</v>
      </c>
      <c r="AH16" s="86">
        <v>87290473</v>
      </c>
      <c r="AI16" s="126">
        <v>13613735</v>
      </c>
      <c r="AJ16" s="127">
        <f t="shared" si="13"/>
        <v>0.15595900139067867</v>
      </c>
      <c r="AK16" s="128">
        <f t="shared" si="14"/>
        <v>0.03324333843724747</v>
      </c>
    </row>
    <row r="17" spans="1:37" ht="12.75">
      <c r="A17" s="62" t="s">
        <v>98</v>
      </c>
      <c r="B17" s="63" t="s">
        <v>463</v>
      </c>
      <c r="C17" s="64" t="s">
        <v>464</v>
      </c>
      <c r="D17" s="85">
        <v>122535353</v>
      </c>
      <c r="E17" s="86">
        <v>67207000</v>
      </c>
      <c r="F17" s="87">
        <f t="shared" si="0"/>
        <v>189742353</v>
      </c>
      <c r="G17" s="85">
        <v>112148769</v>
      </c>
      <c r="H17" s="86">
        <v>70207000</v>
      </c>
      <c r="I17" s="87">
        <f t="shared" si="1"/>
        <v>182355769</v>
      </c>
      <c r="J17" s="85">
        <v>19431059</v>
      </c>
      <c r="K17" s="86">
        <v>15011650</v>
      </c>
      <c r="L17" s="88">
        <f t="shared" si="2"/>
        <v>34442709</v>
      </c>
      <c r="M17" s="105">
        <f t="shared" si="3"/>
        <v>0.1815235684359833</v>
      </c>
      <c r="N17" s="85">
        <v>0</v>
      </c>
      <c r="O17" s="86">
        <v>0</v>
      </c>
      <c r="P17" s="88">
        <f t="shared" si="4"/>
        <v>0</v>
      </c>
      <c r="Q17" s="105">
        <f t="shared" si="5"/>
        <v>0</v>
      </c>
      <c r="R17" s="85">
        <v>0</v>
      </c>
      <c r="S17" s="86">
        <v>0</v>
      </c>
      <c r="T17" s="88">
        <f t="shared" si="6"/>
        <v>0</v>
      </c>
      <c r="U17" s="105">
        <f t="shared" si="7"/>
        <v>0</v>
      </c>
      <c r="V17" s="85">
        <v>0</v>
      </c>
      <c r="W17" s="86">
        <v>0</v>
      </c>
      <c r="X17" s="88">
        <f t="shared" si="8"/>
        <v>0</v>
      </c>
      <c r="Y17" s="105">
        <f t="shared" si="9"/>
        <v>0</v>
      </c>
      <c r="Z17" s="125">
        <v>19431059</v>
      </c>
      <c r="AA17" s="88">
        <v>15011650</v>
      </c>
      <c r="AB17" s="88">
        <f t="shared" si="10"/>
        <v>34442709</v>
      </c>
      <c r="AC17" s="105">
        <f t="shared" si="11"/>
        <v>0.1815235684359833</v>
      </c>
      <c r="AD17" s="85">
        <v>17862009</v>
      </c>
      <c r="AE17" s="86">
        <v>823511</v>
      </c>
      <c r="AF17" s="88">
        <f t="shared" si="12"/>
        <v>18685520</v>
      </c>
      <c r="AG17" s="86">
        <v>176631238</v>
      </c>
      <c r="AH17" s="86">
        <v>176631238</v>
      </c>
      <c r="AI17" s="126">
        <v>18685520</v>
      </c>
      <c r="AJ17" s="127">
        <f t="shared" si="13"/>
        <v>0.10578830908720688</v>
      </c>
      <c r="AK17" s="128">
        <f t="shared" si="14"/>
        <v>0.8432834087571552</v>
      </c>
    </row>
    <row r="18" spans="1:37" ht="12.75">
      <c r="A18" s="62" t="s">
        <v>98</v>
      </c>
      <c r="B18" s="63" t="s">
        <v>465</v>
      </c>
      <c r="C18" s="64" t="s">
        <v>466</v>
      </c>
      <c r="D18" s="85">
        <v>69986041</v>
      </c>
      <c r="E18" s="86">
        <v>8125602</v>
      </c>
      <c r="F18" s="87">
        <f t="shared" si="0"/>
        <v>78111643</v>
      </c>
      <c r="G18" s="85">
        <v>73144662</v>
      </c>
      <c r="H18" s="86">
        <v>8315502</v>
      </c>
      <c r="I18" s="87">
        <f t="shared" si="1"/>
        <v>81460164</v>
      </c>
      <c r="J18" s="85">
        <v>11032499</v>
      </c>
      <c r="K18" s="86">
        <v>2540835</v>
      </c>
      <c r="L18" s="88">
        <f t="shared" si="2"/>
        <v>13573334</v>
      </c>
      <c r="M18" s="105">
        <f t="shared" si="3"/>
        <v>0.17376838431115832</v>
      </c>
      <c r="N18" s="85">
        <v>0</v>
      </c>
      <c r="O18" s="86">
        <v>0</v>
      </c>
      <c r="P18" s="88">
        <f t="shared" si="4"/>
        <v>0</v>
      </c>
      <c r="Q18" s="105">
        <f t="shared" si="5"/>
        <v>0</v>
      </c>
      <c r="R18" s="85">
        <v>0</v>
      </c>
      <c r="S18" s="86">
        <v>0</v>
      </c>
      <c r="T18" s="88">
        <f t="shared" si="6"/>
        <v>0</v>
      </c>
      <c r="U18" s="105">
        <f t="shared" si="7"/>
        <v>0</v>
      </c>
      <c r="V18" s="85">
        <v>0</v>
      </c>
      <c r="W18" s="86">
        <v>0</v>
      </c>
      <c r="X18" s="88">
        <f t="shared" si="8"/>
        <v>0</v>
      </c>
      <c r="Y18" s="105">
        <f t="shared" si="9"/>
        <v>0</v>
      </c>
      <c r="Z18" s="125">
        <v>11032499</v>
      </c>
      <c r="AA18" s="88">
        <v>2540835</v>
      </c>
      <c r="AB18" s="88">
        <f t="shared" si="10"/>
        <v>13573334</v>
      </c>
      <c r="AC18" s="105">
        <f t="shared" si="11"/>
        <v>0.17376838431115832</v>
      </c>
      <c r="AD18" s="85">
        <v>9598338</v>
      </c>
      <c r="AE18" s="86">
        <v>3572301</v>
      </c>
      <c r="AF18" s="88">
        <f t="shared" si="12"/>
        <v>13170639</v>
      </c>
      <c r="AG18" s="86">
        <v>101212225</v>
      </c>
      <c r="AH18" s="86">
        <v>101212225</v>
      </c>
      <c r="AI18" s="126">
        <v>13170639</v>
      </c>
      <c r="AJ18" s="127">
        <f t="shared" si="13"/>
        <v>0.13012893452347282</v>
      </c>
      <c r="AK18" s="128">
        <f t="shared" si="14"/>
        <v>0.03057520595621832</v>
      </c>
    </row>
    <row r="19" spans="1:37" ht="12.75">
      <c r="A19" s="62" t="s">
        <v>98</v>
      </c>
      <c r="B19" s="63" t="s">
        <v>467</v>
      </c>
      <c r="C19" s="64" t="s">
        <v>468</v>
      </c>
      <c r="D19" s="85">
        <v>79858611</v>
      </c>
      <c r="E19" s="86">
        <v>6941739</v>
      </c>
      <c r="F19" s="87">
        <f t="shared" si="0"/>
        <v>86800350</v>
      </c>
      <c r="G19" s="85">
        <v>79908611</v>
      </c>
      <c r="H19" s="86">
        <v>9440739</v>
      </c>
      <c r="I19" s="87">
        <f t="shared" si="1"/>
        <v>89349350</v>
      </c>
      <c r="J19" s="85">
        <v>11831155</v>
      </c>
      <c r="K19" s="86">
        <v>363160</v>
      </c>
      <c r="L19" s="88">
        <f t="shared" si="2"/>
        <v>12194315</v>
      </c>
      <c r="M19" s="105">
        <f t="shared" si="3"/>
        <v>0.14048693352042935</v>
      </c>
      <c r="N19" s="85">
        <v>0</v>
      </c>
      <c r="O19" s="86">
        <v>0</v>
      </c>
      <c r="P19" s="88">
        <f t="shared" si="4"/>
        <v>0</v>
      </c>
      <c r="Q19" s="105">
        <f t="shared" si="5"/>
        <v>0</v>
      </c>
      <c r="R19" s="85">
        <v>0</v>
      </c>
      <c r="S19" s="86">
        <v>0</v>
      </c>
      <c r="T19" s="88">
        <f t="shared" si="6"/>
        <v>0</v>
      </c>
      <c r="U19" s="105">
        <f t="shared" si="7"/>
        <v>0</v>
      </c>
      <c r="V19" s="85">
        <v>0</v>
      </c>
      <c r="W19" s="86">
        <v>0</v>
      </c>
      <c r="X19" s="88">
        <f t="shared" si="8"/>
        <v>0</v>
      </c>
      <c r="Y19" s="105">
        <f t="shared" si="9"/>
        <v>0</v>
      </c>
      <c r="Z19" s="125">
        <v>11831155</v>
      </c>
      <c r="AA19" s="88">
        <v>363160</v>
      </c>
      <c r="AB19" s="88">
        <f t="shared" si="10"/>
        <v>12194315</v>
      </c>
      <c r="AC19" s="105">
        <f t="shared" si="11"/>
        <v>0.14048693352042935</v>
      </c>
      <c r="AD19" s="85">
        <v>9740327</v>
      </c>
      <c r="AE19" s="86">
        <v>191762</v>
      </c>
      <c r="AF19" s="88">
        <f t="shared" si="12"/>
        <v>9932089</v>
      </c>
      <c r="AG19" s="86">
        <v>86550458</v>
      </c>
      <c r="AH19" s="86">
        <v>86550458</v>
      </c>
      <c r="AI19" s="126">
        <v>9932089</v>
      </c>
      <c r="AJ19" s="127">
        <f t="shared" si="13"/>
        <v>0.11475489823520056</v>
      </c>
      <c r="AK19" s="128">
        <f t="shared" si="14"/>
        <v>0.227769404804971</v>
      </c>
    </row>
    <row r="20" spans="1:37" ht="12.75">
      <c r="A20" s="62" t="s">
        <v>113</v>
      </c>
      <c r="B20" s="63" t="s">
        <v>469</v>
      </c>
      <c r="C20" s="64" t="s">
        <v>470</v>
      </c>
      <c r="D20" s="85">
        <v>64785489</v>
      </c>
      <c r="E20" s="86">
        <v>1275000</v>
      </c>
      <c r="F20" s="87">
        <f t="shared" si="0"/>
        <v>66060489</v>
      </c>
      <c r="G20" s="85">
        <v>64785489</v>
      </c>
      <c r="H20" s="86">
        <v>1275000</v>
      </c>
      <c r="I20" s="87">
        <f t="shared" si="1"/>
        <v>66060489</v>
      </c>
      <c r="J20" s="85">
        <v>14619013</v>
      </c>
      <c r="K20" s="86">
        <v>203359</v>
      </c>
      <c r="L20" s="88">
        <f t="shared" si="2"/>
        <v>14822372</v>
      </c>
      <c r="M20" s="105">
        <f t="shared" si="3"/>
        <v>0.22437575356125505</v>
      </c>
      <c r="N20" s="85">
        <v>0</v>
      </c>
      <c r="O20" s="86">
        <v>0</v>
      </c>
      <c r="P20" s="88">
        <f t="shared" si="4"/>
        <v>0</v>
      </c>
      <c r="Q20" s="105">
        <f t="shared" si="5"/>
        <v>0</v>
      </c>
      <c r="R20" s="85">
        <v>0</v>
      </c>
      <c r="S20" s="86">
        <v>0</v>
      </c>
      <c r="T20" s="88">
        <f t="shared" si="6"/>
        <v>0</v>
      </c>
      <c r="U20" s="105">
        <f t="shared" si="7"/>
        <v>0</v>
      </c>
      <c r="V20" s="85">
        <v>0</v>
      </c>
      <c r="W20" s="86">
        <v>0</v>
      </c>
      <c r="X20" s="88">
        <f t="shared" si="8"/>
        <v>0</v>
      </c>
      <c r="Y20" s="105">
        <f t="shared" si="9"/>
        <v>0</v>
      </c>
      <c r="Z20" s="125">
        <v>14619013</v>
      </c>
      <c r="AA20" s="88">
        <v>203359</v>
      </c>
      <c r="AB20" s="88">
        <f t="shared" si="10"/>
        <v>14822372</v>
      </c>
      <c r="AC20" s="105">
        <f t="shared" si="11"/>
        <v>0.22437575356125505</v>
      </c>
      <c r="AD20" s="85">
        <v>16441686</v>
      </c>
      <c r="AE20" s="86">
        <v>12285</v>
      </c>
      <c r="AF20" s="88">
        <f t="shared" si="12"/>
        <v>16453971</v>
      </c>
      <c r="AG20" s="86">
        <v>73768408</v>
      </c>
      <c r="AH20" s="86">
        <v>73768408</v>
      </c>
      <c r="AI20" s="126">
        <v>16453971</v>
      </c>
      <c r="AJ20" s="127">
        <f t="shared" si="13"/>
        <v>0.22304901849040853</v>
      </c>
      <c r="AK20" s="128">
        <f t="shared" si="14"/>
        <v>-0.09916141216001895</v>
      </c>
    </row>
    <row r="21" spans="1:37" ht="16.5">
      <c r="A21" s="65"/>
      <c r="B21" s="66" t="s">
        <v>471</v>
      </c>
      <c r="C21" s="67"/>
      <c r="D21" s="89">
        <f>SUM(D14:D20)</f>
        <v>832504874</v>
      </c>
      <c r="E21" s="90">
        <f>SUM(E14:E20)</f>
        <v>164655645</v>
      </c>
      <c r="F21" s="91">
        <f t="shared" si="0"/>
        <v>997160519</v>
      </c>
      <c r="G21" s="89">
        <f>SUM(G14:G20)</f>
        <v>828011180</v>
      </c>
      <c r="H21" s="90">
        <f>SUM(H14:H20)</f>
        <v>167209544</v>
      </c>
      <c r="I21" s="91">
        <f t="shared" si="1"/>
        <v>995220724</v>
      </c>
      <c r="J21" s="89">
        <f>SUM(J14:J20)</f>
        <v>151571350</v>
      </c>
      <c r="K21" s="90">
        <f>SUM(K14:K20)</f>
        <v>44254829</v>
      </c>
      <c r="L21" s="90">
        <f t="shared" si="2"/>
        <v>195826179</v>
      </c>
      <c r="M21" s="106">
        <f t="shared" si="3"/>
        <v>0.1963838070889367</v>
      </c>
      <c r="N21" s="89">
        <f>SUM(N14:N20)</f>
        <v>0</v>
      </c>
      <c r="O21" s="90">
        <f>SUM(O14:O20)</f>
        <v>0</v>
      </c>
      <c r="P21" s="90">
        <f t="shared" si="4"/>
        <v>0</v>
      </c>
      <c r="Q21" s="106">
        <f t="shared" si="5"/>
        <v>0</v>
      </c>
      <c r="R21" s="89">
        <f>SUM(R14:R20)</f>
        <v>0</v>
      </c>
      <c r="S21" s="90">
        <f>SUM(S14:S20)</f>
        <v>0</v>
      </c>
      <c r="T21" s="90">
        <f t="shared" si="6"/>
        <v>0</v>
      </c>
      <c r="U21" s="106">
        <f t="shared" si="7"/>
        <v>0</v>
      </c>
      <c r="V21" s="89">
        <f>SUM(V14:V20)</f>
        <v>0</v>
      </c>
      <c r="W21" s="90">
        <f>SUM(W14:W20)</f>
        <v>0</v>
      </c>
      <c r="X21" s="90">
        <f t="shared" si="8"/>
        <v>0</v>
      </c>
      <c r="Y21" s="106">
        <f t="shared" si="9"/>
        <v>0</v>
      </c>
      <c r="Z21" s="89">
        <v>151571350</v>
      </c>
      <c r="AA21" s="90">
        <v>44254829</v>
      </c>
      <c r="AB21" s="90">
        <f t="shared" si="10"/>
        <v>195826179</v>
      </c>
      <c r="AC21" s="106">
        <f t="shared" si="11"/>
        <v>0.1963838070889367</v>
      </c>
      <c r="AD21" s="89">
        <f>SUM(AD14:AD20)</f>
        <v>149298687</v>
      </c>
      <c r="AE21" s="90">
        <f>SUM(AE14:AE20)</f>
        <v>12519630</v>
      </c>
      <c r="AF21" s="90">
        <f t="shared" si="12"/>
        <v>161818317</v>
      </c>
      <c r="AG21" s="90">
        <f>SUM(AG14:AG20)</f>
        <v>984661816</v>
      </c>
      <c r="AH21" s="90">
        <f>SUM(AH14:AH20)</f>
        <v>984661816</v>
      </c>
      <c r="AI21" s="91">
        <f>SUM(AI14:AI20)</f>
        <v>161818317</v>
      </c>
      <c r="AJ21" s="129">
        <f t="shared" si="13"/>
        <v>0.1643389784904587</v>
      </c>
      <c r="AK21" s="130">
        <f t="shared" si="14"/>
        <v>0.2101607693769303</v>
      </c>
    </row>
    <row r="22" spans="1:37" ht="12.75">
      <c r="A22" s="62" t="s">
        <v>98</v>
      </c>
      <c r="B22" s="63" t="s">
        <v>472</v>
      </c>
      <c r="C22" s="64" t="s">
        <v>473</v>
      </c>
      <c r="D22" s="85">
        <v>148193600</v>
      </c>
      <c r="E22" s="86">
        <v>25234013</v>
      </c>
      <c r="F22" s="87">
        <f t="shared" si="0"/>
        <v>173427613</v>
      </c>
      <c r="G22" s="85">
        <v>149193613</v>
      </c>
      <c r="H22" s="86">
        <v>24834013</v>
      </c>
      <c r="I22" s="87">
        <f t="shared" si="1"/>
        <v>174027626</v>
      </c>
      <c r="J22" s="85">
        <v>22392602</v>
      </c>
      <c r="K22" s="86">
        <v>1476100</v>
      </c>
      <c r="L22" s="88">
        <f t="shared" si="2"/>
        <v>23868702</v>
      </c>
      <c r="M22" s="105">
        <f t="shared" si="3"/>
        <v>0.13762919057186124</v>
      </c>
      <c r="N22" s="85">
        <v>0</v>
      </c>
      <c r="O22" s="86">
        <v>0</v>
      </c>
      <c r="P22" s="88">
        <f t="shared" si="4"/>
        <v>0</v>
      </c>
      <c r="Q22" s="105">
        <f t="shared" si="5"/>
        <v>0</v>
      </c>
      <c r="R22" s="85">
        <v>0</v>
      </c>
      <c r="S22" s="86">
        <v>0</v>
      </c>
      <c r="T22" s="88">
        <f t="shared" si="6"/>
        <v>0</v>
      </c>
      <c r="U22" s="105">
        <f t="shared" si="7"/>
        <v>0</v>
      </c>
      <c r="V22" s="85">
        <v>0</v>
      </c>
      <c r="W22" s="86">
        <v>0</v>
      </c>
      <c r="X22" s="88">
        <f t="shared" si="8"/>
        <v>0</v>
      </c>
      <c r="Y22" s="105">
        <f t="shared" si="9"/>
        <v>0</v>
      </c>
      <c r="Z22" s="125">
        <v>22392602</v>
      </c>
      <c r="AA22" s="88">
        <v>1476100</v>
      </c>
      <c r="AB22" s="88">
        <f t="shared" si="10"/>
        <v>23868702</v>
      </c>
      <c r="AC22" s="105">
        <f t="shared" si="11"/>
        <v>0.13762919057186124</v>
      </c>
      <c r="AD22" s="85">
        <v>13503245</v>
      </c>
      <c r="AE22" s="86">
        <v>10426</v>
      </c>
      <c r="AF22" s="88">
        <f t="shared" si="12"/>
        <v>13513671</v>
      </c>
      <c r="AG22" s="86">
        <v>169801722</v>
      </c>
      <c r="AH22" s="86">
        <v>169801722</v>
      </c>
      <c r="AI22" s="126">
        <v>13513671</v>
      </c>
      <c r="AJ22" s="127">
        <f t="shared" si="13"/>
        <v>0.07958500562202779</v>
      </c>
      <c r="AK22" s="128">
        <f t="shared" si="14"/>
        <v>0.7662633639667564</v>
      </c>
    </row>
    <row r="23" spans="1:37" ht="12.75">
      <c r="A23" s="62" t="s">
        <v>98</v>
      </c>
      <c r="B23" s="63" t="s">
        <v>474</v>
      </c>
      <c r="C23" s="64" t="s">
        <v>475</v>
      </c>
      <c r="D23" s="85">
        <v>196042118</v>
      </c>
      <c r="E23" s="86">
        <v>33335850</v>
      </c>
      <c r="F23" s="87">
        <f t="shared" si="0"/>
        <v>229377968</v>
      </c>
      <c r="G23" s="85">
        <v>242939242</v>
      </c>
      <c r="H23" s="86">
        <v>39792605</v>
      </c>
      <c r="I23" s="87">
        <f t="shared" si="1"/>
        <v>282731847</v>
      </c>
      <c r="J23" s="85">
        <v>23390509</v>
      </c>
      <c r="K23" s="86">
        <v>5591645</v>
      </c>
      <c r="L23" s="88">
        <f t="shared" si="2"/>
        <v>28982154</v>
      </c>
      <c r="M23" s="105">
        <f t="shared" si="3"/>
        <v>0.12635108006537052</v>
      </c>
      <c r="N23" s="85">
        <v>0</v>
      </c>
      <c r="O23" s="86">
        <v>0</v>
      </c>
      <c r="P23" s="88">
        <f t="shared" si="4"/>
        <v>0</v>
      </c>
      <c r="Q23" s="105">
        <f t="shared" si="5"/>
        <v>0</v>
      </c>
      <c r="R23" s="85">
        <v>0</v>
      </c>
      <c r="S23" s="86">
        <v>0</v>
      </c>
      <c r="T23" s="88">
        <f t="shared" si="6"/>
        <v>0</v>
      </c>
      <c r="U23" s="105">
        <f t="shared" si="7"/>
        <v>0</v>
      </c>
      <c r="V23" s="85">
        <v>0</v>
      </c>
      <c r="W23" s="86">
        <v>0</v>
      </c>
      <c r="X23" s="88">
        <f t="shared" si="8"/>
        <v>0</v>
      </c>
      <c r="Y23" s="105">
        <f t="shared" si="9"/>
        <v>0</v>
      </c>
      <c r="Z23" s="125">
        <v>23390509</v>
      </c>
      <c r="AA23" s="88">
        <v>5591645</v>
      </c>
      <c r="AB23" s="88">
        <f t="shared" si="10"/>
        <v>28982154</v>
      </c>
      <c r="AC23" s="105">
        <f t="shared" si="11"/>
        <v>0.12635108006537052</v>
      </c>
      <c r="AD23" s="85">
        <v>16036933</v>
      </c>
      <c r="AE23" s="86">
        <v>303978</v>
      </c>
      <c r="AF23" s="88">
        <f t="shared" si="12"/>
        <v>16340911</v>
      </c>
      <c r="AG23" s="86">
        <v>197416917</v>
      </c>
      <c r="AH23" s="86">
        <v>197416917</v>
      </c>
      <c r="AI23" s="126">
        <v>16340911</v>
      </c>
      <c r="AJ23" s="127">
        <f t="shared" si="13"/>
        <v>0.08277361053105697</v>
      </c>
      <c r="AK23" s="128">
        <f t="shared" si="14"/>
        <v>0.7735947524590274</v>
      </c>
    </row>
    <row r="24" spans="1:37" ht="12.75">
      <c r="A24" s="62" t="s">
        <v>98</v>
      </c>
      <c r="B24" s="63" t="s">
        <v>476</v>
      </c>
      <c r="C24" s="64" t="s">
        <v>477</v>
      </c>
      <c r="D24" s="85">
        <v>276660634</v>
      </c>
      <c r="E24" s="86">
        <v>31616010</v>
      </c>
      <c r="F24" s="87">
        <f t="shared" si="0"/>
        <v>308276644</v>
      </c>
      <c r="G24" s="85">
        <v>283545634</v>
      </c>
      <c r="H24" s="86">
        <v>28716010</v>
      </c>
      <c r="I24" s="87">
        <f t="shared" si="1"/>
        <v>312261644</v>
      </c>
      <c r="J24" s="85">
        <v>58216950</v>
      </c>
      <c r="K24" s="86">
        <v>2946785</v>
      </c>
      <c r="L24" s="88">
        <f t="shared" si="2"/>
        <v>61163735</v>
      </c>
      <c r="M24" s="105">
        <f t="shared" si="3"/>
        <v>0.19840534854142242</v>
      </c>
      <c r="N24" s="85">
        <v>0</v>
      </c>
      <c r="O24" s="86">
        <v>0</v>
      </c>
      <c r="P24" s="88">
        <f t="shared" si="4"/>
        <v>0</v>
      </c>
      <c r="Q24" s="105">
        <f t="shared" si="5"/>
        <v>0</v>
      </c>
      <c r="R24" s="85">
        <v>0</v>
      </c>
      <c r="S24" s="86">
        <v>0</v>
      </c>
      <c r="T24" s="88">
        <f t="shared" si="6"/>
        <v>0</v>
      </c>
      <c r="U24" s="105">
        <f t="shared" si="7"/>
        <v>0</v>
      </c>
      <c r="V24" s="85">
        <v>0</v>
      </c>
      <c r="W24" s="86">
        <v>0</v>
      </c>
      <c r="X24" s="88">
        <f t="shared" si="8"/>
        <v>0</v>
      </c>
      <c r="Y24" s="105">
        <f t="shared" si="9"/>
        <v>0</v>
      </c>
      <c r="Z24" s="125">
        <v>58216950</v>
      </c>
      <c r="AA24" s="88">
        <v>2946785</v>
      </c>
      <c r="AB24" s="88">
        <f t="shared" si="10"/>
        <v>61163735</v>
      </c>
      <c r="AC24" s="105">
        <f t="shared" si="11"/>
        <v>0.19840534854142242</v>
      </c>
      <c r="AD24" s="85">
        <v>51348680</v>
      </c>
      <c r="AE24" s="86">
        <v>822579</v>
      </c>
      <c r="AF24" s="88">
        <f t="shared" si="12"/>
        <v>52171259</v>
      </c>
      <c r="AG24" s="86">
        <v>288158687</v>
      </c>
      <c r="AH24" s="86">
        <v>288158687</v>
      </c>
      <c r="AI24" s="126">
        <v>52171259</v>
      </c>
      <c r="AJ24" s="127">
        <f t="shared" si="13"/>
        <v>0.1810504466936303</v>
      </c>
      <c r="AK24" s="128">
        <f t="shared" si="14"/>
        <v>0.17236455804143036</v>
      </c>
    </row>
    <row r="25" spans="1:37" ht="12.75">
      <c r="A25" s="62" t="s">
        <v>98</v>
      </c>
      <c r="B25" s="63" t="s">
        <v>478</v>
      </c>
      <c r="C25" s="64" t="s">
        <v>479</v>
      </c>
      <c r="D25" s="85">
        <v>78168890</v>
      </c>
      <c r="E25" s="86">
        <v>99567000</v>
      </c>
      <c r="F25" s="87">
        <f t="shared" si="0"/>
        <v>177735890</v>
      </c>
      <c r="G25" s="85">
        <v>79210890</v>
      </c>
      <c r="H25" s="86">
        <v>78118000</v>
      </c>
      <c r="I25" s="87">
        <f t="shared" si="1"/>
        <v>157328890</v>
      </c>
      <c r="J25" s="85">
        <v>11661248</v>
      </c>
      <c r="K25" s="86">
        <v>3740</v>
      </c>
      <c r="L25" s="88">
        <f t="shared" si="2"/>
        <v>11664988</v>
      </c>
      <c r="M25" s="105">
        <f t="shared" si="3"/>
        <v>0.0656310213992233</v>
      </c>
      <c r="N25" s="85">
        <v>0</v>
      </c>
      <c r="O25" s="86">
        <v>0</v>
      </c>
      <c r="P25" s="88">
        <f t="shared" si="4"/>
        <v>0</v>
      </c>
      <c r="Q25" s="105">
        <f t="shared" si="5"/>
        <v>0</v>
      </c>
      <c r="R25" s="85">
        <v>0</v>
      </c>
      <c r="S25" s="86">
        <v>0</v>
      </c>
      <c r="T25" s="88">
        <f t="shared" si="6"/>
        <v>0</v>
      </c>
      <c r="U25" s="105">
        <f t="shared" si="7"/>
        <v>0</v>
      </c>
      <c r="V25" s="85">
        <v>0</v>
      </c>
      <c r="W25" s="86">
        <v>0</v>
      </c>
      <c r="X25" s="88">
        <f t="shared" si="8"/>
        <v>0</v>
      </c>
      <c r="Y25" s="105">
        <f t="shared" si="9"/>
        <v>0</v>
      </c>
      <c r="Z25" s="125">
        <v>11661248</v>
      </c>
      <c r="AA25" s="88">
        <v>3740</v>
      </c>
      <c r="AB25" s="88">
        <f t="shared" si="10"/>
        <v>11664988</v>
      </c>
      <c r="AC25" s="105">
        <f t="shared" si="11"/>
        <v>0.0656310213992233</v>
      </c>
      <c r="AD25" s="85">
        <v>17878012</v>
      </c>
      <c r="AE25" s="86">
        <v>1613117</v>
      </c>
      <c r="AF25" s="88">
        <f t="shared" si="12"/>
        <v>19491129</v>
      </c>
      <c r="AG25" s="86">
        <v>92378965</v>
      </c>
      <c r="AH25" s="86">
        <v>92378965</v>
      </c>
      <c r="AI25" s="126">
        <v>19491129</v>
      </c>
      <c r="AJ25" s="127">
        <f t="shared" si="13"/>
        <v>0.21099098696332005</v>
      </c>
      <c r="AK25" s="128">
        <f t="shared" si="14"/>
        <v>-0.4015232262841214</v>
      </c>
    </row>
    <row r="26" spans="1:37" ht="12.75">
      <c r="A26" s="62" t="s">
        <v>98</v>
      </c>
      <c r="B26" s="63" t="s">
        <v>480</v>
      </c>
      <c r="C26" s="64" t="s">
        <v>481</v>
      </c>
      <c r="D26" s="85">
        <v>63907286</v>
      </c>
      <c r="E26" s="86">
        <v>18962000</v>
      </c>
      <c r="F26" s="87">
        <f t="shared" si="0"/>
        <v>82869286</v>
      </c>
      <c r="G26" s="85">
        <v>67202286</v>
      </c>
      <c r="H26" s="86">
        <v>18962000</v>
      </c>
      <c r="I26" s="87">
        <f t="shared" si="1"/>
        <v>86164286</v>
      </c>
      <c r="J26" s="85">
        <v>17448735</v>
      </c>
      <c r="K26" s="86">
        <v>3262840</v>
      </c>
      <c r="L26" s="88">
        <f t="shared" si="2"/>
        <v>20711575</v>
      </c>
      <c r="M26" s="105">
        <f t="shared" si="3"/>
        <v>0.24993065585239868</v>
      </c>
      <c r="N26" s="85">
        <v>0</v>
      </c>
      <c r="O26" s="86">
        <v>0</v>
      </c>
      <c r="P26" s="88">
        <f t="shared" si="4"/>
        <v>0</v>
      </c>
      <c r="Q26" s="105">
        <f t="shared" si="5"/>
        <v>0</v>
      </c>
      <c r="R26" s="85">
        <v>0</v>
      </c>
      <c r="S26" s="86">
        <v>0</v>
      </c>
      <c r="T26" s="88">
        <f t="shared" si="6"/>
        <v>0</v>
      </c>
      <c r="U26" s="105">
        <f t="shared" si="7"/>
        <v>0</v>
      </c>
      <c r="V26" s="85">
        <v>0</v>
      </c>
      <c r="W26" s="86">
        <v>0</v>
      </c>
      <c r="X26" s="88">
        <f t="shared" si="8"/>
        <v>0</v>
      </c>
      <c r="Y26" s="105">
        <f t="shared" si="9"/>
        <v>0</v>
      </c>
      <c r="Z26" s="125">
        <v>17448735</v>
      </c>
      <c r="AA26" s="88">
        <v>3262840</v>
      </c>
      <c r="AB26" s="88">
        <f t="shared" si="10"/>
        <v>20711575</v>
      </c>
      <c r="AC26" s="105">
        <f t="shared" si="11"/>
        <v>0.24993065585239868</v>
      </c>
      <c r="AD26" s="85">
        <v>10842313</v>
      </c>
      <c r="AE26" s="86">
        <v>3779847</v>
      </c>
      <c r="AF26" s="88">
        <f t="shared" si="12"/>
        <v>14622160</v>
      </c>
      <c r="AG26" s="86">
        <v>85434086</v>
      </c>
      <c r="AH26" s="86">
        <v>85434086</v>
      </c>
      <c r="AI26" s="126">
        <v>14622160</v>
      </c>
      <c r="AJ26" s="127">
        <f t="shared" si="13"/>
        <v>0.17115135989164793</v>
      </c>
      <c r="AK26" s="128">
        <f t="shared" si="14"/>
        <v>0.4164511262357955</v>
      </c>
    </row>
    <row r="27" spans="1:37" ht="12.75">
      <c r="A27" s="62" t="s">
        <v>98</v>
      </c>
      <c r="B27" s="63" t="s">
        <v>482</v>
      </c>
      <c r="C27" s="64" t="s">
        <v>483</v>
      </c>
      <c r="D27" s="85">
        <v>69594312</v>
      </c>
      <c r="E27" s="86">
        <v>28271150</v>
      </c>
      <c r="F27" s="87">
        <f t="shared" si="0"/>
        <v>97865462</v>
      </c>
      <c r="G27" s="85">
        <v>73609226</v>
      </c>
      <c r="H27" s="86">
        <v>23121151</v>
      </c>
      <c r="I27" s="87">
        <f t="shared" si="1"/>
        <v>96730377</v>
      </c>
      <c r="J27" s="85">
        <v>12156428</v>
      </c>
      <c r="K27" s="86">
        <v>110279</v>
      </c>
      <c r="L27" s="88">
        <f t="shared" si="2"/>
        <v>12266707</v>
      </c>
      <c r="M27" s="105">
        <f t="shared" si="3"/>
        <v>0.12534255445501294</v>
      </c>
      <c r="N27" s="85">
        <v>0</v>
      </c>
      <c r="O27" s="86">
        <v>0</v>
      </c>
      <c r="P27" s="88">
        <f t="shared" si="4"/>
        <v>0</v>
      </c>
      <c r="Q27" s="105">
        <f t="shared" si="5"/>
        <v>0</v>
      </c>
      <c r="R27" s="85">
        <v>0</v>
      </c>
      <c r="S27" s="86">
        <v>0</v>
      </c>
      <c r="T27" s="88">
        <f t="shared" si="6"/>
        <v>0</v>
      </c>
      <c r="U27" s="105">
        <f t="shared" si="7"/>
        <v>0</v>
      </c>
      <c r="V27" s="85">
        <v>0</v>
      </c>
      <c r="W27" s="86">
        <v>0</v>
      </c>
      <c r="X27" s="88">
        <f t="shared" si="8"/>
        <v>0</v>
      </c>
      <c r="Y27" s="105">
        <f t="shared" si="9"/>
        <v>0</v>
      </c>
      <c r="Z27" s="125">
        <v>12156428</v>
      </c>
      <c r="AA27" s="88">
        <v>110279</v>
      </c>
      <c r="AB27" s="88">
        <f t="shared" si="10"/>
        <v>12266707</v>
      </c>
      <c r="AC27" s="105">
        <f t="shared" si="11"/>
        <v>0.12534255445501294</v>
      </c>
      <c r="AD27" s="85">
        <v>13827441</v>
      </c>
      <c r="AE27" s="86">
        <v>707069</v>
      </c>
      <c r="AF27" s="88">
        <f t="shared" si="12"/>
        <v>14534510</v>
      </c>
      <c r="AG27" s="86">
        <v>83015530</v>
      </c>
      <c r="AH27" s="86">
        <v>83015530</v>
      </c>
      <c r="AI27" s="126">
        <v>14534510</v>
      </c>
      <c r="AJ27" s="127">
        <f t="shared" si="13"/>
        <v>0.17508181902831915</v>
      </c>
      <c r="AK27" s="128">
        <f t="shared" si="14"/>
        <v>-0.15602885821400236</v>
      </c>
    </row>
    <row r="28" spans="1:37" ht="12.75">
      <c r="A28" s="62" t="s">
        <v>98</v>
      </c>
      <c r="B28" s="63" t="s">
        <v>484</v>
      </c>
      <c r="C28" s="64" t="s">
        <v>485</v>
      </c>
      <c r="D28" s="85">
        <v>156344300</v>
      </c>
      <c r="E28" s="86">
        <v>31594000</v>
      </c>
      <c r="F28" s="87">
        <f t="shared" si="0"/>
        <v>187938300</v>
      </c>
      <c r="G28" s="85">
        <v>156344300</v>
      </c>
      <c r="H28" s="86">
        <v>31594000</v>
      </c>
      <c r="I28" s="87">
        <f t="shared" si="1"/>
        <v>187938300</v>
      </c>
      <c r="J28" s="85">
        <v>44287418</v>
      </c>
      <c r="K28" s="86">
        <v>16266175</v>
      </c>
      <c r="L28" s="88">
        <f t="shared" si="2"/>
        <v>60553593</v>
      </c>
      <c r="M28" s="105">
        <f t="shared" si="3"/>
        <v>0.3221993228628757</v>
      </c>
      <c r="N28" s="85">
        <v>0</v>
      </c>
      <c r="O28" s="86">
        <v>0</v>
      </c>
      <c r="P28" s="88">
        <f t="shared" si="4"/>
        <v>0</v>
      </c>
      <c r="Q28" s="105">
        <f t="shared" si="5"/>
        <v>0</v>
      </c>
      <c r="R28" s="85">
        <v>0</v>
      </c>
      <c r="S28" s="86">
        <v>0</v>
      </c>
      <c r="T28" s="88">
        <f t="shared" si="6"/>
        <v>0</v>
      </c>
      <c r="U28" s="105">
        <f t="shared" si="7"/>
        <v>0</v>
      </c>
      <c r="V28" s="85">
        <v>0</v>
      </c>
      <c r="W28" s="86">
        <v>0</v>
      </c>
      <c r="X28" s="88">
        <f t="shared" si="8"/>
        <v>0</v>
      </c>
      <c r="Y28" s="105">
        <f t="shared" si="9"/>
        <v>0</v>
      </c>
      <c r="Z28" s="125">
        <v>44287418</v>
      </c>
      <c r="AA28" s="88">
        <v>16266175</v>
      </c>
      <c r="AB28" s="88">
        <f t="shared" si="10"/>
        <v>60553593</v>
      </c>
      <c r="AC28" s="105">
        <f t="shared" si="11"/>
        <v>0.3221993228628757</v>
      </c>
      <c r="AD28" s="85">
        <v>12989536</v>
      </c>
      <c r="AE28" s="86">
        <v>4071983</v>
      </c>
      <c r="AF28" s="88">
        <f t="shared" si="12"/>
        <v>17061519</v>
      </c>
      <c r="AG28" s="86">
        <v>123274485</v>
      </c>
      <c r="AH28" s="86">
        <v>123274485</v>
      </c>
      <c r="AI28" s="126">
        <v>17061519</v>
      </c>
      <c r="AJ28" s="127">
        <f t="shared" si="13"/>
        <v>0.1384026791918863</v>
      </c>
      <c r="AK28" s="128">
        <f t="shared" si="14"/>
        <v>2.549132583095327</v>
      </c>
    </row>
    <row r="29" spans="1:37" ht="12.75">
      <c r="A29" s="62" t="s">
        <v>98</v>
      </c>
      <c r="B29" s="63" t="s">
        <v>486</v>
      </c>
      <c r="C29" s="64" t="s">
        <v>487</v>
      </c>
      <c r="D29" s="85">
        <v>184963402</v>
      </c>
      <c r="E29" s="86">
        <v>52024008</v>
      </c>
      <c r="F29" s="87">
        <f t="shared" si="0"/>
        <v>236987410</v>
      </c>
      <c r="G29" s="85">
        <v>186941276</v>
      </c>
      <c r="H29" s="86">
        <v>47024008</v>
      </c>
      <c r="I29" s="87">
        <f t="shared" si="1"/>
        <v>233965284</v>
      </c>
      <c r="J29" s="85">
        <v>30243246</v>
      </c>
      <c r="K29" s="86">
        <v>4432328</v>
      </c>
      <c r="L29" s="88">
        <f t="shared" si="2"/>
        <v>34675574</v>
      </c>
      <c r="M29" s="105">
        <f t="shared" si="3"/>
        <v>0.14631821158769573</v>
      </c>
      <c r="N29" s="85">
        <v>0</v>
      </c>
      <c r="O29" s="86">
        <v>0</v>
      </c>
      <c r="P29" s="88">
        <f t="shared" si="4"/>
        <v>0</v>
      </c>
      <c r="Q29" s="105">
        <f t="shared" si="5"/>
        <v>0</v>
      </c>
      <c r="R29" s="85">
        <v>0</v>
      </c>
      <c r="S29" s="86">
        <v>0</v>
      </c>
      <c r="T29" s="88">
        <f t="shared" si="6"/>
        <v>0</v>
      </c>
      <c r="U29" s="105">
        <f t="shared" si="7"/>
        <v>0</v>
      </c>
      <c r="V29" s="85">
        <v>0</v>
      </c>
      <c r="W29" s="86">
        <v>0</v>
      </c>
      <c r="X29" s="88">
        <f t="shared" si="8"/>
        <v>0</v>
      </c>
      <c r="Y29" s="105">
        <f t="shared" si="9"/>
        <v>0</v>
      </c>
      <c r="Z29" s="125">
        <v>30243246</v>
      </c>
      <c r="AA29" s="88">
        <v>4432328</v>
      </c>
      <c r="AB29" s="88">
        <f t="shared" si="10"/>
        <v>34675574</v>
      </c>
      <c r="AC29" s="105">
        <f t="shared" si="11"/>
        <v>0.14631821158769573</v>
      </c>
      <c r="AD29" s="85">
        <v>8277392</v>
      </c>
      <c r="AE29" s="86">
        <v>3034886</v>
      </c>
      <c r="AF29" s="88">
        <f t="shared" si="12"/>
        <v>11312278</v>
      </c>
      <c r="AG29" s="86">
        <v>236236907</v>
      </c>
      <c r="AH29" s="86">
        <v>236236907</v>
      </c>
      <c r="AI29" s="126">
        <v>11312278</v>
      </c>
      <c r="AJ29" s="127">
        <f t="shared" si="13"/>
        <v>0.04788531201011703</v>
      </c>
      <c r="AK29" s="128">
        <f t="shared" si="14"/>
        <v>2.0653042649765148</v>
      </c>
    </row>
    <row r="30" spans="1:37" ht="12.75">
      <c r="A30" s="62" t="s">
        <v>113</v>
      </c>
      <c r="B30" s="63" t="s">
        <v>488</v>
      </c>
      <c r="C30" s="64" t="s">
        <v>489</v>
      </c>
      <c r="D30" s="85">
        <v>63872167</v>
      </c>
      <c r="E30" s="86">
        <v>1500000</v>
      </c>
      <c r="F30" s="87">
        <f t="shared" si="0"/>
        <v>65372167</v>
      </c>
      <c r="G30" s="85">
        <v>83521167</v>
      </c>
      <c r="H30" s="86">
        <v>1500000</v>
      </c>
      <c r="I30" s="87">
        <f t="shared" si="1"/>
        <v>85021167</v>
      </c>
      <c r="J30" s="85">
        <v>14703251</v>
      </c>
      <c r="K30" s="86">
        <v>524925</v>
      </c>
      <c r="L30" s="88">
        <f t="shared" si="2"/>
        <v>15228176</v>
      </c>
      <c r="M30" s="105">
        <f t="shared" si="3"/>
        <v>0.2329458651722529</v>
      </c>
      <c r="N30" s="85">
        <v>0</v>
      </c>
      <c r="O30" s="86">
        <v>0</v>
      </c>
      <c r="P30" s="88">
        <f t="shared" si="4"/>
        <v>0</v>
      </c>
      <c r="Q30" s="105">
        <f t="shared" si="5"/>
        <v>0</v>
      </c>
      <c r="R30" s="85">
        <v>0</v>
      </c>
      <c r="S30" s="86">
        <v>0</v>
      </c>
      <c r="T30" s="88">
        <f t="shared" si="6"/>
        <v>0</v>
      </c>
      <c r="U30" s="105">
        <f t="shared" si="7"/>
        <v>0</v>
      </c>
      <c r="V30" s="85">
        <v>0</v>
      </c>
      <c r="W30" s="86">
        <v>0</v>
      </c>
      <c r="X30" s="88">
        <f t="shared" si="8"/>
        <v>0</v>
      </c>
      <c r="Y30" s="105">
        <f t="shared" si="9"/>
        <v>0</v>
      </c>
      <c r="Z30" s="125">
        <v>14703251</v>
      </c>
      <c r="AA30" s="88">
        <v>524925</v>
      </c>
      <c r="AB30" s="88">
        <f t="shared" si="10"/>
        <v>15228176</v>
      </c>
      <c r="AC30" s="105">
        <f t="shared" si="11"/>
        <v>0.2329458651722529</v>
      </c>
      <c r="AD30" s="85">
        <v>13877025</v>
      </c>
      <c r="AE30" s="86">
        <v>292028</v>
      </c>
      <c r="AF30" s="88">
        <f t="shared" si="12"/>
        <v>14169053</v>
      </c>
      <c r="AG30" s="86">
        <v>62146866</v>
      </c>
      <c r="AH30" s="86">
        <v>62146866</v>
      </c>
      <c r="AI30" s="126">
        <v>14169053</v>
      </c>
      <c r="AJ30" s="127">
        <f t="shared" si="13"/>
        <v>0.2279930415155609</v>
      </c>
      <c r="AK30" s="128">
        <f t="shared" si="14"/>
        <v>0.07474903227477525</v>
      </c>
    </row>
    <row r="31" spans="1:37" ht="16.5">
      <c r="A31" s="65"/>
      <c r="B31" s="66" t="s">
        <v>490</v>
      </c>
      <c r="C31" s="67"/>
      <c r="D31" s="89">
        <f>SUM(D22:D30)</f>
        <v>1237746709</v>
      </c>
      <c r="E31" s="90">
        <f>SUM(E22:E30)</f>
        <v>322104031</v>
      </c>
      <c r="F31" s="91">
        <f t="shared" si="0"/>
        <v>1559850740</v>
      </c>
      <c r="G31" s="89">
        <f>SUM(G22:G30)</f>
        <v>1322507634</v>
      </c>
      <c r="H31" s="90">
        <f>SUM(H22:H30)</f>
        <v>293661787</v>
      </c>
      <c r="I31" s="91">
        <f t="shared" si="1"/>
        <v>1616169421</v>
      </c>
      <c r="J31" s="89">
        <f>SUM(J22:J30)</f>
        <v>234500387</v>
      </c>
      <c r="K31" s="90">
        <f>SUM(K22:K30)</f>
        <v>34614817</v>
      </c>
      <c r="L31" s="90">
        <f t="shared" si="2"/>
        <v>269115204</v>
      </c>
      <c r="M31" s="106">
        <f t="shared" si="3"/>
        <v>0.1725262533772943</v>
      </c>
      <c r="N31" s="89">
        <f>SUM(N22:N30)</f>
        <v>0</v>
      </c>
      <c r="O31" s="90">
        <f>SUM(O22:O30)</f>
        <v>0</v>
      </c>
      <c r="P31" s="90">
        <f t="shared" si="4"/>
        <v>0</v>
      </c>
      <c r="Q31" s="106">
        <f t="shared" si="5"/>
        <v>0</v>
      </c>
      <c r="R31" s="89">
        <f>SUM(R22:R30)</f>
        <v>0</v>
      </c>
      <c r="S31" s="90">
        <f>SUM(S22:S30)</f>
        <v>0</v>
      </c>
      <c r="T31" s="90">
        <f t="shared" si="6"/>
        <v>0</v>
      </c>
      <c r="U31" s="106">
        <f t="shared" si="7"/>
        <v>0</v>
      </c>
      <c r="V31" s="89">
        <f>SUM(V22:V30)</f>
        <v>0</v>
      </c>
      <c r="W31" s="90">
        <f>SUM(W22:W30)</f>
        <v>0</v>
      </c>
      <c r="X31" s="90">
        <f t="shared" si="8"/>
        <v>0</v>
      </c>
      <c r="Y31" s="106">
        <f t="shared" si="9"/>
        <v>0</v>
      </c>
      <c r="Z31" s="89">
        <v>234500387</v>
      </c>
      <c r="AA31" s="90">
        <v>34614817</v>
      </c>
      <c r="AB31" s="90">
        <f t="shared" si="10"/>
        <v>269115204</v>
      </c>
      <c r="AC31" s="106">
        <f t="shared" si="11"/>
        <v>0.1725262533772943</v>
      </c>
      <c r="AD31" s="89">
        <f>SUM(AD22:AD30)</f>
        <v>158580577</v>
      </c>
      <c r="AE31" s="90">
        <f>SUM(AE22:AE30)</f>
        <v>14635913</v>
      </c>
      <c r="AF31" s="90">
        <f t="shared" si="12"/>
        <v>173216490</v>
      </c>
      <c r="AG31" s="90">
        <f>SUM(AG22:AG30)</f>
        <v>1337864165</v>
      </c>
      <c r="AH31" s="90">
        <f>SUM(AH22:AH30)</f>
        <v>1337864165</v>
      </c>
      <c r="AI31" s="91">
        <f>SUM(AI22:AI30)</f>
        <v>173216490</v>
      </c>
      <c r="AJ31" s="129">
        <f t="shared" si="13"/>
        <v>0.12947240424815473</v>
      </c>
      <c r="AK31" s="130">
        <f t="shared" si="14"/>
        <v>0.5536350147725542</v>
      </c>
    </row>
    <row r="32" spans="1:37" ht="12.75">
      <c r="A32" s="62" t="s">
        <v>98</v>
      </c>
      <c r="B32" s="63" t="s">
        <v>491</v>
      </c>
      <c r="C32" s="64" t="s">
        <v>492</v>
      </c>
      <c r="D32" s="85">
        <v>290107594</v>
      </c>
      <c r="E32" s="86">
        <v>27363436</v>
      </c>
      <c r="F32" s="87">
        <f t="shared" si="0"/>
        <v>317471030</v>
      </c>
      <c r="G32" s="85">
        <v>299816594</v>
      </c>
      <c r="H32" s="86">
        <v>31163436</v>
      </c>
      <c r="I32" s="87">
        <f t="shared" si="1"/>
        <v>330980030</v>
      </c>
      <c r="J32" s="85">
        <v>37705285</v>
      </c>
      <c r="K32" s="86">
        <v>9851675</v>
      </c>
      <c r="L32" s="88">
        <f t="shared" si="2"/>
        <v>47556960</v>
      </c>
      <c r="M32" s="105">
        <f t="shared" si="3"/>
        <v>0.14979936909518957</v>
      </c>
      <c r="N32" s="85">
        <v>0</v>
      </c>
      <c r="O32" s="86">
        <v>0</v>
      </c>
      <c r="P32" s="88">
        <f t="shared" si="4"/>
        <v>0</v>
      </c>
      <c r="Q32" s="105">
        <f t="shared" si="5"/>
        <v>0</v>
      </c>
      <c r="R32" s="85">
        <v>0</v>
      </c>
      <c r="S32" s="86">
        <v>0</v>
      </c>
      <c r="T32" s="88">
        <f t="shared" si="6"/>
        <v>0</v>
      </c>
      <c r="U32" s="105">
        <f t="shared" si="7"/>
        <v>0</v>
      </c>
      <c r="V32" s="85">
        <v>0</v>
      </c>
      <c r="W32" s="86">
        <v>0</v>
      </c>
      <c r="X32" s="88">
        <f t="shared" si="8"/>
        <v>0</v>
      </c>
      <c r="Y32" s="105">
        <f t="shared" si="9"/>
        <v>0</v>
      </c>
      <c r="Z32" s="125">
        <v>37705285</v>
      </c>
      <c r="AA32" s="88">
        <v>9851675</v>
      </c>
      <c r="AB32" s="88">
        <f t="shared" si="10"/>
        <v>47556960</v>
      </c>
      <c r="AC32" s="105">
        <f t="shared" si="11"/>
        <v>0.14979936909518957</v>
      </c>
      <c r="AD32" s="85">
        <v>38968994</v>
      </c>
      <c r="AE32" s="86">
        <v>4947964</v>
      </c>
      <c r="AF32" s="88">
        <f t="shared" si="12"/>
        <v>43916958</v>
      </c>
      <c r="AG32" s="86">
        <v>292448512</v>
      </c>
      <c r="AH32" s="86">
        <v>292448512</v>
      </c>
      <c r="AI32" s="126">
        <v>43916958</v>
      </c>
      <c r="AJ32" s="127">
        <f t="shared" si="13"/>
        <v>0.1501698801599647</v>
      </c>
      <c r="AK32" s="128">
        <f t="shared" si="14"/>
        <v>0.08288374618296657</v>
      </c>
    </row>
    <row r="33" spans="1:37" ht="12.75">
      <c r="A33" s="62" t="s">
        <v>98</v>
      </c>
      <c r="B33" s="63" t="s">
        <v>493</v>
      </c>
      <c r="C33" s="64" t="s">
        <v>494</v>
      </c>
      <c r="D33" s="85">
        <v>65301445</v>
      </c>
      <c r="E33" s="86">
        <v>23700000</v>
      </c>
      <c r="F33" s="87">
        <f t="shared" si="0"/>
        <v>89001445</v>
      </c>
      <c r="G33" s="85">
        <v>67484044</v>
      </c>
      <c r="H33" s="86">
        <v>23400000</v>
      </c>
      <c r="I33" s="87">
        <f t="shared" si="1"/>
        <v>90884044</v>
      </c>
      <c r="J33" s="85">
        <v>7206706</v>
      </c>
      <c r="K33" s="86">
        <v>14452</v>
      </c>
      <c r="L33" s="88">
        <f t="shared" si="2"/>
        <v>7221158</v>
      </c>
      <c r="M33" s="105">
        <f t="shared" si="3"/>
        <v>0.08113528943266034</v>
      </c>
      <c r="N33" s="85">
        <v>0</v>
      </c>
      <c r="O33" s="86">
        <v>0</v>
      </c>
      <c r="P33" s="88">
        <f t="shared" si="4"/>
        <v>0</v>
      </c>
      <c r="Q33" s="105">
        <f t="shared" si="5"/>
        <v>0</v>
      </c>
      <c r="R33" s="85">
        <v>0</v>
      </c>
      <c r="S33" s="86">
        <v>0</v>
      </c>
      <c r="T33" s="88">
        <f t="shared" si="6"/>
        <v>0</v>
      </c>
      <c r="U33" s="105">
        <f t="shared" si="7"/>
        <v>0</v>
      </c>
      <c r="V33" s="85">
        <v>0</v>
      </c>
      <c r="W33" s="86">
        <v>0</v>
      </c>
      <c r="X33" s="88">
        <f t="shared" si="8"/>
        <v>0</v>
      </c>
      <c r="Y33" s="105">
        <f t="shared" si="9"/>
        <v>0</v>
      </c>
      <c r="Z33" s="125">
        <v>7206706</v>
      </c>
      <c r="AA33" s="88">
        <v>14452</v>
      </c>
      <c r="AB33" s="88">
        <f t="shared" si="10"/>
        <v>7221158</v>
      </c>
      <c r="AC33" s="105">
        <f t="shared" si="11"/>
        <v>0.08113528943266034</v>
      </c>
      <c r="AD33" s="85">
        <v>10243460</v>
      </c>
      <c r="AE33" s="86">
        <v>3054002</v>
      </c>
      <c r="AF33" s="88">
        <f t="shared" si="12"/>
        <v>13297462</v>
      </c>
      <c r="AG33" s="86">
        <v>79052190</v>
      </c>
      <c r="AH33" s="86">
        <v>79052190</v>
      </c>
      <c r="AI33" s="126">
        <v>13297462</v>
      </c>
      <c r="AJ33" s="127">
        <f t="shared" si="13"/>
        <v>0.16821117795724572</v>
      </c>
      <c r="AK33" s="128">
        <f t="shared" si="14"/>
        <v>-0.4569521612470109</v>
      </c>
    </row>
    <row r="34" spans="1:37" ht="12.75">
      <c r="A34" s="62" t="s">
        <v>98</v>
      </c>
      <c r="B34" s="63" t="s">
        <v>495</v>
      </c>
      <c r="C34" s="64" t="s">
        <v>496</v>
      </c>
      <c r="D34" s="85">
        <v>247546609</v>
      </c>
      <c r="E34" s="86">
        <v>32554280</v>
      </c>
      <c r="F34" s="87">
        <f t="shared" si="0"/>
        <v>280100889</v>
      </c>
      <c r="G34" s="85">
        <v>250664095</v>
      </c>
      <c r="H34" s="86">
        <v>34827880</v>
      </c>
      <c r="I34" s="87">
        <f t="shared" si="1"/>
        <v>285491975</v>
      </c>
      <c r="J34" s="85">
        <v>50643034</v>
      </c>
      <c r="K34" s="86">
        <v>2808930</v>
      </c>
      <c r="L34" s="88">
        <f t="shared" si="2"/>
        <v>53451964</v>
      </c>
      <c r="M34" s="105">
        <f t="shared" si="3"/>
        <v>0.19083111157137383</v>
      </c>
      <c r="N34" s="85">
        <v>0</v>
      </c>
      <c r="O34" s="86">
        <v>0</v>
      </c>
      <c r="P34" s="88">
        <f t="shared" si="4"/>
        <v>0</v>
      </c>
      <c r="Q34" s="105">
        <f t="shared" si="5"/>
        <v>0</v>
      </c>
      <c r="R34" s="85">
        <v>0</v>
      </c>
      <c r="S34" s="86">
        <v>0</v>
      </c>
      <c r="T34" s="88">
        <f t="shared" si="6"/>
        <v>0</v>
      </c>
      <c r="U34" s="105">
        <f t="shared" si="7"/>
        <v>0</v>
      </c>
      <c r="V34" s="85">
        <v>0</v>
      </c>
      <c r="W34" s="86">
        <v>0</v>
      </c>
      <c r="X34" s="88">
        <f t="shared" si="8"/>
        <v>0</v>
      </c>
      <c r="Y34" s="105">
        <f t="shared" si="9"/>
        <v>0</v>
      </c>
      <c r="Z34" s="125">
        <v>50643034</v>
      </c>
      <c r="AA34" s="88">
        <v>2808930</v>
      </c>
      <c r="AB34" s="88">
        <f t="shared" si="10"/>
        <v>53451964</v>
      </c>
      <c r="AC34" s="105">
        <f t="shared" si="11"/>
        <v>0.19083111157137383</v>
      </c>
      <c r="AD34" s="85">
        <v>0</v>
      </c>
      <c r="AE34" s="86">
        <v>0</v>
      </c>
      <c r="AF34" s="88">
        <f t="shared" si="12"/>
        <v>0</v>
      </c>
      <c r="AG34" s="86">
        <v>266176360</v>
      </c>
      <c r="AH34" s="86">
        <v>266176360</v>
      </c>
      <c r="AI34" s="126">
        <v>0</v>
      </c>
      <c r="AJ34" s="127">
        <f t="shared" si="13"/>
        <v>0</v>
      </c>
      <c r="AK34" s="128">
        <f t="shared" si="14"/>
        <v>0</v>
      </c>
    </row>
    <row r="35" spans="1:37" ht="12.75">
      <c r="A35" s="62" t="s">
        <v>98</v>
      </c>
      <c r="B35" s="63" t="s">
        <v>497</v>
      </c>
      <c r="C35" s="64" t="s">
        <v>498</v>
      </c>
      <c r="D35" s="85">
        <v>113289694</v>
      </c>
      <c r="E35" s="86">
        <v>22659000</v>
      </c>
      <c r="F35" s="87">
        <f t="shared" si="0"/>
        <v>135948694</v>
      </c>
      <c r="G35" s="85">
        <v>116455686</v>
      </c>
      <c r="H35" s="86">
        <v>22859000</v>
      </c>
      <c r="I35" s="87">
        <f t="shared" si="1"/>
        <v>139314686</v>
      </c>
      <c r="J35" s="85">
        <v>6312447</v>
      </c>
      <c r="K35" s="86">
        <v>9110439</v>
      </c>
      <c r="L35" s="88">
        <f t="shared" si="2"/>
        <v>15422886</v>
      </c>
      <c r="M35" s="105">
        <f t="shared" si="3"/>
        <v>0.11344637117293675</v>
      </c>
      <c r="N35" s="85">
        <v>0</v>
      </c>
      <c r="O35" s="86">
        <v>0</v>
      </c>
      <c r="P35" s="88">
        <f t="shared" si="4"/>
        <v>0</v>
      </c>
      <c r="Q35" s="105">
        <f t="shared" si="5"/>
        <v>0</v>
      </c>
      <c r="R35" s="85">
        <v>0</v>
      </c>
      <c r="S35" s="86">
        <v>0</v>
      </c>
      <c r="T35" s="88">
        <f t="shared" si="6"/>
        <v>0</v>
      </c>
      <c r="U35" s="105">
        <f t="shared" si="7"/>
        <v>0</v>
      </c>
      <c r="V35" s="85">
        <v>0</v>
      </c>
      <c r="W35" s="86">
        <v>0</v>
      </c>
      <c r="X35" s="88">
        <f t="shared" si="8"/>
        <v>0</v>
      </c>
      <c r="Y35" s="105">
        <f t="shared" si="9"/>
        <v>0</v>
      </c>
      <c r="Z35" s="125">
        <v>6312447</v>
      </c>
      <c r="AA35" s="88">
        <v>9110439</v>
      </c>
      <c r="AB35" s="88">
        <f t="shared" si="10"/>
        <v>15422886</v>
      </c>
      <c r="AC35" s="105">
        <f t="shared" si="11"/>
        <v>0.11344637117293675</v>
      </c>
      <c r="AD35" s="85">
        <v>20186547</v>
      </c>
      <c r="AE35" s="86">
        <v>3153484</v>
      </c>
      <c r="AF35" s="88">
        <f t="shared" si="12"/>
        <v>23340031</v>
      </c>
      <c r="AG35" s="86">
        <v>143718271</v>
      </c>
      <c r="AH35" s="86">
        <v>143718271</v>
      </c>
      <c r="AI35" s="126">
        <v>23340031</v>
      </c>
      <c r="AJ35" s="127">
        <f t="shared" si="13"/>
        <v>0.16240127881861313</v>
      </c>
      <c r="AK35" s="128">
        <f t="shared" si="14"/>
        <v>-0.3392088468091581</v>
      </c>
    </row>
    <row r="36" spans="1:37" ht="12.75">
      <c r="A36" s="62" t="s">
        <v>98</v>
      </c>
      <c r="B36" s="63" t="s">
        <v>499</v>
      </c>
      <c r="C36" s="64" t="s">
        <v>500</v>
      </c>
      <c r="D36" s="85">
        <v>819861473</v>
      </c>
      <c r="E36" s="86">
        <v>113936629</v>
      </c>
      <c r="F36" s="87">
        <f t="shared" si="0"/>
        <v>933798102</v>
      </c>
      <c r="G36" s="85">
        <v>820517001</v>
      </c>
      <c r="H36" s="86">
        <v>139811951</v>
      </c>
      <c r="I36" s="87">
        <f t="shared" si="1"/>
        <v>960328952</v>
      </c>
      <c r="J36" s="85">
        <v>205571382</v>
      </c>
      <c r="K36" s="86">
        <v>1151451350</v>
      </c>
      <c r="L36" s="88">
        <f t="shared" si="2"/>
        <v>1357022732</v>
      </c>
      <c r="M36" s="105">
        <f t="shared" si="3"/>
        <v>1.453229267754498</v>
      </c>
      <c r="N36" s="85">
        <v>0</v>
      </c>
      <c r="O36" s="86">
        <v>0</v>
      </c>
      <c r="P36" s="88">
        <f t="shared" si="4"/>
        <v>0</v>
      </c>
      <c r="Q36" s="105">
        <f t="shared" si="5"/>
        <v>0</v>
      </c>
      <c r="R36" s="85">
        <v>0</v>
      </c>
      <c r="S36" s="86">
        <v>0</v>
      </c>
      <c r="T36" s="88">
        <f t="shared" si="6"/>
        <v>0</v>
      </c>
      <c r="U36" s="105">
        <f t="shared" si="7"/>
        <v>0</v>
      </c>
      <c r="V36" s="85">
        <v>0</v>
      </c>
      <c r="W36" s="86">
        <v>0</v>
      </c>
      <c r="X36" s="88">
        <f t="shared" si="8"/>
        <v>0</v>
      </c>
      <c r="Y36" s="105">
        <f t="shared" si="9"/>
        <v>0</v>
      </c>
      <c r="Z36" s="125">
        <v>205571382</v>
      </c>
      <c r="AA36" s="88">
        <v>1151451350</v>
      </c>
      <c r="AB36" s="88">
        <f t="shared" si="10"/>
        <v>1357022732</v>
      </c>
      <c r="AC36" s="105">
        <f t="shared" si="11"/>
        <v>1.453229267754498</v>
      </c>
      <c r="AD36" s="85">
        <v>0</v>
      </c>
      <c r="AE36" s="86">
        <v>0</v>
      </c>
      <c r="AF36" s="88">
        <f t="shared" si="12"/>
        <v>0</v>
      </c>
      <c r="AG36" s="86">
        <v>897637680</v>
      </c>
      <c r="AH36" s="86">
        <v>897637680</v>
      </c>
      <c r="AI36" s="126">
        <v>0</v>
      </c>
      <c r="AJ36" s="127">
        <f t="shared" si="13"/>
        <v>0</v>
      </c>
      <c r="AK36" s="128">
        <f t="shared" si="14"/>
        <v>0</v>
      </c>
    </row>
    <row r="37" spans="1:37" ht="12.75">
      <c r="A37" s="62" t="s">
        <v>113</v>
      </c>
      <c r="B37" s="63" t="s">
        <v>501</v>
      </c>
      <c r="C37" s="64" t="s">
        <v>502</v>
      </c>
      <c r="D37" s="85">
        <v>80559331</v>
      </c>
      <c r="E37" s="86">
        <v>1820000</v>
      </c>
      <c r="F37" s="87">
        <f t="shared" si="0"/>
        <v>82379331</v>
      </c>
      <c r="G37" s="85">
        <v>81057748</v>
      </c>
      <c r="H37" s="86">
        <v>1850000</v>
      </c>
      <c r="I37" s="87">
        <f t="shared" si="1"/>
        <v>82907748</v>
      </c>
      <c r="J37" s="85">
        <v>17049111</v>
      </c>
      <c r="K37" s="86">
        <v>0</v>
      </c>
      <c r="L37" s="88">
        <f t="shared" si="2"/>
        <v>17049111</v>
      </c>
      <c r="M37" s="105">
        <f t="shared" si="3"/>
        <v>0.2069585998458764</v>
      </c>
      <c r="N37" s="85">
        <v>0</v>
      </c>
      <c r="O37" s="86">
        <v>0</v>
      </c>
      <c r="P37" s="88">
        <f t="shared" si="4"/>
        <v>0</v>
      </c>
      <c r="Q37" s="105">
        <f t="shared" si="5"/>
        <v>0</v>
      </c>
      <c r="R37" s="85">
        <v>0</v>
      </c>
      <c r="S37" s="86">
        <v>0</v>
      </c>
      <c r="T37" s="88">
        <f t="shared" si="6"/>
        <v>0</v>
      </c>
      <c r="U37" s="105">
        <f t="shared" si="7"/>
        <v>0</v>
      </c>
      <c r="V37" s="85">
        <v>0</v>
      </c>
      <c r="W37" s="86">
        <v>0</v>
      </c>
      <c r="X37" s="88">
        <f t="shared" si="8"/>
        <v>0</v>
      </c>
      <c r="Y37" s="105">
        <f t="shared" si="9"/>
        <v>0</v>
      </c>
      <c r="Z37" s="125">
        <v>17049111</v>
      </c>
      <c r="AA37" s="88">
        <v>0</v>
      </c>
      <c r="AB37" s="88">
        <f t="shared" si="10"/>
        <v>17049111</v>
      </c>
      <c r="AC37" s="105">
        <f t="shared" si="11"/>
        <v>0.2069585998458764</v>
      </c>
      <c r="AD37" s="85">
        <v>13395422</v>
      </c>
      <c r="AE37" s="86">
        <v>94127</v>
      </c>
      <c r="AF37" s="88">
        <f t="shared" si="12"/>
        <v>13489549</v>
      </c>
      <c r="AG37" s="86">
        <v>83766335</v>
      </c>
      <c r="AH37" s="86">
        <v>83766335</v>
      </c>
      <c r="AI37" s="126">
        <v>13489549</v>
      </c>
      <c r="AJ37" s="127">
        <f t="shared" si="13"/>
        <v>0.16103783220311596</v>
      </c>
      <c r="AK37" s="128">
        <f t="shared" si="14"/>
        <v>0.2638755380183577</v>
      </c>
    </row>
    <row r="38" spans="1:37" ht="16.5">
      <c r="A38" s="65"/>
      <c r="B38" s="66" t="s">
        <v>503</v>
      </c>
      <c r="C38" s="67"/>
      <c r="D38" s="89">
        <f>SUM(D32:D37)</f>
        <v>1616666146</v>
      </c>
      <c r="E38" s="90">
        <f>SUM(E32:E37)</f>
        <v>222033345</v>
      </c>
      <c r="F38" s="91">
        <f t="shared" si="0"/>
        <v>1838699491</v>
      </c>
      <c r="G38" s="89">
        <f>SUM(G32:G37)</f>
        <v>1635995168</v>
      </c>
      <c r="H38" s="90">
        <f>SUM(H32:H37)</f>
        <v>253912267</v>
      </c>
      <c r="I38" s="91">
        <f t="shared" si="1"/>
        <v>1889907435</v>
      </c>
      <c r="J38" s="89">
        <f>SUM(J32:J37)</f>
        <v>324487965</v>
      </c>
      <c r="K38" s="90">
        <f>SUM(K32:K37)</f>
        <v>1173236846</v>
      </c>
      <c r="L38" s="90">
        <f t="shared" si="2"/>
        <v>1497724811</v>
      </c>
      <c r="M38" s="106">
        <f t="shared" si="3"/>
        <v>0.8145566028222716</v>
      </c>
      <c r="N38" s="89">
        <f>SUM(N32:N37)</f>
        <v>0</v>
      </c>
      <c r="O38" s="90">
        <f>SUM(O32:O37)</f>
        <v>0</v>
      </c>
      <c r="P38" s="90">
        <f t="shared" si="4"/>
        <v>0</v>
      </c>
      <c r="Q38" s="106">
        <f t="shared" si="5"/>
        <v>0</v>
      </c>
      <c r="R38" s="89">
        <f>SUM(R32:R37)</f>
        <v>0</v>
      </c>
      <c r="S38" s="90">
        <f>SUM(S32:S37)</f>
        <v>0</v>
      </c>
      <c r="T38" s="90">
        <f t="shared" si="6"/>
        <v>0</v>
      </c>
      <c r="U38" s="106">
        <f t="shared" si="7"/>
        <v>0</v>
      </c>
      <c r="V38" s="89">
        <f>SUM(V32:V37)</f>
        <v>0</v>
      </c>
      <c r="W38" s="90">
        <f>SUM(W32:W37)</f>
        <v>0</v>
      </c>
      <c r="X38" s="90">
        <f t="shared" si="8"/>
        <v>0</v>
      </c>
      <c r="Y38" s="106">
        <f t="shared" si="9"/>
        <v>0</v>
      </c>
      <c r="Z38" s="89">
        <v>324487965</v>
      </c>
      <c r="AA38" s="90">
        <v>1173236846</v>
      </c>
      <c r="AB38" s="90">
        <f t="shared" si="10"/>
        <v>1497724811</v>
      </c>
      <c r="AC38" s="106">
        <f t="shared" si="11"/>
        <v>0.8145566028222716</v>
      </c>
      <c r="AD38" s="89">
        <f>SUM(AD32:AD37)</f>
        <v>82794423</v>
      </c>
      <c r="AE38" s="90">
        <f>SUM(AE32:AE37)</f>
        <v>11249577</v>
      </c>
      <c r="AF38" s="90">
        <f t="shared" si="12"/>
        <v>94044000</v>
      </c>
      <c r="AG38" s="90">
        <f>SUM(AG32:AG37)</f>
        <v>1762799348</v>
      </c>
      <c r="AH38" s="90">
        <f>SUM(AH32:AH37)</f>
        <v>1762799348</v>
      </c>
      <c r="AI38" s="91">
        <f>SUM(AI32:AI37)</f>
        <v>94044000</v>
      </c>
      <c r="AJ38" s="129">
        <f t="shared" si="13"/>
        <v>0.05334923688660225</v>
      </c>
      <c r="AK38" s="130">
        <f t="shared" si="14"/>
        <v>14.925788046021012</v>
      </c>
    </row>
    <row r="39" spans="1:37" ht="12.75">
      <c r="A39" s="62" t="s">
        <v>98</v>
      </c>
      <c r="B39" s="63" t="s">
        <v>80</v>
      </c>
      <c r="C39" s="64" t="s">
        <v>81</v>
      </c>
      <c r="D39" s="85">
        <v>2193027524</v>
      </c>
      <c r="E39" s="86">
        <v>154456000</v>
      </c>
      <c r="F39" s="87">
        <f t="shared" si="0"/>
        <v>2347483524</v>
      </c>
      <c r="G39" s="85">
        <v>2115422524</v>
      </c>
      <c r="H39" s="86">
        <v>158798000</v>
      </c>
      <c r="I39" s="87">
        <f t="shared" si="1"/>
        <v>2274220524</v>
      </c>
      <c r="J39" s="85">
        <v>427280730</v>
      </c>
      <c r="K39" s="86">
        <v>15222926</v>
      </c>
      <c r="L39" s="88">
        <f t="shared" si="2"/>
        <v>442503656</v>
      </c>
      <c r="M39" s="105">
        <f t="shared" si="3"/>
        <v>0.18850128295937724</v>
      </c>
      <c r="N39" s="85">
        <v>0</v>
      </c>
      <c r="O39" s="86">
        <v>0</v>
      </c>
      <c r="P39" s="88">
        <f t="shared" si="4"/>
        <v>0</v>
      </c>
      <c r="Q39" s="105">
        <f t="shared" si="5"/>
        <v>0</v>
      </c>
      <c r="R39" s="85">
        <v>0</v>
      </c>
      <c r="S39" s="86">
        <v>0</v>
      </c>
      <c r="T39" s="88">
        <f t="shared" si="6"/>
        <v>0</v>
      </c>
      <c r="U39" s="105">
        <f t="shared" si="7"/>
        <v>0</v>
      </c>
      <c r="V39" s="85">
        <v>0</v>
      </c>
      <c r="W39" s="86">
        <v>0</v>
      </c>
      <c r="X39" s="88">
        <f t="shared" si="8"/>
        <v>0</v>
      </c>
      <c r="Y39" s="105">
        <f t="shared" si="9"/>
        <v>0</v>
      </c>
      <c r="Z39" s="125">
        <v>427280730</v>
      </c>
      <c r="AA39" s="88">
        <v>15222926</v>
      </c>
      <c r="AB39" s="88">
        <f t="shared" si="10"/>
        <v>442503656</v>
      </c>
      <c r="AC39" s="105">
        <f t="shared" si="11"/>
        <v>0.18850128295937724</v>
      </c>
      <c r="AD39" s="85">
        <v>331152547</v>
      </c>
      <c r="AE39" s="86">
        <v>25967281</v>
      </c>
      <c r="AF39" s="88">
        <f t="shared" si="12"/>
        <v>357119828</v>
      </c>
      <c r="AG39" s="86">
        <v>2378494813</v>
      </c>
      <c r="AH39" s="86">
        <v>2378494813</v>
      </c>
      <c r="AI39" s="126">
        <v>357119828</v>
      </c>
      <c r="AJ39" s="127">
        <f t="shared" si="13"/>
        <v>0.15014530452120856</v>
      </c>
      <c r="AK39" s="128">
        <f t="shared" si="14"/>
        <v>0.2390901353144692</v>
      </c>
    </row>
    <row r="40" spans="1:37" ht="12.75">
      <c r="A40" s="62" t="s">
        <v>98</v>
      </c>
      <c r="B40" s="63" t="s">
        <v>504</v>
      </c>
      <c r="C40" s="64" t="s">
        <v>505</v>
      </c>
      <c r="D40" s="85">
        <v>194809470</v>
      </c>
      <c r="E40" s="86">
        <v>26672000</v>
      </c>
      <c r="F40" s="87">
        <f t="shared" si="0"/>
        <v>221481470</v>
      </c>
      <c r="G40" s="85">
        <v>218910801</v>
      </c>
      <c r="H40" s="86">
        <v>31705586</v>
      </c>
      <c r="I40" s="87">
        <f t="shared" si="1"/>
        <v>250616387</v>
      </c>
      <c r="J40" s="85">
        <v>34435102</v>
      </c>
      <c r="K40" s="86">
        <v>1089089</v>
      </c>
      <c r="L40" s="88">
        <f t="shared" si="2"/>
        <v>35524191</v>
      </c>
      <c r="M40" s="105">
        <f t="shared" si="3"/>
        <v>0.16039351282976405</v>
      </c>
      <c r="N40" s="85">
        <v>0</v>
      </c>
      <c r="O40" s="86">
        <v>0</v>
      </c>
      <c r="P40" s="88">
        <f t="shared" si="4"/>
        <v>0</v>
      </c>
      <c r="Q40" s="105">
        <f t="shared" si="5"/>
        <v>0</v>
      </c>
      <c r="R40" s="85">
        <v>0</v>
      </c>
      <c r="S40" s="86">
        <v>0</v>
      </c>
      <c r="T40" s="88">
        <f t="shared" si="6"/>
        <v>0</v>
      </c>
      <c r="U40" s="105">
        <f t="shared" si="7"/>
        <v>0</v>
      </c>
      <c r="V40" s="85">
        <v>0</v>
      </c>
      <c r="W40" s="86">
        <v>0</v>
      </c>
      <c r="X40" s="88">
        <f t="shared" si="8"/>
        <v>0</v>
      </c>
      <c r="Y40" s="105">
        <f t="shared" si="9"/>
        <v>0</v>
      </c>
      <c r="Z40" s="125">
        <v>34435102</v>
      </c>
      <c r="AA40" s="88">
        <v>1089089</v>
      </c>
      <c r="AB40" s="88">
        <f t="shared" si="10"/>
        <v>35524191</v>
      </c>
      <c r="AC40" s="105">
        <f t="shared" si="11"/>
        <v>0.16039351282976405</v>
      </c>
      <c r="AD40" s="85">
        <v>20349893</v>
      </c>
      <c r="AE40" s="86">
        <v>7580730</v>
      </c>
      <c r="AF40" s="88">
        <f t="shared" si="12"/>
        <v>27930623</v>
      </c>
      <c r="AG40" s="86">
        <v>219530684</v>
      </c>
      <c r="AH40" s="86">
        <v>219530684</v>
      </c>
      <c r="AI40" s="126">
        <v>27930623</v>
      </c>
      <c r="AJ40" s="127">
        <f t="shared" si="13"/>
        <v>0.12722878866445841</v>
      </c>
      <c r="AK40" s="128">
        <f t="shared" si="14"/>
        <v>0.2718724892029798</v>
      </c>
    </row>
    <row r="41" spans="1:37" ht="12.75">
      <c r="A41" s="62" t="s">
        <v>98</v>
      </c>
      <c r="B41" s="63" t="s">
        <v>506</v>
      </c>
      <c r="C41" s="64" t="s">
        <v>507</v>
      </c>
      <c r="D41" s="85">
        <v>131867566</v>
      </c>
      <c r="E41" s="86">
        <v>32340000</v>
      </c>
      <c r="F41" s="87">
        <f t="shared" si="0"/>
        <v>164207566</v>
      </c>
      <c r="G41" s="85">
        <v>134974566</v>
      </c>
      <c r="H41" s="86">
        <v>64104000</v>
      </c>
      <c r="I41" s="87">
        <f t="shared" si="1"/>
        <v>199078566</v>
      </c>
      <c r="J41" s="85">
        <v>20847440</v>
      </c>
      <c r="K41" s="86">
        <v>8330102</v>
      </c>
      <c r="L41" s="88">
        <f t="shared" si="2"/>
        <v>29177542</v>
      </c>
      <c r="M41" s="105">
        <f t="shared" si="3"/>
        <v>0.17768695262190293</v>
      </c>
      <c r="N41" s="85">
        <v>0</v>
      </c>
      <c r="O41" s="86">
        <v>0</v>
      </c>
      <c r="P41" s="88">
        <f t="shared" si="4"/>
        <v>0</v>
      </c>
      <c r="Q41" s="105">
        <f t="shared" si="5"/>
        <v>0</v>
      </c>
      <c r="R41" s="85">
        <v>0</v>
      </c>
      <c r="S41" s="86">
        <v>0</v>
      </c>
      <c r="T41" s="88">
        <f t="shared" si="6"/>
        <v>0</v>
      </c>
      <c r="U41" s="105">
        <f t="shared" si="7"/>
        <v>0</v>
      </c>
      <c r="V41" s="85">
        <v>0</v>
      </c>
      <c r="W41" s="86">
        <v>0</v>
      </c>
      <c r="X41" s="88">
        <f t="shared" si="8"/>
        <v>0</v>
      </c>
      <c r="Y41" s="105">
        <f t="shared" si="9"/>
        <v>0</v>
      </c>
      <c r="Z41" s="125">
        <v>20847440</v>
      </c>
      <c r="AA41" s="88">
        <v>8330102</v>
      </c>
      <c r="AB41" s="88">
        <f t="shared" si="10"/>
        <v>29177542</v>
      </c>
      <c r="AC41" s="105">
        <f t="shared" si="11"/>
        <v>0.17768695262190293</v>
      </c>
      <c r="AD41" s="85">
        <v>15448007</v>
      </c>
      <c r="AE41" s="86">
        <v>216173</v>
      </c>
      <c r="AF41" s="88">
        <f t="shared" si="12"/>
        <v>15664180</v>
      </c>
      <c r="AG41" s="86">
        <v>170959468</v>
      </c>
      <c r="AH41" s="86">
        <v>170959468</v>
      </c>
      <c r="AI41" s="126">
        <v>15664180</v>
      </c>
      <c r="AJ41" s="127">
        <f t="shared" si="13"/>
        <v>0.09162510964294765</v>
      </c>
      <c r="AK41" s="128">
        <f t="shared" si="14"/>
        <v>0.8626919506798314</v>
      </c>
    </row>
    <row r="42" spans="1:37" ht="12.75">
      <c r="A42" s="62" t="s">
        <v>98</v>
      </c>
      <c r="B42" s="63" t="s">
        <v>508</v>
      </c>
      <c r="C42" s="64" t="s">
        <v>509</v>
      </c>
      <c r="D42" s="85">
        <v>346620452</v>
      </c>
      <c r="E42" s="86">
        <v>93082214</v>
      </c>
      <c r="F42" s="87">
        <f t="shared" si="0"/>
        <v>439702666</v>
      </c>
      <c r="G42" s="85">
        <v>400971031</v>
      </c>
      <c r="H42" s="86">
        <v>118967194</v>
      </c>
      <c r="I42" s="87">
        <f t="shared" si="1"/>
        <v>519938225</v>
      </c>
      <c r="J42" s="85">
        <v>204807904</v>
      </c>
      <c r="K42" s="86">
        <v>4153771</v>
      </c>
      <c r="L42" s="88">
        <f t="shared" si="2"/>
        <v>208961675</v>
      </c>
      <c r="M42" s="105">
        <f t="shared" si="3"/>
        <v>0.47523404145109277</v>
      </c>
      <c r="N42" s="85">
        <v>0</v>
      </c>
      <c r="O42" s="86">
        <v>0</v>
      </c>
      <c r="P42" s="88">
        <f t="shared" si="4"/>
        <v>0</v>
      </c>
      <c r="Q42" s="105">
        <f t="shared" si="5"/>
        <v>0</v>
      </c>
      <c r="R42" s="85">
        <v>0</v>
      </c>
      <c r="S42" s="86">
        <v>0</v>
      </c>
      <c r="T42" s="88">
        <f t="shared" si="6"/>
        <v>0</v>
      </c>
      <c r="U42" s="105">
        <f t="shared" si="7"/>
        <v>0</v>
      </c>
      <c r="V42" s="85">
        <v>0</v>
      </c>
      <c r="W42" s="86">
        <v>0</v>
      </c>
      <c r="X42" s="88">
        <f t="shared" si="8"/>
        <v>0</v>
      </c>
      <c r="Y42" s="105">
        <f t="shared" si="9"/>
        <v>0</v>
      </c>
      <c r="Z42" s="125">
        <v>204807904</v>
      </c>
      <c r="AA42" s="88">
        <v>4153771</v>
      </c>
      <c r="AB42" s="88">
        <f t="shared" si="10"/>
        <v>208961675</v>
      </c>
      <c r="AC42" s="105">
        <f t="shared" si="11"/>
        <v>0.47523404145109277</v>
      </c>
      <c r="AD42" s="85">
        <v>32152892</v>
      </c>
      <c r="AE42" s="86">
        <v>0</v>
      </c>
      <c r="AF42" s="88">
        <f t="shared" si="12"/>
        <v>32152892</v>
      </c>
      <c r="AG42" s="86">
        <v>348800265</v>
      </c>
      <c r="AH42" s="86">
        <v>348800265</v>
      </c>
      <c r="AI42" s="126">
        <v>32152892</v>
      </c>
      <c r="AJ42" s="127">
        <f t="shared" si="13"/>
        <v>0.09218138638742146</v>
      </c>
      <c r="AK42" s="128">
        <f t="shared" si="14"/>
        <v>5.49900092968309</v>
      </c>
    </row>
    <row r="43" spans="1:37" ht="12.75">
      <c r="A43" s="62" t="s">
        <v>113</v>
      </c>
      <c r="B43" s="63" t="s">
        <v>510</v>
      </c>
      <c r="C43" s="64" t="s">
        <v>511</v>
      </c>
      <c r="D43" s="85">
        <v>147353528</v>
      </c>
      <c r="E43" s="86">
        <v>8740390</v>
      </c>
      <c r="F43" s="87">
        <f t="shared" si="0"/>
        <v>156093918</v>
      </c>
      <c r="G43" s="85">
        <v>148353528</v>
      </c>
      <c r="H43" s="86">
        <v>9209390</v>
      </c>
      <c r="I43" s="87">
        <f t="shared" si="1"/>
        <v>157562918</v>
      </c>
      <c r="J43" s="85">
        <v>22738701</v>
      </c>
      <c r="K43" s="86">
        <v>27582</v>
      </c>
      <c r="L43" s="88">
        <f t="shared" si="2"/>
        <v>22766283</v>
      </c>
      <c r="M43" s="105">
        <f t="shared" si="3"/>
        <v>0.14584990428646938</v>
      </c>
      <c r="N43" s="85">
        <v>0</v>
      </c>
      <c r="O43" s="86">
        <v>0</v>
      </c>
      <c r="P43" s="88">
        <f t="shared" si="4"/>
        <v>0</v>
      </c>
      <c r="Q43" s="105">
        <f t="shared" si="5"/>
        <v>0</v>
      </c>
      <c r="R43" s="85">
        <v>0</v>
      </c>
      <c r="S43" s="86">
        <v>0</v>
      </c>
      <c r="T43" s="88">
        <f t="shared" si="6"/>
        <v>0</v>
      </c>
      <c r="U43" s="105">
        <f t="shared" si="7"/>
        <v>0</v>
      </c>
      <c r="V43" s="85">
        <v>0</v>
      </c>
      <c r="W43" s="86">
        <v>0</v>
      </c>
      <c r="X43" s="88">
        <f t="shared" si="8"/>
        <v>0</v>
      </c>
      <c r="Y43" s="105">
        <f t="shared" si="9"/>
        <v>0</v>
      </c>
      <c r="Z43" s="125">
        <v>22738701</v>
      </c>
      <c r="AA43" s="88">
        <v>27582</v>
      </c>
      <c r="AB43" s="88">
        <f t="shared" si="10"/>
        <v>22766283</v>
      </c>
      <c r="AC43" s="105">
        <f t="shared" si="11"/>
        <v>0.14584990428646938</v>
      </c>
      <c r="AD43" s="85">
        <v>21738136</v>
      </c>
      <c r="AE43" s="86">
        <v>25065</v>
      </c>
      <c r="AF43" s="88">
        <f t="shared" si="12"/>
        <v>21763201</v>
      </c>
      <c r="AG43" s="86">
        <v>152795720</v>
      </c>
      <c r="AH43" s="86">
        <v>152795720</v>
      </c>
      <c r="AI43" s="126">
        <v>21763201</v>
      </c>
      <c r="AJ43" s="127">
        <f t="shared" si="13"/>
        <v>0.14243331554051383</v>
      </c>
      <c r="AK43" s="128">
        <f t="shared" si="14"/>
        <v>0.04609073821447507</v>
      </c>
    </row>
    <row r="44" spans="1:37" ht="16.5">
      <c r="A44" s="65"/>
      <c r="B44" s="66" t="s">
        <v>512</v>
      </c>
      <c r="C44" s="67"/>
      <c r="D44" s="89">
        <f>SUM(D39:D43)</f>
        <v>3013678540</v>
      </c>
      <c r="E44" s="90">
        <f>SUM(E39:E43)</f>
        <v>315290604</v>
      </c>
      <c r="F44" s="91">
        <f t="shared" si="0"/>
        <v>3328969144</v>
      </c>
      <c r="G44" s="89">
        <f>SUM(G39:G43)</f>
        <v>3018632450</v>
      </c>
      <c r="H44" s="90">
        <f>SUM(H39:H43)</f>
        <v>382784170</v>
      </c>
      <c r="I44" s="91">
        <f t="shared" si="1"/>
        <v>3401416620</v>
      </c>
      <c r="J44" s="89">
        <f>SUM(J39:J43)</f>
        <v>710109877</v>
      </c>
      <c r="K44" s="90">
        <f>SUM(K39:K43)</f>
        <v>28823470</v>
      </c>
      <c r="L44" s="90">
        <f t="shared" si="2"/>
        <v>738933347</v>
      </c>
      <c r="M44" s="106">
        <f t="shared" si="3"/>
        <v>0.221970620644479</v>
      </c>
      <c r="N44" s="89">
        <f>SUM(N39:N43)</f>
        <v>0</v>
      </c>
      <c r="O44" s="90">
        <f>SUM(O39:O43)</f>
        <v>0</v>
      </c>
      <c r="P44" s="90">
        <f t="shared" si="4"/>
        <v>0</v>
      </c>
      <c r="Q44" s="106">
        <f t="shared" si="5"/>
        <v>0</v>
      </c>
      <c r="R44" s="89">
        <f>SUM(R39:R43)</f>
        <v>0</v>
      </c>
      <c r="S44" s="90">
        <f>SUM(S39:S43)</f>
        <v>0</v>
      </c>
      <c r="T44" s="90">
        <f t="shared" si="6"/>
        <v>0</v>
      </c>
      <c r="U44" s="106">
        <f t="shared" si="7"/>
        <v>0</v>
      </c>
      <c r="V44" s="89">
        <f>SUM(V39:V43)</f>
        <v>0</v>
      </c>
      <c r="W44" s="90">
        <f>SUM(W39:W43)</f>
        <v>0</v>
      </c>
      <c r="X44" s="90">
        <f t="shared" si="8"/>
        <v>0</v>
      </c>
      <c r="Y44" s="106">
        <f t="shared" si="9"/>
        <v>0</v>
      </c>
      <c r="Z44" s="89">
        <v>710109877</v>
      </c>
      <c r="AA44" s="90">
        <v>28823470</v>
      </c>
      <c r="AB44" s="90">
        <f t="shared" si="10"/>
        <v>738933347</v>
      </c>
      <c r="AC44" s="106">
        <f t="shared" si="11"/>
        <v>0.221970620644479</v>
      </c>
      <c r="AD44" s="89">
        <f>SUM(AD39:AD43)</f>
        <v>420841475</v>
      </c>
      <c r="AE44" s="90">
        <f>SUM(AE39:AE43)</f>
        <v>33789249</v>
      </c>
      <c r="AF44" s="90">
        <f t="shared" si="12"/>
        <v>454630724</v>
      </c>
      <c r="AG44" s="90">
        <f>SUM(AG39:AG43)</f>
        <v>3270580950</v>
      </c>
      <c r="AH44" s="90">
        <f>SUM(AH39:AH43)</f>
        <v>3270580950</v>
      </c>
      <c r="AI44" s="91">
        <f>SUM(AI39:AI43)</f>
        <v>454630724</v>
      </c>
      <c r="AJ44" s="129">
        <f t="shared" si="13"/>
        <v>0.13900610654507725</v>
      </c>
      <c r="AK44" s="130">
        <f t="shared" si="14"/>
        <v>0.6253484597314634</v>
      </c>
    </row>
    <row r="45" spans="1:37" ht="16.5">
      <c r="A45" s="68"/>
      <c r="B45" s="69" t="s">
        <v>513</v>
      </c>
      <c r="C45" s="70"/>
      <c r="D45" s="92">
        <f>SUM(D9:D12,D14:D20,D22:D30,D32:D37,D39:D43)</f>
        <v>8042777588</v>
      </c>
      <c r="E45" s="93">
        <f>SUM(E9:E12,E14:E20,E22:E30,E32:E37,E39:E43)</f>
        <v>1331391684</v>
      </c>
      <c r="F45" s="94">
        <f t="shared" si="0"/>
        <v>9374169272</v>
      </c>
      <c r="G45" s="92">
        <f>SUM(G9:G12,G14:G20,G22:G30,G32:G37,G39:G43)</f>
        <v>8201439359</v>
      </c>
      <c r="H45" s="93">
        <f>SUM(H9:H12,H14:H20,H22:H30,H32:H37,H39:H43)</f>
        <v>1469685644</v>
      </c>
      <c r="I45" s="94">
        <f t="shared" si="1"/>
        <v>9671125003</v>
      </c>
      <c r="J45" s="92">
        <f>SUM(J9:J12,J14:J20,J22:J30,J32:J37,J39:J43)</f>
        <v>1712405148</v>
      </c>
      <c r="K45" s="93">
        <f>SUM(K9:K12,K14:K20,K22:K30,K32:K37,K39:K43)</f>
        <v>1336256152</v>
      </c>
      <c r="L45" s="93">
        <f t="shared" si="2"/>
        <v>3048661300</v>
      </c>
      <c r="M45" s="107">
        <f t="shared" si="3"/>
        <v>0.3252193566747447</v>
      </c>
      <c r="N45" s="92">
        <f>SUM(N9:N12,N14:N20,N22:N30,N32:N37,N39:N43)</f>
        <v>0</v>
      </c>
      <c r="O45" s="93">
        <f>SUM(O9:O12,O14:O20,O22:O30,O32:O37,O39:O43)</f>
        <v>0</v>
      </c>
      <c r="P45" s="93">
        <f t="shared" si="4"/>
        <v>0</v>
      </c>
      <c r="Q45" s="107">
        <f t="shared" si="5"/>
        <v>0</v>
      </c>
      <c r="R45" s="92">
        <f>SUM(R9:R12,R14:R20,R22:R30,R32:R37,R39:R43)</f>
        <v>0</v>
      </c>
      <c r="S45" s="93">
        <f>SUM(S9:S12,S14:S20,S22:S30,S32:S37,S39:S43)</f>
        <v>0</v>
      </c>
      <c r="T45" s="93">
        <f t="shared" si="6"/>
        <v>0</v>
      </c>
      <c r="U45" s="107">
        <f t="shared" si="7"/>
        <v>0</v>
      </c>
      <c r="V45" s="92">
        <f>SUM(V9:V12,V14:V20,V22:V30,V32:V37,V39:V43)</f>
        <v>0</v>
      </c>
      <c r="W45" s="93">
        <f>SUM(W9:W12,W14:W20,W22:W30,W32:W37,W39:W43)</f>
        <v>0</v>
      </c>
      <c r="X45" s="93">
        <f t="shared" si="8"/>
        <v>0</v>
      </c>
      <c r="Y45" s="107">
        <f t="shared" si="9"/>
        <v>0</v>
      </c>
      <c r="Z45" s="92">
        <v>1712405148</v>
      </c>
      <c r="AA45" s="93">
        <v>1336256152</v>
      </c>
      <c r="AB45" s="93">
        <f t="shared" si="10"/>
        <v>3048661300</v>
      </c>
      <c r="AC45" s="107">
        <f t="shared" si="11"/>
        <v>0.3252193566747447</v>
      </c>
      <c r="AD45" s="92">
        <f>SUM(AD9:AD12,AD14:AD20,AD22:AD30,AD32:AD37,AD39:AD43)</f>
        <v>1024807859</v>
      </c>
      <c r="AE45" s="93">
        <f>SUM(AE9:AE12,AE14:AE20,AE22:AE30,AE32:AE37,AE39:AE43)</f>
        <v>124120786</v>
      </c>
      <c r="AF45" s="93">
        <f t="shared" si="12"/>
        <v>1148928645</v>
      </c>
      <c r="AG45" s="93">
        <f>SUM(AG9:AG12,AG14:AG20,AG22:AG30,AG32:AG37,AG39:AG43)</f>
        <v>9048266602</v>
      </c>
      <c r="AH45" s="93">
        <f>SUM(AH9:AH12,AH14:AH20,AH22:AH30,AH32:AH37,AH39:AH43)</f>
        <v>9048266602</v>
      </c>
      <c r="AI45" s="94">
        <f>SUM(AI9:AI12,AI14:AI20,AI22:AI30,AI32:AI37,AI39:AI43)</f>
        <v>1148928645</v>
      </c>
      <c r="AJ45" s="131">
        <f t="shared" si="13"/>
        <v>0.12697776220984078</v>
      </c>
      <c r="AK45" s="132">
        <f t="shared" si="14"/>
        <v>1.6534818443838173</v>
      </c>
    </row>
    <row r="46" spans="1:37" ht="12.75">
      <c r="A46" s="71"/>
      <c r="B46" s="71"/>
      <c r="C46" s="71"/>
      <c r="D46" s="95"/>
      <c r="E46" s="95"/>
      <c r="F46" s="95"/>
      <c r="G46" s="95"/>
      <c r="H46" s="95"/>
      <c r="I46" s="95"/>
      <c r="J46" s="95"/>
      <c r="K46" s="95"/>
      <c r="L46" s="95"/>
      <c r="M46" s="108"/>
      <c r="N46" s="95"/>
      <c r="O46" s="95"/>
      <c r="P46" s="95"/>
      <c r="Q46" s="108"/>
      <c r="R46" s="95"/>
      <c r="S46" s="95"/>
      <c r="T46" s="95"/>
      <c r="U46" s="108"/>
      <c r="V46" s="95"/>
      <c r="W46" s="95"/>
      <c r="X46" s="95"/>
      <c r="Y46" s="108"/>
      <c r="Z46" s="95"/>
      <c r="AA46" s="95"/>
      <c r="AB46" s="95"/>
      <c r="AC46" s="108"/>
      <c r="AD46" s="95"/>
      <c r="AE46" s="95"/>
      <c r="AF46" s="95"/>
      <c r="AG46" s="95"/>
      <c r="AH46" s="95"/>
      <c r="AI46" s="95"/>
      <c r="AJ46" s="108"/>
      <c r="AK46" s="108"/>
    </row>
    <row r="47" spans="1:37" ht="12.75">
      <c r="A47" s="71"/>
      <c r="B47" s="71"/>
      <c r="C47" s="71"/>
      <c r="D47" s="95"/>
      <c r="E47" s="95"/>
      <c r="F47" s="95"/>
      <c r="G47" s="95"/>
      <c r="H47" s="95"/>
      <c r="I47" s="95"/>
      <c r="J47" s="95"/>
      <c r="K47" s="95"/>
      <c r="L47" s="95"/>
      <c r="M47" s="108"/>
      <c r="N47" s="95"/>
      <c r="O47" s="95"/>
      <c r="P47" s="95"/>
      <c r="Q47" s="108"/>
      <c r="R47" s="95"/>
      <c r="S47" s="95"/>
      <c r="T47" s="95"/>
      <c r="U47" s="108"/>
      <c r="V47" s="95"/>
      <c r="W47" s="95"/>
      <c r="X47" s="95"/>
      <c r="Y47" s="108"/>
      <c r="Z47" s="95"/>
      <c r="AA47" s="95"/>
      <c r="AB47" s="95"/>
      <c r="AC47" s="108"/>
      <c r="AD47" s="95"/>
      <c r="AE47" s="95"/>
      <c r="AF47" s="95"/>
      <c r="AG47" s="95"/>
      <c r="AH47" s="95"/>
      <c r="AI47" s="95"/>
      <c r="AJ47" s="108"/>
      <c r="AK47" s="108"/>
    </row>
    <row r="48" spans="1:37" ht="12.75">
      <c r="A48" s="71"/>
      <c r="B48" s="71"/>
      <c r="C48" s="71"/>
      <c r="D48" s="95"/>
      <c r="E48" s="95"/>
      <c r="F48" s="95"/>
      <c r="G48" s="95"/>
      <c r="H48" s="95"/>
      <c r="I48" s="95"/>
      <c r="J48" s="95"/>
      <c r="K48" s="95"/>
      <c r="L48" s="95"/>
      <c r="M48" s="108"/>
      <c r="N48" s="95"/>
      <c r="O48" s="95"/>
      <c r="P48" s="95"/>
      <c r="Q48" s="108"/>
      <c r="R48" s="95"/>
      <c r="S48" s="95"/>
      <c r="T48" s="95"/>
      <c r="U48" s="108"/>
      <c r="V48" s="95"/>
      <c r="W48" s="95"/>
      <c r="X48" s="95"/>
      <c r="Y48" s="108"/>
      <c r="Z48" s="95"/>
      <c r="AA48" s="95"/>
      <c r="AB48" s="95"/>
      <c r="AC48" s="108"/>
      <c r="AD48" s="95"/>
      <c r="AE48" s="95"/>
      <c r="AF48" s="95"/>
      <c r="AG48" s="95"/>
      <c r="AH48" s="95"/>
      <c r="AI48" s="95"/>
      <c r="AJ48" s="108"/>
      <c r="AK48" s="108"/>
    </row>
    <row r="49" spans="1:37" ht="12.75">
      <c r="A49" s="71"/>
      <c r="B49" s="71"/>
      <c r="C49" s="71"/>
      <c r="D49" s="95"/>
      <c r="E49" s="95"/>
      <c r="F49" s="95"/>
      <c r="G49" s="95"/>
      <c r="H49" s="95"/>
      <c r="I49" s="95"/>
      <c r="J49" s="95"/>
      <c r="K49" s="95"/>
      <c r="L49" s="95"/>
      <c r="M49" s="108"/>
      <c r="N49" s="95"/>
      <c r="O49" s="95"/>
      <c r="P49" s="95"/>
      <c r="Q49" s="108"/>
      <c r="R49" s="95"/>
      <c r="S49" s="95"/>
      <c r="T49" s="95"/>
      <c r="U49" s="108"/>
      <c r="V49" s="95"/>
      <c r="W49" s="95"/>
      <c r="X49" s="95"/>
      <c r="Y49" s="108"/>
      <c r="Z49" s="95"/>
      <c r="AA49" s="95"/>
      <c r="AB49" s="95"/>
      <c r="AC49" s="108"/>
      <c r="AD49" s="95"/>
      <c r="AE49" s="95"/>
      <c r="AF49" s="95"/>
      <c r="AG49" s="95"/>
      <c r="AH49" s="95"/>
      <c r="AI49" s="95"/>
      <c r="AJ49" s="108"/>
      <c r="AK49" s="108"/>
    </row>
    <row r="50" spans="1:37" ht="12.75">
      <c r="A50" s="71"/>
      <c r="B50" s="71"/>
      <c r="C50" s="71"/>
      <c r="D50" s="95"/>
      <c r="E50" s="95"/>
      <c r="F50" s="95"/>
      <c r="G50" s="95"/>
      <c r="H50" s="95"/>
      <c r="I50" s="95"/>
      <c r="J50" s="95"/>
      <c r="K50" s="95"/>
      <c r="L50" s="95"/>
      <c r="M50" s="108"/>
      <c r="N50" s="95"/>
      <c r="O50" s="95"/>
      <c r="P50" s="95"/>
      <c r="Q50" s="108"/>
      <c r="R50" s="95"/>
      <c r="S50" s="95"/>
      <c r="T50" s="95"/>
      <c r="U50" s="108"/>
      <c r="V50" s="95"/>
      <c r="W50" s="95"/>
      <c r="X50" s="95"/>
      <c r="Y50" s="108"/>
      <c r="Z50" s="95"/>
      <c r="AA50" s="95"/>
      <c r="AB50" s="95"/>
      <c r="AC50" s="108"/>
      <c r="AD50" s="95"/>
      <c r="AE50" s="95"/>
      <c r="AF50" s="95"/>
      <c r="AG50" s="95"/>
      <c r="AH50" s="95"/>
      <c r="AI50" s="95"/>
      <c r="AJ50" s="108"/>
      <c r="AK50" s="108"/>
    </row>
    <row r="51" spans="1:37" ht="12.75">
      <c r="A51" s="71"/>
      <c r="B51" s="71"/>
      <c r="C51" s="71"/>
      <c r="D51" s="95"/>
      <c r="E51" s="95"/>
      <c r="F51" s="95"/>
      <c r="G51" s="95"/>
      <c r="H51" s="95"/>
      <c r="I51" s="95"/>
      <c r="J51" s="95"/>
      <c r="K51" s="95"/>
      <c r="L51" s="95"/>
      <c r="M51" s="108"/>
      <c r="N51" s="95"/>
      <c r="O51" s="95"/>
      <c r="P51" s="95"/>
      <c r="Q51" s="108"/>
      <c r="R51" s="95"/>
      <c r="S51" s="95"/>
      <c r="T51" s="95"/>
      <c r="U51" s="108"/>
      <c r="V51" s="95"/>
      <c r="W51" s="95"/>
      <c r="X51" s="95"/>
      <c r="Y51" s="108"/>
      <c r="Z51" s="95"/>
      <c r="AA51" s="95"/>
      <c r="AB51" s="95"/>
      <c r="AC51" s="108"/>
      <c r="AD51" s="95"/>
      <c r="AE51" s="95"/>
      <c r="AF51" s="95"/>
      <c r="AG51" s="95"/>
      <c r="AH51" s="95"/>
      <c r="AI51" s="95"/>
      <c r="AJ51" s="108"/>
      <c r="AK51" s="108"/>
    </row>
    <row r="52" spans="1:37" ht="12.75">
      <c r="A52" s="71"/>
      <c r="B52" s="71"/>
      <c r="C52" s="71"/>
      <c r="D52" s="95"/>
      <c r="E52" s="95"/>
      <c r="F52" s="95"/>
      <c r="G52" s="95"/>
      <c r="H52" s="95"/>
      <c r="I52" s="95"/>
      <c r="J52" s="95"/>
      <c r="K52" s="95"/>
      <c r="L52" s="95"/>
      <c r="M52" s="108"/>
      <c r="N52" s="95"/>
      <c r="O52" s="95"/>
      <c r="P52" s="95"/>
      <c r="Q52" s="108"/>
      <c r="R52" s="95"/>
      <c r="S52" s="95"/>
      <c r="T52" s="95"/>
      <c r="U52" s="108"/>
      <c r="V52" s="95"/>
      <c r="W52" s="95"/>
      <c r="X52" s="95"/>
      <c r="Y52" s="108"/>
      <c r="Z52" s="95"/>
      <c r="AA52" s="95"/>
      <c r="AB52" s="95"/>
      <c r="AC52" s="108"/>
      <c r="AD52" s="95"/>
      <c r="AE52" s="95"/>
      <c r="AF52" s="95"/>
      <c r="AG52" s="95"/>
      <c r="AH52" s="95"/>
      <c r="AI52" s="95"/>
      <c r="AJ52" s="108"/>
      <c r="AK52" s="108"/>
    </row>
    <row r="53" spans="1:37" ht="12.75">
      <c r="A53" s="71"/>
      <c r="B53" s="71"/>
      <c r="C53" s="71"/>
      <c r="D53" s="95"/>
      <c r="E53" s="95"/>
      <c r="F53" s="95"/>
      <c r="G53" s="95"/>
      <c r="H53" s="95"/>
      <c r="I53" s="95"/>
      <c r="J53" s="95"/>
      <c r="K53" s="95"/>
      <c r="L53" s="95"/>
      <c r="M53" s="108"/>
      <c r="N53" s="95"/>
      <c r="O53" s="95"/>
      <c r="P53" s="95"/>
      <c r="Q53" s="108"/>
      <c r="R53" s="95"/>
      <c r="S53" s="95"/>
      <c r="T53" s="95"/>
      <c r="U53" s="108"/>
      <c r="V53" s="95"/>
      <c r="W53" s="95"/>
      <c r="X53" s="95"/>
      <c r="Y53" s="108"/>
      <c r="Z53" s="95"/>
      <c r="AA53" s="95"/>
      <c r="AB53" s="95"/>
      <c r="AC53" s="108"/>
      <c r="AD53" s="95"/>
      <c r="AE53" s="95"/>
      <c r="AF53" s="95"/>
      <c r="AG53" s="95"/>
      <c r="AH53" s="95"/>
      <c r="AI53" s="95"/>
      <c r="AJ53" s="108"/>
      <c r="AK53" s="108"/>
    </row>
    <row r="54" spans="1:37" ht="12.75">
      <c r="A54" s="71"/>
      <c r="B54" s="71"/>
      <c r="C54" s="71"/>
      <c r="D54" s="95"/>
      <c r="E54" s="95"/>
      <c r="F54" s="95"/>
      <c r="G54" s="95"/>
      <c r="H54" s="95"/>
      <c r="I54" s="95"/>
      <c r="J54" s="95"/>
      <c r="K54" s="95"/>
      <c r="L54" s="95"/>
      <c r="M54" s="108"/>
      <c r="N54" s="95"/>
      <c r="O54" s="95"/>
      <c r="P54" s="95"/>
      <c r="Q54" s="108"/>
      <c r="R54" s="95"/>
      <c r="S54" s="95"/>
      <c r="T54" s="95"/>
      <c r="U54" s="108"/>
      <c r="V54" s="95"/>
      <c r="W54" s="95"/>
      <c r="X54" s="95"/>
      <c r="Y54" s="108"/>
      <c r="Z54" s="95"/>
      <c r="AA54" s="95"/>
      <c r="AB54" s="95"/>
      <c r="AC54" s="108"/>
      <c r="AD54" s="95"/>
      <c r="AE54" s="95"/>
      <c r="AF54" s="95"/>
      <c r="AG54" s="95"/>
      <c r="AH54" s="95"/>
      <c r="AI54" s="95"/>
      <c r="AJ54" s="108"/>
      <c r="AK54" s="108"/>
    </row>
    <row r="55" spans="1:37" ht="12.75">
      <c r="A55" s="71"/>
      <c r="B55" s="71"/>
      <c r="C55" s="71"/>
      <c r="D55" s="95"/>
      <c r="E55" s="95"/>
      <c r="F55" s="95"/>
      <c r="G55" s="95"/>
      <c r="H55" s="95"/>
      <c r="I55" s="95"/>
      <c r="J55" s="95"/>
      <c r="K55" s="95"/>
      <c r="L55" s="95"/>
      <c r="M55" s="108"/>
      <c r="N55" s="95"/>
      <c r="O55" s="95"/>
      <c r="P55" s="95"/>
      <c r="Q55" s="108"/>
      <c r="R55" s="95"/>
      <c r="S55" s="95"/>
      <c r="T55" s="95"/>
      <c r="U55" s="108"/>
      <c r="V55" s="95"/>
      <c r="W55" s="95"/>
      <c r="X55" s="95"/>
      <c r="Y55" s="108"/>
      <c r="Z55" s="95"/>
      <c r="AA55" s="95"/>
      <c r="AB55" s="95"/>
      <c r="AC55" s="108"/>
      <c r="AD55" s="95"/>
      <c r="AE55" s="95"/>
      <c r="AF55" s="95"/>
      <c r="AG55" s="95"/>
      <c r="AH55" s="95"/>
      <c r="AI55" s="95"/>
      <c r="AJ55" s="108"/>
      <c r="AK55" s="108"/>
    </row>
    <row r="56" spans="1:37" ht="12.75">
      <c r="A56" s="71"/>
      <c r="B56" s="71"/>
      <c r="C56" s="71"/>
      <c r="D56" s="95"/>
      <c r="E56" s="95"/>
      <c r="F56" s="95"/>
      <c r="G56" s="95"/>
      <c r="H56" s="95"/>
      <c r="I56" s="95"/>
      <c r="J56" s="95"/>
      <c r="K56" s="95"/>
      <c r="L56" s="95"/>
      <c r="M56" s="108"/>
      <c r="N56" s="95"/>
      <c r="O56" s="95"/>
      <c r="P56" s="95"/>
      <c r="Q56" s="108"/>
      <c r="R56" s="95"/>
      <c r="S56" s="95"/>
      <c r="T56" s="95"/>
      <c r="U56" s="108"/>
      <c r="V56" s="95"/>
      <c r="W56" s="95"/>
      <c r="X56" s="95"/>
      <c r="Y56" s="108"/>
      <c r="Z56" s="95"/>
      <c r="AA56" s="95"/>
      <c r="AB56" s="95"/>
      <c r="AC56" s="108"/>
      <c r="AD56" s="95"/>
      <c r="AE56" s="95"/>
      <c r="AF56" s="95"/>
      <c r="AG56" s="95"/>
      <c r="AH56" s="95"/>
      <c r="AI56" s="95"/>
      <c r="AJ56" s="108"/>
      <c r="AK56" s="108"/>
    </row>
    <row r="57" spans="1:37" ht="12.75">
      <c r="A57" s="71"/>
      <c r="B57" s="71"/>
      <c r="C57" s="71"/>
      <c r="D57" s="95"/>
      <c r="E57" s="95"/>
      <c r="F57" s="95"/>
      <c r="G57" s="95"/>
      <c r="H57" s="95"/>
      <c r="I57" s="95"/>
      <c r="J57" s="95"/>
      <c r="K57" s="95"/>
      <c r="L57" s="95"/>
      <c r="M57" s="108"/>
      <c r="N57" s="95"/>
      <c r="O57" s="95"/>
      <c r="P57" s="95"/>
      <c r="Q57" s="108"/>
      <c r="R57" s="95"/>
      <c r="S57" s="95"/>
      <c r="T57" s="95"/>
      <c r="U57" s="108"/>
      <c r="V57" s="95"/>
      <c r="W57" s="95"/>
      <c r="X57" s="95"/>
      <c r="Y57" s="108"/>
      <c r="Z57" s="95"/>
      <c r="AA57" s="95"/>
      <c r="AB57" s="95"/>
      <c r="AC57" s="108"/>
      <c r="AD57" s="95"/>
      <c r="AE57" s="95"/>
      <c r="AF57" s="95"/>
      <c r="AG57" s="95"/>
      <c r="AH57" s="95"/>
      <c r="AI57" s="95"/>
      <c r="AJ57" s="108"/>
      <c r="AK57" s="108"/>
    </row>
    <row r="58" spans="1:37" ht="12.75">
      <c r="A58" s="71"/>
      <c r="B58" s="71"/>
      <c r="C58" s="71"/>
      <c r="D58" s="95"/>
      <c r="E58" s="95"/>
      <c r="F58" s="95"/>
      <c r="G58" s="95"/>
      <c r="H58" s="95"/>
      <c r="I58" s="95"/>
      <c r="J58" s="95"/>
      <c r="K58" s="95"/>
      <c r="L58" s="95"/>
      <c r="M58" s="108"/>
      <c r="N58" s="95"/>
      <c r="O58" s="95"/>
      <c r="P58" s="95"/>
      <c r="Q58" s="108"/>
      <c r="R58" s="95"/>
      <c r="S58" s="95"/>
      <c r="T58" s="95"/>
      <c r="U58" s="108"/>
      <c r="V58" s="95"/>
      <c r="W58" s="95"/>
      <c r="X58" s="95"/>
      <c r="Y58" s="108"/>
      <c r="Z58" s="95"/>
      <c r="AA58" s="95"/>
      <c r="AB58" s="95"/>
      <c r="AC58" s="108"/>
      <c r="AD58" s="95"/>
      <c r="AE58" s="95"/>
      <c r="AF58" s="95"/>
      <c r="AG58" s="95"/>
      <c r="AH58" s="95"/>
      <c r="AI58" s="95"/>
      <c r="AJ58" s="108"/>
      <c r="AK58" s="108"/>
    </row>
    <row r="59" spans="1:37" ht="12.75">
      <c r="A59" s="71"/>
      <c r="B59" s="71"/>
      <c r="C59" s="71"/>
      <c r="D59" s="95"/>
      <c r="E59" s="95"/>
      <c r="F59" s="95"/>
      <c r="G59" s="95"/>
      <c r="H59" s="95"/>
      <c r="I59" s="95"/>
      <c r="J59" s="95"/>
      <c r="K59" s="95"/>
      <c r="L59" s="95"/>
      <c r="M59" s="108"/>
      <c r="N59" s="95"/>
      <c r="O59" s="95"/>
      <c r="P59" s="95"/>
      <c r="Q59" s="108"/>
      <c r="R59" s="95"/>
      <c r="S59" s="95"/>
      <c r="T59" s="95"/>
      <c r="U59" s="108"/>
      <c r="V59" s="95"/>
      <c r="W59" s="95"/>
      <c r="X59" s="95"/>
      <c r="Y59" s="108"/>
      <c r="Z59" s="95"/>
      <c r="AA59" s="95"/>
      <c r="AB59" s="95"/>
      <c r="AC59" s="108"/>
      <c r="AD59" s="95"/>
      <c r="AE59" s="95"/>
      <c r="AF59" s="95"/>
      <c r="AG59" s="95"/>
      <c r="AH59" s="95"/>
      <c r="AI59" s="95"/>
      <c r="AJ59" s="108"/>
      <c r="AK59" s="108"/>
    </row>
    <row r="60" spans="1:37" ht="12.75">
      <c r="A60" s="71"/>
      <c r="B60" s="71"/>
      <c r="C60" s="71"/>
      <c r="D60" s="95"/>
      <c r="E60" s="95"/>
      <c r="F60" s="95"/>
      <c r="G60" s="95"/>
      <c r="H60" s="95"/>
      <c r="I60" s="95"/>
      <c r="J60" s="95"/>
      <c r="K60" s="95"/>
      <c r="L60" s="95"/>
      <c r="M60" s="108"/>
      <c r="N60" s="95"/>
      <c r="O60" s="95"/>
      <c r="P60" s="95"/>
      <c r="Q60" s="108"/>
      <c r="R60" s="95"/>
      <c r="S60" s="95"/>
      <c r="T60" s="95"/>
      <c r="U60" s="108"/>
      <c r="V60" s="95"/>
      <c r="W60" s="95"/>
      <c r="X60" s="95"/>
      <c r="Y60" s="108"/>
      <c r="Z60" s="95"/>
      <c r="AA60" s="95"/>
      <c r="AB60" s="95"/>
      <c r="AC60" s="108"/>
      <c r="AD60" s="95"/>
      <c r="AE60" s="95"/>
      <c r="AF60" s="95"/>
      <c r="AG60" s="95"/>
      <c r="AH60" s="95"/>
      <c r="AI60" s="95"/>
      <c r="AJ60" s="108"/>
      <c r="AK60" s="108"/>
    </row>
    <row r="61" spans="1:37" ht="12.75">
      <c r="A61" s="71"/>
      <c r="B61" s="71"/>
      <c r="C61" s="71"/>
      <c r="D61" s="95"/>
      <c r="E61" s="95"/>
      <c r="F61" s="95"/>
      <c r="G61" s="95"/>
      <c r="H61" s="95"/>
      <c r="I61" s="95"/>
      <c r="J61" s="95"/>
      <c r="K61" s="95"/>
      <c r="L61" s="95"/>
      <c r="M61" s="108"/>
      <c r="N61" s="95"/>
      <c r="O61" s="95"/>
      <c r="P61" s="95"/>
      <c r="Q61" s="108"/>
      <c r="R61" s="95"/>
      <c r="S61" s="95"/>
      <c r="T61" s="95"/>
      <c r="U61" s="108"/>
      <c r="V61" s="95"/>
      <c r="W61" s="95"/>
      <c r="X61" s="95"/>
      <c r="Y61" s="108"/>
      <c r="Z61" s="95"/>
      <c r="AA61" s="95"/>
      <c r="AB61" s="95"/>
      <c r="AC61" s="108"/>
      <c r="AD61" s="95"/>
      <c r="AE61" s="95"/>
      <c r="AF61" s="95"/>
      <c r="AG61" s="95"/>
      <c r="AH61" s="95"/>
      <c r="AI61" s="95"/>
      <c r="AJ61" s="108"/>
      <c r="AK61" s="108"/>
    </row>
    <row r="62" spans="1:37" ht="12.75">
      <c r="A62" s="71"/>
      <c r="B62" s="71"/>
      <c r="C62" s="71"/>
      <c r="D62" s="95"/>
      <c r="E62" s="95"/>
      <c r="F62" s="95"/>
      <c r="G62" s="95"/>
      <c r="H62" s="95"/>
      <c r="I62" s="95"/>
      <c r="J62" s="95"/>
      <c r="K62" s="95"/>
      <c r="L62" s="95"/>
      <c r="M62" s="108"/>
      <c r="N62" s="95"/>
      <c r="O62" s="95"/>
      <c r="P62" s="95"/>
      <c r="Q62" s="108"/>
      <c r="R62" s="95"/>
      <c r="S62" s="95"/>
      <c r="T62" s="95"/>
      <c r="U62" s="108"/>
      <c r="V62" s="95"/>
      <c r="W62" s="95"/>
      <c r="X62" s="95"/>
      <c r="Y62" s="108"/>
      <c r="Z62" s="95"/>
      <c r="AA62" s="95"/>
      <c r="AB62" s="95"/>
      <c r="AC62" s="108"/>
      <c r="AD62" s="95"/>
      <c r="AE62" s="95"/>
      <c r="AF62" s="95"/>
      <c r="AG62" s="95"/>
      <c r="AH62" s="95"/>
      <c r="AI62" s="95"/>
      <c r="AJ62" s="108"/>
      <c r="AK62" s="108"/>
    </row>
    <row r="63" spans="1:37" ht="12.75">
      <c r="A63" s="71"/>
      <c r="B63" s="71"/>
      <c r="C63" s="71"/>
      <c r="D63" s="95"/>
      <c r="E63" s="95"/>
      <c r="F63" s="95"/>
      <c r="G63" s="95"/>
      <c r="H63" s="95"/>
      <c r="I63" s="95"/>
      <c r="J63" s="95"/>
      <c r="K63" s="95"/>
      <c r="L63" s="95"/>
      <c r="M63" s="108"/>
      <c r="N63" s="95"/>
      <c r="O63" s="95"/>
      <c r="P63" s="95"/>
      <c r="Q63" s="108"/>
      <c r="R63" s="95"/>
      <c r="S63" s="95"/>
      <c r="T63" s="95"/>
      <c r="U63" s="108"/>
      <c r="V63" s="95"/>
      <c r="W63" s="95"/>
      <c r="X63" s="95"/>
      <c r="Y63" s="108"/>
      <c r="Z63" s="95"/>
      <c r="AA63" s="95"/>
      <c r="AB63" s="95"/>
      <c r="AC63" s="108"/>
      <c r="AD63" s="95"/>
      <c r="AE63" s="95"/>
      <c r="AF63" s="95"/>
      <c r="AG63" s="95"/>
      <c r="AH63" s="95"/>
      <c r="AI63" s="95"/>
      <c r="AJ63" s="108"/>
      <c r="AK63" s="108"/>
    </row>
    <row r="64" spans="1:37" ht="12.75">
      <c r="A64" s="71"/>
      <c r="B64" s="71"/>
      <c r="C64" s="71"/>
      <c r="D64" s="95"/>
      <c r="E64" s="95"/>
      <c r="F64" s="95"/>
      <c r="G64" s="95"/>
      <c r="H64" s="95"/>
      <c r="I64" s="95"/>
      <c r="J64" s="95"/>
      <c r="K64" s="95"/>
      <c r="L64" s="95"/>
      <c r="M64" s="108"/>
      <c r="N64" s="95"/>
      <c r="O64" s="95"/>
      <c r="P64" s="95"/>
      <c r="Q64" s="108"/>
      <c r="R64" s="95"/>
      <c r="S64" s="95"/>
      <c r="T64" s="95"/>
      <c r="U64" s="108"/>
      <c r="V64" s="95"/>
      <c r="W64" s="95"/>
      <c r="X64" s="95"/>
      <c r="Y64" s="108"/>
      <c r="Z64" s="95"/>
      <c r="AA64" s="95"/>
      <c r="AB64" s="95"/>
      <c r="AC64" s="108"/>
      <c r="AD64" s="95"/>
      <c r="AE64" s="95"/>
      <c r="AF64" s="95"/>
      <c r="AG64" s="95"/>
      <c r="AH64" s="95"/>
      <c r="AI64" s="95"/>
      <c r="AJ64" s="108"/>
      <c r="AK64" s="108"/>
    </row>
    <row r="65" spans="1:37" ht="12.75">
      <c r="A65" s="71"/>
      <c r="B65" s="71"/>
      <c r="C65" s="71"/>
      <c r="D65" s="95"/>
      <c r="E65" s="95"/>
      <c r="F65" s="95"/>
      <c r="G65" s="95"/>
      <c r="H65" s="95"/>
      <c r="I65" s="95"/>
      <c r="J65" s="95"/>
      <c r="K65" s="95"/>
      <c r="L65" s="95"/>
      <c r="M65" s="108"/>
      <c r="N65" s="95"/>
      <c r="O65" s="95"/>
      <c r="P65" s="95"/>
      <c r="Q65" s="108"/>
      <c r="R65" s="95"/>
      <c r="S65" s="95"/>
      <c r="T65" s="95"/>
      <c r="U65" s="108"/>
      <c r="V65" s="95"/>
      <c r="W65" s="95"/>
      <c r="X65" s="95"/>
      <c r="Y65" s="108"/>
      <c r="Z65" s="95"/>
      <c r="AA65" s="95"/>
      <c r="AB65" s="95"/>
      <c r="AC65" s="108"/>
      <c r="AD65" s="95"/>
      <c r="AE65" s="95"/>
      <c r="AF65" s="95"/>
      <c r="AG65" s="95"/>
      <c r="AH65" s="95"/>
      <c r="AI65" s="95"/>
      <c r="AJ65" s="108"/>
      <c r="AK65" s="108"/>
    </row>
    <row r="66" spans="1:37" ht="12.75">
      <c r="A66" s="71"/>
      <c r="B66" s="71"/>
      <c r="C66" s="71"/>
      <c r="D66" s="95"/>
      <c r="E66" s="95"/>
      <c r="F66" s="95"/>
      <c r="G66" s="95"/>
      <c r="H66" s="95"/>
      <c r="I66" s="95"/>
      <c r="J66" s="95"/>
      <c r="K66" s="95"/>
      <c r="L66" s="95"/>
      <c r="M66" s="108"/>
      <c r="N66" s="95"/>
      <c r="O66" s="95"/>
      <c r="P66" s="95"/>
      <c r="Q66" s="108"/>
      <c r="R66" s="95"/>
      <c r="S66" s="95"/>
      <c r="T66" s="95"/>
      <c r="U66" s="108"/>
      <c r="V66" s="95"/>
      <c r="W66" s="95"/>
      <c r="X66" s="95"/>
      <c r="Y66" s="108"/>
      <c r="Z66" s="95"/>
      <c r="AA66" s="95"/>
      <c r="AB66" s="95"/>
      <c r="AC66" s="108"/>
      <c r="AD66" s="95"/>
      <c r="AE66" s="95"/>
      <c r="AF66" s="95"/>
      <c r="AG66" s="95"/>
      <c r="AH66" s="95"/>
      <c r="AI66" s="95"/>
      <c r="AJ66" s="108"/>
      <c r="AK66" s="108"/>
    </row>
    <row r="67" spans="1:37" ht="12.75">
      <c r="A67" s="71"/>
      <c r="B67" s="71"/>
      <c r="C67" s="71"/>
      <c r="D67" s="95"/>
      <c r="E67" s="95"/>
      <c r="F67" s="95"/>
      <c r="G67" s="95"/>
      <c r="H67" s="95"/>
      <c r="I67" s="95"/>
      <c r="J67" s="95"/>
      <c r="K67" s="95"/>
      <c r="L67" s="95"/>
      <c r="M67" s="108"/>
      <c r="N67" s="95"/>
      <c r="O67" s="95"/>
      <c r="P67" s="95"/>
      <c r="Q67" s="108"/>
      <c r="R67" s="95"/>
      <c r="S67" s="95"/>
      <c r="T67" s="95"/>
      <c r="U67" s="108"/>
      <c r="V67" s="95"/>
      <c r="W67" s="95"/>
      <c r="X67" s="95"/>
      <c r="Y67" s="108"/>
      <c r="Z67" s="95"/>
      <c r="AA67" s="95"/>
      <c r="AB67" s="95"/>
      <c r="AC67" s="108"/>
      <c r="AD67" s="95"/>
      <c r="AE67" s="95"/>
      <c r="AF67" s="95"/>
      <c r="AG67" s="95"/>
      <c r="AH67" s="95"/>
      <c r="AI67" s="95"/>
      <c r="AJ67" s="108"/>
      <c r="AK67" s="108"/>
    </row>
    <row r="68" spans="1:37" ht="12.75">
      <c r="A68" s="71"/>
      <c r="B68" s="71"/>
      <c r="C68" s="71"/>
      <c r="D68" s="95"/>
      <c r="E68" s="95"/>
      <c r="F68" s="95"/>
      <c r="G68" s="95"/>
      <c r="H68" s="95"/>
      <c r="I68" s="95"/>
      <c r="J68" s="95"/>
      <c r="K68" s="95"/>
      <c r="L68" s="95"/>
      <c r="M68" s="108"/>
      <c r="N68" s="95"/>
      <c r="O68" s="95"/>
      <c r="P68" s="95"/>
      <c r="Q68" s="108"/>
      <c r="R68" s="95"/>
      <c r="S68" s="95"/>
      <c r="T68" s="95"/>
      <c r="U68" s="108"/>
      <c r="V68" s="95"/>
      <c r="W68" s="95"/>
      <c r="X68" s="95"/>
      <c r="Y68" s="108"/>
      <c r="Z68" s="95"/>
      <c r="AA68" s="95"/>
      <c r="AB68" s="95"/>
      <c r="AC68" s="108"/>
      <c r="AD68" s="95"/>
      <c r="AE68" s="95"/>
      <c r="AF68" s="95"/>
      <c r="AG68" s="95"/>
      <c r="AH68" s="95"/>
      <c r="AI68" s="95"/>
      <c r="AJ68" s="108"/>
      <c r="AK68" s="108"/>
    </row>
    <row r="69" spans="1:37" ht="12.75">
      <c r="A69" s="71"/>
      <c r="B69" s="71"/>
      <c r="C69" s="71"/>
      <c r="D69" s="95"/>
      <c r="E69" s="95"/>
      <c r="F69" s="95"/>
      <c r="G69" s="95"/>
      <c r="H69" s="95"/>
      <c r="I69" s="95"/>
      <c r="J69" s="95"/>
      <c r="K69" s="95"/>
      <c r="L69" s="95"/>
      <c r="M69" s="108"/>
      <c r="N69" s="95"/>
      <c r="O69" s="95"/>
      <c r="P69" s="95"/>
      <c r="Q69" s="108"/>
      <c r="R69" s="95"/>
      <c r="S69" s="95"/>
      <c r="T69" s="95"/>
      <c r="U69" s="108"/>
      <c r="V69" s="95"/>
      <c r="W69" s="95"/>
      <c r="X69" s="95"/>
      <c r="Y69" s="108"/>
      <c r="Z69" s="95"/>
      <c r="AA69" s="95"/>
      <c r="AB69" s="95"/>
      <c r="AC69" s="108"/>
      <c r="AD69" s="95"/>
      <c r="AE69" s="95"/>
      <c r="AF69" s="95"/>
      <c r="AG69" s="95"/>
      <c r="AH69" s="95"/>
      <c r="AI69" s="95"/>
      <c r="AJ69" s="108"/>
      <c r="AK69" s="108"/>
    </row>
    <row r="70" spans="1:37" ht="12.75">
      <c r="A70" s="71"/>
      <c r="B70" s="71"/>
      <c r="C70" s="71"/>
      <c r="D70" s="95"/>
      <c r="E70" s="95"/>
      <c r="F70" s="95"/>
      <c r="G70" s="95"/>
      <c r="H70" s="95"/>
      <c r="I70" s="95"/>
      <c r="J70" s="95"/>
      <c r="K70" s="95"/>
      <c r="L70" s="95"/>
      <c r="M70" s="108"/>
      <c r="N70" s="95"/>
      <c r="O70" s="95"/>
      <c r="P70" s="95"/>
      <c r="Q70" s="108"/>
      <c r="R70" s="95"/>
      <c r="S70" s="95"/>
      <c r="T70" s="95"/>
      <c r="U70" s="108"/>
      <c r="V70" s="95"/>
      <c r="W70" s="95"/>
      <c r="X70" s="95"/>
      <c r="Y70" s="108"/>
      <c r="Z70" s="95"/>
      <c r="AA70" s="95"/>
      <c r="AB70" s="95"/>
      <c r="AC70" s="108"/>
      <c r="AD70" s="95"/>
      <c r="AE70" s="95"/>
      <c r="AF70" s="95"/>
      <c r="AG70" s="95"/>
      <c r="AH70" s="95"/>
      <c r="AI70" s="95"/>
      <c r="AJ70" s="108"/>
      <c r="AK70" s="108"/>
    </row>
    <row r="71" spans="1:37" ht="12.75">
      <c r="A71" s="71"/>
      <c r="B71" s="71"/>
      <c r="C71" s="71"/>
      <c r="D71" s="95"/>
      <c r="E71" s="95"/>
      <c r="F71" s="95"/>
      <c r="G71" s="95"/>
      <c r="H71" s="95"/>
      <c r="I71" s="95"/>
      <c r="J71" s="95"/>
      <c r="K71" s="95"/>
      <c r="L71" s="95"/>
      <c r="M71" s="108"/>
      <c r="N71" s="95"/>
      <c r="O71" s="95"/>
      <c r="P71" s="95"/>
      <c r="Q71" s="108"/>
      <c r="R71" s="95"/>
      <c r="S71" s="95"/>
      <c r="T71" s="95"/>
      <c r="U71" s="108"/>
      <c r="V71" s="95"/>
      <c r="W71" s="95"/>
      <c r="X71" s="95"/>
      <c r="Y71" s="108"/>
      <c r="Z71" s="95"/>
      <c r="AA71" s="95"/>
      <c r="AB71" s="95"/>
      <c r="AC71" s="108"/>
      <c r="AD71" s="95"/>
      <c r="AE71" s="95"/>
      <c r="AF71" s="95"/>
      <c r="AG71" s="95"/>
      <c r="AH71" s="95"/>
      <c r="AI71" s="95"/>
      <c r="AJ71" s="108"/>
      <c r="AK71" s="108"/>
    </row>
    <row r="72" spans="1:37" ht="12.75">
      <c r="A72" s="71"/>
      <c r="B72" s="71"/>
      <c r="C72" s="71"/>
      <c r="D72" s="95"/>
      <c r="E72" s="95"/>
      <c r="F72" s="95"/>
      <c r="G72" s="95"/>
      <c r="H72" s="95"/>
      <c r="I72" s="95"/>
      <c r="J72" s="95"/>
      <c r="K72" s="95"/>
      <c r="L72" s="95"/>
      <c r="M72" s="108"/>
      <c r="N72" s="95"/>
      <c r="O72" s="95"/>
      <c r="P72" s="95"/>
      <c r="Q72" s="108"/>
      <c r="R72" s="95"/>
      <c r="S72" s="95"/>
      <c r="T72" s="95"/>
      <c r="U72" s="108"/>
      <c r="V72" s="95"/>
      <c r="W72" s="95"/>
      <c r="X72" s="95"/>
      <c r="Y72" s="108"/>
      <c r="Z72" s="95"/>
      <c r="AA72" s="95"/>
      <c r="AB72" s="95"/>
      <c r="AC72" s="108"/>
      <c r="AD72" s="95"/>
      <c r="AE72" s="95"/>
      <c r="AF72" s="95"/>
      <c r="AG72" s="95"/>
      <c r="AH72" s="95"/>
      <c r="AI72" s="95"/>
      <c r="AJ72" s="108"/>
      <c r="AK72" s="108"/>
    </row>
    <row r="73" spans="1:37" ht="12.75">
      <c r="A73" s="71"/>
      <c r="B73" s="71"/>
      <c r="C73" s="71"/>
      <c r="D73" s="95"/>
      <c r="E73" s="95"/>
      <c r="F73" s="95"/>
      <c r="G73" s="95"/>
      <c r="H73" s="95"/>
      <c r="I73" s="95"/>
      <c r="J73" s="95"/>
      <c r="K73" s="95"/>
      <c r="L73" s="95"/>
      <c r="M73" s="108"/>
      <c r="N73" s="95"/>
      <c r="O73" s="95"/>
      <c r="P73" s="95"/>
      <c r="Q73" s="108"/>
      <c r="R73" s="95"/>
      <c r="S73" s="95"/>
      <c r="T73" s="95"/>
      <c r="U73" s="108"/>
      <c r="V73" s="95"/>
      <c r="W73" s="95"/>
      <c r="X73" s="95"/>
      <c r="Y73" s="108"/>
      <c r="Z73" s="95"/>
      <c r="AA73" s="95"/>
      <c r="AB73" s="95"/>
      <c r="AC73" s="108"/>
      <c r="AD73" s="95"/>
      <c r="AE73" s="95"/>
      <c r="AF73" s="95"/>
      <c r="AG73" s="95"/>
      <c r="AH73" s="95"/>
      <c r="AI73" s="95"/>
      <c r="AJ73" s="108"/>
      <c r="AK73" s="108"/>
    </row>
    <row r="74" spans="1:37" ht="12.75">
      <c r="A74" s="71"/>
      <c r="B74" s="71"/>
      <c r="C74" s="71"/>
      <c r="D74" s="95"/>
      <c r="E74" s="95"/>
      <c r="F74" s="95"/>
      <c r="G74" s="95"/>
      <c r="H74" s="95"/>
      <c r="I74" s="95"/>
      <c r="J74" s="95"/>
      <c r="K74" s="95"/>
      <c r="L74" s="95"/>
      <c r="M74" s="108"/>
      <c r="N74" s="95"/>
      <c r="O74" s="95"/>
      <c r="P74" s="95"/>
      <c r="Q74" s="108"/>
      <c r="R74" s="95"/>
      <c r="S74" s="95"/>
      <c r="T74" s="95"/>
      <c r="U74" s="108"/>
      <c r="V74" s="95"/>
      <c r="W74" s="95"/>
      <c r="X74" s="95"/>
      <c r="Y74" s="108"/>
      <c r="Z74" s="95"/>
      <c r="AA74" s="95"/>
      <c r="AB74" s="95"/>
      <c r="AC74" s="108"/>
      <c r="AD74" s="95"/>
      <c r="AE74" s="95"/>
      <c r="AF74" s="95"/>
      <c r="AG74" s="95"/>
      <c r="AH74" s="95"/>
      <c r="AI74" s="95"/>
      <c r="AJ74" s="108"/>
      <c r="AK74" s="108"/>
    </row>
    <row r="75" spans="1:37" ht="12.75">
      <c r="A75" s="71"/>
      <c r="B75" s="71"/>
      <c r="C75" s="71"/>
      <c r="D75" s="95"/>
      <c r="E75" s="95"/>
      <c r="F75" s="95"/>
      <c r="G75" s="95"/>
      <c r="H75" s="95"/>
      <c r="I75" s="95"/>
      <c r="J75" s="95"/>
      <c r="K75" s="95"/>
      <c r="L75" s="95"/>
      <c r="M75" s="108"/>
      <c r="N75" s="95"/>
      <c r="O75" s="95"/>
      <c r="P75" s="95"/>
      <c r="Q75" s="108"/>
      <c r="R75" s="95"/>
      <c r="S75" s="95"/>
      <c r="T75" s="95"/>
      <c r="U75" s="108"/>
      <c r="V75" s="95"/>
      <c r="W75" s="95"/>
      <c r="X75" s="95"/>
      <c r="Y75" s="108"/>
      <c r="Z75" s="95"/>
      <c r="AA75" s="95"/>
      <c r="AB75" s="95"/>
      <c r="AC75" s="108"/>
      <c r="AD75" s="95"/>
      <c r="AE75" s="95"/>
      <c r="AF75" s="95"/>
      <c r="AG75" s="95"/>
      <c r="AH75" s="95"/>
      <c r="AI75" s="95"/>
      <c r="AJ75" s="108"/>
      <c r="AK75" s="108"/>
    </row>
    <row r="76" spans="1:37" ht="12.75">
      <c r="A76" s="71"/>
      <c r="B76" s="71"/>
      <c r="C76" s="71"/>
      <c r="D76" s="95"/>
      <c r="E76" s="95"/>
      <c r="F76" s="95"/>
      <c r="G76" s="95"/>
      <c r="H76" s="95"/>
      <c r="I76" s="95"/>
      <c r="J76" s="95"/>
      <c r="K76" s="95"/>
      <c r="L76" s="95"/>
      <c r="M76" s="108"/>
      <c r="N76" s="95"/>
      <c r="O76" s="95"/>
      <c r="P76" s="95"/>
      <c r="Q76" s="108"/>
      <c r="R76" s="95"/>
      <c r="S76" s="95"/>
      <c r="T76" s="95"/>
      <c r="U76" s="108"/>
      <c r="V76" s="95"/>
      <c r="W76" s="95"/>
      <c r="X76" s="95"/>
      <c r="Y76" s="108"/>
      <c r="Z76" s="95"/>
      <c r="AA76" s="95"/>
      <c r="AB76" s="95"/>
      <c r="AC76" s="108"/>
      <c r="AD76" s="95"/>
      <c r="AE76" s="95"/>
      <c r="AF76" s="95"/>
      <c r="AG76" s="95"/>
      <c r="AH76" s="95"/>
      <c r="AI76" s="95"/>
      <c r="AJ76" s="108"/>
      <c r="AK76" s="108"/>
    </row>
    <row r="77" spans="1:37" ht="12.75">
      <c r="A77" s="71"/>
      <c r="B77" s="71"/>
      <c r="C77" s="71"/>
      <c r="D77" s="95"/>
      <c r="E77" s="95"/>
      <c r="F77" s="95"/>
      <c r="G77" s="95"/>
      <c r="H77" s="95"/>
      <c r="I77" s="95"/>
      <c r="J77" s="95"/>
      <c r="K77" s="95"/>
      <c r="L77" s="95"/>
      <c r="M77" s="108"/>
      <c r="N77" s="95"/>
      <c r="O77" s="95"/>
      <c r="P77" s="95"/>
      <c r="Q77" s="108"/>
      <c r="R77" s="95"/>
      <c r="S77" s="95"/>
      <c r="T77" s="95"/>
      <c r="U77" s="108"/>
      <c r="V77" s="95"/>
      <c r="W77" s="95"/>
      <c r="X77" s="95"/>
      <c r="Y77" s="108"/>
      <c r="Z77" s="95"/>
      <c r="AA77" s="95"/>
      <c r="AB77" s="95"/>
      <c r="AC77" s="108"/>
      <c r="AD77" s="95"/>
      <c r="AE77" s="95"/>
      <c r="AF77" s="95"/>
      <c r="AG77" s="95"/>
      <c r="AH77" s="95"/>
      <c r="AI77" s="95"/>
      <c r="AJ77" s="108"/>
      <c r="AK77" s="108"/>
    </row>
    <row r="78" spans="1:37" ht="12.75">
      <c r="A78" s="71"/>
      <c r="B78" s="71"/>
      <c r="C78" s="71"/>
      <c r="D78" s="95"/>
      <c r="E78" s="95"/>
      <c r="F78" s="95"/>
      <c r="G78" s="95"/>
      <c r="H78" s="95"/>
      <c r="I78" s="95"/>
      <c r="J78" s="95"/>
      <c r="K78" s="95"/>
      <c r="L78" s="95"/>
      <c r="M78" s="108"/>
      <c r="N78" s="95"/>
      <c r="O78" s="95"/>
      <c r="P78" s="95"/>
      <c r="Q78" s="108"/>
      <c r="R78" s="95"/>
      <c r="S78" s="95"/>
      <c r="T78" s="95"/>
      <c r="U78" s="108"/>
      <c r="V78" s="95"/>
      <c r="W78" s="95"/>
      <c r="X78" s="95"/>
      <c r="Y78" s="108"/>
      <c r="Z78" s="95"/>
      <c r="AA78" s="95"/>
      <c r="AB78" s="95"/>
      <c r="AC78" s="108"/>
      <c r="AD78" s="95"/>
      <c r="AE78" s="95"/>
      <c r="AF78" s="95"/>
      <c r="AG78" s="95"/>
      <c r="AH78" s="95"/>
      <c r="AI78" s="95"/>
      <c r="AJ78" s="108"/>
      <c r="AK78" s="108"/>
    </row>
    <row r="79" spans="1:37" ht="12.75">
      <c r="A79" s="71"/>
      <c r="B79" s="71"/>
      <c r="C79" s="71"/>
      <c r="D79" s="95"/>
      <c r="E79" s="95"/>
      <c r="F79" s="95"/>
      <c r="G79" s="95"/>
      <c r="H79" s="95"/>
      <c r="I79" s="95"/>
      <c r="J79" s="95"/>
      <c r="K79" s="95"/>
      <c r="L79" s="95"/>
      <c r="M79" s="108"/>
      <c r="N79" s="95"/>
      <c r="O79" s="95"/>
      <c r="P79" s="95"/>
      <c r="Q79" s="108"/>
      <c r="R79" s="95"/>
      <c r="S79" s="95"/>
      <c r="T79" s="95"/>
      <c r="U79" s="108"/>
      <c r="V79" s="95"/>
      <c r="W79" s="95"/>
      <c r="X79" s="95"/>
      <c r="Y79" s="108"/>
      <c r="Z79" s="95"/>
      <c r="AA79" s="95"/>
      <c r="AB79" s="95"/>
      <c r="AC79" s="108"/>
      <c r="AD79" s="95"/>
      <c r="AE79" s="95"/>
      <c r="AF79" s="95"/>
      <c r="AG79" s="95"/>
      <c r="AH79" s="95"/>
      <c r="AI79" s="95"/>
      <c r="AJ79" s="108"/>
      <c r="AK79" s="108"/>
    </row>
    <row r="80" spans="1:37" ht="12.75">
      <c r="A80" s="71"/>
      <c r="B80" s="71"/>
      <c r="C80" s="71"/>
      <c r="D80" s="95"/>
      <c r="E80" s="95"/>
      <c r="F80" s="95"/>
      <c r="G80" s="95"/>
      <c r="H80" s="95"/>
      <c r="I80" s="95"/>
      <c r="J80" s="95"/>
      <c r="K80" s="95"/>
      <c r="L80" s="95"/>
      <c r="M80" s="108"/>
      <c r="N80" s="95"/>
      <c r="O80" s="95"/>
      <c r="P80" s="95"/>
      <c r="Q80" s="108"/>
      <c r="R80" s="95"/>
      <c r="S80" s="95"/>
      <c r="T80" s="95"/>
      <c r="U80" s="108"/>
      <c r="V80" s="95"/>
      <c r="W80" s="95"/>
      <c r="X80" s="95"/>
      <c r="Y80" s="108"/>
      <c r="Z80" s="95"/>
      <c r="AA80" s="95"/>
      <c r="AB80" s="95"/>
      <c r="AC80" s="108"/>
      <c r="AD80" s="95"/>
      <c r="AE80" s="95"/>
      <c r="AF80" s="95"/>
      <c r="AG80" s="95"/>
      <c r="AH80" s="95"/>
      <c r="AI80" s="95"/>
      <c r="AJ80" s="108"/>
      <c r="AK80" s="108"/>
    </row>
    <row r="81" spans="1:37" ht="12.75">
      <c r="A81" s="71"/>
      <c r="B81" s="71"/>
      <c r="C81" s="71"/>
      <c r="D81" s="95"/>
      <c r="E81" s="95"/>
      <c r="F81" s="95"/>
      <c r="G81" s="95"/>
      <c r="H81" s="95"/>
      <c r="I81" s="95"/>
      <c r="J81" s="95"/>
      <c r="K81" s="95"/>
      <c r="L81" s="95"/>
      <c r="M81" s="108"/>
      <c r="N81" s="95"/>
      <c r="O81" s="95"/>
      <c r="P81" s="95"/>
      <c r="Q81" s="108"/>
      <c r="R81" s="95"/>
      <c r="S81" s="95"/>
      <c r="T81" s="95"/>
      <c r="U81" s="108"/>
      <c r="V81" s="95"/>
      <c r="W81" s="95"/>
      <c r="X81" s="95"/>
      <c r="Y81" s="108"/>
      <c r="Z81" s="95"/>
      <c r="AA81" s="95"/>
      <c r="AB81" s="95"/>
      <c r="AC81" s="108"/>
      <c r="AD81" s="95"/>
      <c r="AE81" s="95"/>
      <c r="AF81" s="95"/>
      <c r="AG81" s="95"/>
      <c r="AH81" s="95"/>
      <c r="AI81" s="95"/>
      <c r="AJ81" s="108"/>
      <c r="AK81" s="108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K84"/>
  <sheetViews>
    <sheetView showGridLines="0" zoomScalePageLayoutView="0" workbookViewId="0" topLeftCell="A1">
      <selection activeCell="AJ9" sqref="AJ9:AK8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6" width="12.140625" style="0" customWidth="1"/>
    <col min="7" max="9" width="12.140625" style="0" hidden="1" customWidth="1"/>
    <col min="10" max="12" width="12.140625" style="0" customWidth="1"/>
    <col min="13" max="13" width="13.7109375" style="0" customWidth="1"/>
    <col min="14" max="16" width="12.140625" style="0" hidden="1" customWidth="1"/>
    <col min="17" max="17" width="13.7109375" style="0" hidden="1" customWidth="1"/>
    <col min="18" max="25" width="12.140625" style="0" hidden="1" customWidth="1"/>
    <col min="26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43" t="s">
        <v>0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</row>
    <row r="3" spans="1:37" ht="16.5">
      <c r="A3" s="5"/>
      <c r="B3" s="133" t="s">
        <v>1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</row>
    <row r="4" spans="1:37" ht="15" customHeight="1">
      <c r="A4" s="8"/>
      <c r="B4" s="9"/>
      <c r="C4" s="10"/>
      <c r="D4" s="135" t="s">
        <v>2</v>
      </c>
      <c r="E4" s="135"/>
      <c r="F4" s="135"/>
      <c r="G4" s="135" t="s">
        <v>3</v>
      </c>
      <c r="H4" s="135"/>
      <c r="I4" s="135"/>
      <c r="J4" s="136" t="s">
        <v>4</v>
      </c>
      <c r="K4" s="137"/>
      <c r="L4" s="137"/>
      <c r="M4" s="138"/>
      <c r="N4" s="136" t="s">
        <v>5</v>
      </c>
      <c r="O4" s="139"/>
      <c r="P4" s="139"/>
      <c r="Q4" s="140"/>
      <c r="R4" s="136" t="s">
        <v>6</v>
      </c>
      <c r="S4" s="139"/>
      <c r="T4" s="139"/>
      <c r="U4" s="140"/>
      <c r="V4" s="136" t="s">
        <v>7</v>
      </c>
      <c r="W4" s="141"/>
      <c r="X4" s="141"/>
      <c r="Y4" s="142"/>
      <c r="Z4" s="136" t="s">
        <v>8</v>
      </c>
      <c r="AA4" s="137"/>
      <c r="AB4" s="137"/>
      <c r="AC4" s="138"/>
      <c r="AD4" s="136" t="s">
        <v>9</v>
      </c>
      <c r="AE4" s="137"/>
      <c r="AF4" s="137"/>
      <c r="AG4" s="137"/>
      <c r="AH4" s="137"/>
      <c r="AI4" s="137"/>
      <c r="AJ4" s="138"/>
      <c r="AK4" s="11"/>
    </row>
    <row r="5" spans="1:37" ht="38.25">
      <c r="A5" s="14"/>
      <c r="B5" s="15" t="s">
        <v>10</v>
      </c>
      <c r="C5" s="16" t="s">
        <v>11</v>
      </c>
      <c r="D5" s="17" t="s">
        <v>12</v>
      </c>
      <c r="E5" s="18" t="s">
        <v>13</v>
      </c>
      <c r="F5" s="19" t="s">
        <v>14</v>
      </c>
      <c r="G5" s="17" t="s">
        <v>12</v>
      </c>
      <c r="H5" s="18" t="s">
        <v>13</v>
      </c>
      <c r="I5" s="19" t="s">
        <v>14</v>
      </c>
      <c r="J5" s="17" t="s">
        <v>12</v>
      </c>
      <c r="K5" s="18" t="s">
        <v>13</v>
      </c>
      <c r="L5" s="18" t="s">
        <v>14</v>
      </c>
      <c r="M5" s="19" t="s">
        <v>15</v>
      </c>
      <c r="N5" s="17" t="s">
        <v>12</v>
      </c>
      <c r="O5" s="18" t="s">
        <v>13</v>
      </c>
      <c r="P5" s="20" t="s">
        <v>14</v>
      </c>
      <c r="Q5" s="21" t="s">
        <v>16</v>
      </c>
      <c r="R5" s="18" t="s">
        <v>12</v>
      </c>
      <c r="S5" s="18" t="s">
        <v>13</v>
      </c>
      <c r="T5" s="20" t="s">
        <v>14</v>
      </c>
      <c r="U5" s="21" t="s">
        <v>17</v>
      </c>
      <c r="V5" s="18" t="s">
        <v>12</v>
      </c>
      <c r="W5" s="18" t="s">
        <v>13</v>
      </c>
      <c r="X5" s="20" t="s">
        <v>14</v>
      </c>
      <c r="Y5" s="21" t="s">
        <v>18</v>
      </c>
      <c r="Z5" s="17" t="s">
        <v>12</v>
      </c>
      <c r="AA5" s="18" t="s">
        <v>13</v>
      </c>
      <c r="AB5" s="18" t="s">
        <v>14</v>
      </c>
      <c r="AC5" s="19" t="s">
        <v>19</v>
      </c>
      <c r="AD5" s="17" t="s">
        <v>12</v>
      </c>
      <c r="AE5" s="18" t="s">
        <v>13</v>
      </c>
      <c r="AF5" s="18" t="s">
        <v>14</v>
      </c>
      <c r="AG5" s="18"/>
      <c r="AH5" s="18"/>
      <c r="AI5" s="18"/>
      <c r="AJ5" s="22" t="s">
        <v>19</v>
      </c>
      <c r="AK5" s="23" t="s">
        <v>20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6.5">
      <c r="A7" s="60"/>
      <c r="B7" s="61" t="s">
        <v>34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2.75">
      <c r="A9" s="62" t="s">
        <v>98</v>
      </c>
      <c r="B9" s="63" t="s">
        <v>514</v>
      </c>
      <c r="C9" s="64" t="s">
        <v>515</v>
      </c>
      <c r="D9" s="85">
        <v>461228728</v>
      </c>
      <c r="E9" s="86">
        <v>215799594</v>
      </c>
      <c r="F9" s="87">
        <f>$D9+$E9</f>
        <v>677028322</v>
      </c>
      <c r="G9" s="85">
        <v>475059929</v>
      </c>
      <c r="H9" s="86">
        <v>199499594</v>
      </c>
      <c r="I9" s="87">
        <f>$G9+$H9</f>
        <v>674559523</v>
      </c>
      <c r="J9" s="85">
        <v>60468940</v>
      </c>
      <c r="K9" s="86">
        <v>24146134</v>
      </c>
      <c r="L9" s="88">
        <f>$J9+$K9</f>
        <v>84615074</v>
      </c>
      <c r="M9" s="105">
        <f>IF($F9=0,0,$L9/$F9)</f>
        <v>0.12498010976858366</v>
      </c>
      <c r="N9" s="85">
        <v>0</v>
      </c>
      <c r="O9" s="86">
        <v>0</v>
      </c>
      <c r="P9" s="88">
        <f>$N9+$O9</f>
        <v>0</v>
      </c>
      <c r="Q9" s="105">
        <f>IF($F9=0,0,$P9/$F9)</f>
        <v>0</v>
      </c>
      <c r="R9" s="85">
        <v>0</v>
      </c>
      <c r="S9" s="86">
        <v>0</v>
      </c>
      <c r="T9" s="88">
        <f>$R9+$S9</f>
        <v>0</v>
      </c>
      <c r="U9" s="105">
        <f>IF($I9=0,0,$T9/$I9)</f>
        <v>0</v>
      </c>
      <c r="V9" s="85">
        <v>0</v>
      </c>
      <c r="W9" s="86">
        <v>0</v>
      </c>
      <c r="X9" s="88">
        <f>$V9+$W9</f>
        <v>0</v>
      </c>
      <c r="Y9" s="105">
        <f>IF($I9=0,0,$X9/$I9)</f>
        <v>0</v>
      </c>
      <c r="Z9" s="125">
        <v>60468940</v>
      </c>
      <c r="AA9" s="88">
        <v>24146134</v>
      </c>
      <c r="AB9" s="88">
        <f>$Z9+$AA9</f>
        <v>84615074</v>
      </c>
      <c r="AC9" s="105">
        <f>IF($F9=0,0,$AB9/$F9)</f>
        <v>0.12498010976858366</v>
      </c>
      <c r="AD9" s="85">
        <v>39015509</v>
      </c>
      <c r="AE9" s="86">
        <v>2369841</v>
      </c>
      <c r="AF9" s="88">
        <f>$AD9+$AE9</f>
        <v>41385350</v>
      </c>
      <c r="AG9" s="86">
        <v>668418470</v>
      </c>
      <c r="AH9" s="86">
        <v>668418470</v>
      </c>
      <c r="AI9" s="126">
        <v>41385350</v>
      </c>
      <c r="AJ9" s="127">
        <f>IF($AG9=0,0,$AI9/$AG9)</f>
        <v>0.06191532977836474</v>
      </c>
      <c r="AK9" s="128">
        <f>IF($AF9=0,0,(($L9/$AF9)-1))</f>
        <v>1.0445658669070093</v>
      </c>
    </row>
    <row r="10" spans="1:37" ht="12.75">
      <c r="A10" s="62" t="s">
        <v>98</v>
      </c>
      <c r="B10" s="63" t="s">
        <v>82</v>
      </c>
      <c r="C10" s="64" t="s">
        <v>83</v>
      </c>
      <c r="D10" s="85">
        <v>2462474369</v>
      </c>
      <c r="E10" s="86">
        <v>281482417</v>
      </c>
      <c r="F10" s="87">
        <f aca="true" t="shared" si="0" ref="F10:F35">$D10+$E10</f>
        <v>2743956786</v>
      </c>
      <c r="G10" s="85">
        <v>2462474369</v>
      </c>
      <c r="H10" s="86">
        <v>421012735</v>
      </c>
      <c r="I10" s="87">
        <f aca="true" t="shared" si="1" ref="I10:I35">$G10+$H10</f>
        <v>2883487104</v>
      </c>
      <c r="J10" s="85">
        <v>243964323</v>
      </c>
      <c r="K10" s="86">
        <v>35361075</v>
      </c>
      <c r="L10" s="88">
        <f aca="true" t="shared" si="2" ref="L10:L35">$J10+$K10</f>
        <v>279325398</v>
      </c>
      <c r="M10" s="105">
        <f aca="true" t="shared" si="3" ref="M10:M35">IF($F10=0,0,$L10/$F10)</f>
        <v>0.10179657326425548</v>
      </c>
      <c r="N10" s="85">
        <v>0</v>
      </c>
      <c r="O10" s="86">
        <v>0</v>
      </c>
      <c r="P10" s="88">
        <f aca="true" t="shared" si="4" ref="P10:P35">$N10+$O10</f>
        <v>0</v>
      </c>
      <c r="Q10" s="105">
        <f aca="true" t="shared" si="5" ref="Q10:Q35">IF($F10=0,0,$P10/$F10)</f>
        <v>0</v>
      </c>
      <c r="R10" s="85">
        <v>0</v>
      </c>
      <c r="S10" s="86">
        <v>0</v>
      </c>
      <c r="T10" s="88">
        <f aca="true" t="shared" si="6" ref="T10:T35">$R10+$S10</f>
        <v>0</v>
      </c>
      <c r="U10" s="105">
        <f aca="true" t="shared" si="7" ref="U10:U35">IF($I10=0,0,$T10/$I10)</f>
        <v>0</v>
      </c>
      <c r="V10" s="85">
        <v>0</v>
      </c>
      <c r="W10" s="86">
        <v>0</v>
      </c>
      <c r="X10" s="88">
        <f aca="true" t="shared" si="8" ref="X10:X35">$V10+$W10</f>
        <v>0</v>
      </c>
      <c r="Y10" s="105">
        <f aca="true" t="shared" si="9" ref="Y10:Y35">IF($I10=0,0,$X10/$I10)</f>
        <v>0</v>
      </c>
      <c r="Z10" s="125">
        <v>243964323</v>
      </c>
      <c r="AA10" s="88">
        <v>35361075</v>
      </c>
      <c r="AB10" s="88">
        <f aca="true" t="shared" si="10" ref="AB10:AB35">$Z10+$AA10</f>
        <v>279325398</v>
      </c>
      <c r="AC10" s="105">
        <f aca="true" t="shared" si="11" ref="AC10:AC35">IF($F10=0,0,$AB10/$F10)</f>
        <v>0.10179657326425548</v>
      </c>
      <c r="AD10" s="85">
        <v>235896710</v>
      </c>
      <c r="AE10" s="86">
        <v>4843934</v>
      </c>
      <c r="AF10" s="88">
        <f aca="true" t="shared" si="12" ref="AF10:AF35">$AD10+$AE10</f>
        <v>240740644</v>
      </c>
      <c r="AG10" s="86">
        <v>2705534981</v>
      </c>
      <c r="AH10" s="86">
        <v>2705534981</v>
      </c>
      <c r="AI10" s="126">
        <v>240740644</v>
      </c>
      <c r="AJ10" s="127">
        <f aca="true" t="shared" si="13" ref="AJ10:AJ35">IF($AG10=0,0,$AI10/$AG10)</f>
        <v>0.08898079148509816</v>
      </c>
      <c r="AK10" s="128">
        <f aca="true" t="shared" si="14" ref="AK10:AK35">IF($AF10=0,0,(($L10/$AF10)-1))</f>
        <v>0.1602751964059712</v>
      </c>
    </row>
    <row r="11" spans="1:37" ht="12.75">
      <c r="A11" s="62" t="s">
        <v>98</v>
      </c>
      <c r="B11" s="63" t="s">
        <v>84</v>
      </c>
      <c r="C11" s="64" t="s">
        <v>85</v>
      </c>
      <c r="D11" s="85">
        <v>4326090405</v>
      </c>
      <c r="E11" s="86">
        <v>611404497</v>
      </c>
      <c r="F11" s="87">
        <f t="shared" si="0"/>
        <v>4937494902</v>
      </c>
      <c r="G11" s="85">
        <v>4409141416</v>
      </c>
      <c r="H11" s="86">
        <v>571404496</v>
      </c>
      <c r="I11" s="87">
        <f t="shared" si="1"/>
        <v>4980545912</v>
      </c>
      <c r="J11" s="85">
        <v>732270757</v>
      </c>
      <c r="K11" s="86">
        <v>50883793</v>
      </c>
      <c r="L11" s="88">
        <f t="shared" si="2"/>
        <v>783154550</v>
      </c>
      <c r="M11" s="105">
        <f t="shared" si="3"/>
        <v>0.15861374351652952</v>
      </c>
      <c r="N11" s="85">
        <v>0</v>
      </c>
      <c r="O11" s="86">
        <v>0</v>
      </c>
      <c r="P11" s="88">
        <f t="shared" si="4"/>
        <v>0</v>
      </c>
      <c r="Q11" s="105">
        <f t="shared" si="5"/>
        <v>0</v>
      </c>
      <c r="R11" s="85">
        <v>0</v>
      </c>
      <c r="S11" s="86">
        <v>0</v>
      </c>
      <c r="T11" s="88">
        <f t="shared" si="6"/>
        <v>0</v>
      </c>
      <c r="U11" s="105">
        <f t="shared" si="7"/>
        <v>0</v>
      </c>
      <c r="V11" s="85">
        <v>0</v>
      </c>
      <c r="W11" s="86">
        <v>0</v>
      </c>
      <c r="X11" s="88">
        <f t="shared" si="8"/>
        <v>0</v>
      </c>
      <c r="Y11" s="105">
        <f t="shared" si="9"/>
        <v>0</v>
      </c>
      <c r="Z11" s="125">
        <v>732270757</v>
      </c>
      <c r="AA11" s="88">
        <v>50883793</v>
      </c>
      <c r="AB11" s="88">
        <f t="shared" si="10"/>
        <v>783154550</v>
      </c>
      <c r="AC11" s="105">
        <f t="shared" si="11"/>
        <v>0.15861374351652952</v>
      </c>
      <c r="AD11" s="85">
        <v>925758991</v>
      </c>
      <c r="AE11" s="86">
        <v>98328674</v>
      </c>
      <c r="AF11" s="88">
        <f t="shared" si="12"/>
        <v>1024087665</v>
      </c>
      <c r="AG11" s="86">
        <v>6187780257</v>
      </c>
      <c r="AH11" s="86">
        <v>6187780257</v>
      </c>
      <c r="AI11" s="126">
        <v>1024087665</v>
      </c>
      <c r="AJ11" s="127">
        <f t="shared" si="13"/>
        <v>0.16550162133529042</v>
      </c>
      <c r="AK11" s="128">
        <f t="shared" si="14"/>
        <v>-0.2352661039033216</v>
      </c>
    </row>
    <row r="12" spans="1:37" ht="12.75">
      <c r="A12" s="62" t="s">
        <v>98</v>
      </c>
      <c r="B12" s="63" t="s">
        <v>516</v>
      </c>
      <c r="C12" s="64" t="s">
        <v>517</v>
      </c>
      <c r="D12" s="85">
        <v>240889190</v>
      </c>
      <c r="E12" s="86">
        <v>33912150</v>
      </c>
      <c r="F12" s="87">
        <f t="shared" si="0"/>
        <v>274801340</v>
      </c>
      <c r="G12" s="85">
        <v>240889190</v>
      </c>
      <c r="H12" s="86">
        <v>19132273</v>
      </c>
      <c r="I12" s="87">
        <f t="shared" si="1"/>
        <v>260021463</v>
      </c>
      <c r="J12" s="85">
        <v>33580653</v>
      </c>
      <c r="K12" s="86">
        <v>16617480</v>
      </c>
      <c r="L12" s="88">
        <f t="shared" si="2"/>
        <v>50198133</v>
      </c>
      <c r="M12" s="105">
        <f t="shared" si="3"/>
        <v>0.18267062671528458</v>
      </c>
      <c r="N12" s="85">
        <v>0</v>
      </c>
      <c r="O12" s="86">
        <v>0</v>
      </c>
      <c r="P12" s="88">
        <f t="shared" si="4"/>
        <v>0</v>
      </c>
      <c r="Q12" s="105">
        <f t="shared" si="5"/>
        <v>0</v>
      </c>
      <c r="R12" s="85">
        <v>0</v>
      </c>
      <c r="S12" s="86">
        <v>0</v>
      </c>
      <c r="T12" s="88">
        <f t="shared" si="6"/>
        <v>0</v>
      </c>
      <c r="U12" s="105">
        <f t="shared" si="7"/>
        <v>0</v>
      </c>
      <c r="V12" s="85">
        <v>0</v>
      </c>
      <c r="W12" s="86">
        <v>0</v>
      </c>
      <c r="X12" s="88">
        <f t="shared" si="8"/>
        <v>0</v>
      </c>
      <c r="Y12" s="105">
        <f t="shared" si="9"/>
        <v>0</v>
      </c>
      <c r="Z12" s="125">
        <v>33580653</v>
      </c>
      <c r="AA12" s="88">
        <v>16617480</v>
      </c>
      <c r="AB12" s="88">
        <f t="shared" si="10"/>
        <v>50198133</v>
      </c>
      <c r="AC12" s="105">
        <f t="shared" si="11"/>
        <v>0.18267062671528458</v>
      </c>
      <c r="AD12" s="85">
        <v>38241587</v>
      </c>
      <c r="AE12" s="86">
        <v>0</v>
      </c>
      <c r="AF12" s="88">
        <f t="shared" si="12"/>
        <v>38241587</v>
      </c>
      <c r="AG12" s="86">
        <v>237955896</v>
      </c>
      <c r="AH12" s="86">
        <v>237955896</v>
      </c>
      <c r="AI12" s="126">
        <v>38241587</v>
      </c>
      <c r="AJ12" s="127">
        <f t="shared" si="13"/>
        <v>0.16070871805588713</v>
      </c>
      <c r="AK12" s="128">
        <f t="shared" si="14"/>
        <v>0.3126582063657557</v>
      </c>
    </row>
    <row r="13" spans="1:37" ht="12.75">
      <c r="A13" s="62" t="s">
        <v>98</v>
      </c>
      <c r="B13" s="63" t="s">
        <v>518</v>
      </c>
      <c r="C13" s="64" t="s">
        <v>519</v>
      </c>
      <c r="D13" s="85">
        <v>854977262</v>
      </c>
      <c r="E13" s="86">
        <v>203495233</v>
      </c>
      <c r="F13" s="87">
        <f t="shared" si="0"/>
        <v>1058472495</v>
      </c>
      <c r="G13" s="85">
        <v>917067747</v>
      </c>
      <c r="H13" s="86">
        <v>203495233</v>
      </c>
      <c r="I13" s="87">
        <f t="shared" si="1"/>
        <v>1120562980</v>
      </c>
      <c r="J13" s="85">
        <v>103573400</v>
      </c>
      <c r="K13" s="86">
        <v>25474193</v>
      </c>
      <c r="L13" s="88">
        <f t="shared" si="2"/>
        <v>129047593</v>
      </c>
      <c r="M13" s="105">
        <f t="shared" si="3"/>
        <v>0.12191870228994472</v>
      </c>
      <c r="N13" s="85">
        <v>0</v>
      </c>
      <c r="O13" s="86">
        <v>0</v>
      </c>
      <c r="P13" s="88">
        <f t="shared" si="4"/>
        <v>0</v>
      </c>
      <c r="Q13" s="105">
        <f t="shared" si="5"/>
        <v>0</v>
      </c>
      <c r="R13" s="85">
        <v>0</v>
      </c>
      <c r="S13" s="86">
        <v>0</v>
      </c>
      <c r="T13" s="88">
        <f t="shared" si="6"/>
        <v>0</v>
      </c>
      <c r="U13" s="105">
        <f t="shared" si="7"/>
        <v>0</v>
      </c>
      <c r="V13" s="85">
        <v>0</v>
      </c>
      <c r="W13" s="86">
        <v>0</v>
      </c>
      <c r="X13" s="88">
        <f t="shared" si="8"/>
        <v>0</v>
      </c>
      <c r="Y13" s="105">
        <f t="shared" si="9"/>
        <v>0</v>
      </c>
      <c r="Z13" s="125">
        <v>103573400</v>
      </c>
      <c r="AA13" s="88">
        <v>25474193</v>
      </c>
      <c r="AB13" s="88">
        <f t="shared" si="10"/>
        <v>129047593</v>
      </c>
      <c r="AC13" s="105">
        <f t="shared" si="11"/>
        <v>0.12191870228994472</v>
      </c>
      <c r="AD13" s="85">
        <v>160585096</v>
      </c>
      <c r="AE13" s="86">
        <v>23494507</v>
      </c>
      <c r="AF13" s="88">
        <f t="shared" si="12"/>
        <v>184079603</v>
      </c>
      <c r="AG13" s="86">
        <v>1172042469</v>
      </c>
      <c r="AH13" s="86">
        <v>1172042469</v>
      </c>
      <c r="AI13" s="126">
        <v>184079603</v>
      </c>
      <c r="AJ13" s="127">
        <f t="shared" si="13"/>
        <v>0.15705881644123257</v>
      </c>
      <c r="AK13" s="128">
        <f t="shared" si="14"/>
        <v>-0.29895767430571873</v>
      </c>
    </row>
    <row r="14" spans="1:37" ht="12.75">
      <c r="A14" s="62" t="s">
        <v>113</v>
      </c>
      <c r="B14" s="63" t="s">
        <v>520</v>
      </c>
      <c r="C14" s="64" t="s">
        <v>521</v>
      </c>
      <c r="D14" s="85">
        <v>288237397</v>
      </c>
      <c r="E14" s="86">
        <v>3003000</v>
      </c>
      <c r="F14" s="87">
        <f t="shared" si="0"/>
        <v>291240397</v>
      </c>
      <c r="G14" s="85">
        <v>301563487</v>
      </c>
      <c r="H14" s="86">
        <v>5713225</v>
      </c>
      <c r="I14" s="87">
        <f t="shared" si="1"/>
        <v>307276712</v>
      </c>
      <c r="J14" s="85">
        <v>60620305</v>
      </c>
      <c r="K14" s="86">
        <v>0</v>
      </c>
      <c r="L14" s="88">
        <f t="shared" si="2"/>
        <v>60620305</v>
      </c>
      <c r="M14" s="105">
        <f t="shared" si="3"/>
        <v>0.20814524916335697</v>
      </c>
      <c r="N14" s="85">
        <v>0</v>
      </c>
      <c r="O14" s="86">
        <v>0</v>
      </c>
      <c r="P14" s="88">
        <f t="shared" si="4"/>
        <v>0</v>
      </c>
      <c r="Q14" s="105">
        <f t="shared" si="5"/>
        <v>0</v>
      </c>
      <c r="R14" s="85">
        <v>0</v>
      </c>
      <c r="S14" s="86">
        <v>0</v>
      </c>
      <c r="T14" s="88">
        <f t="shared" si="6"/>
        <v>0</v>
      </c>
      <c r="U14" s="105">
        <f t="shared" si="7"/>
        <v>0</v>
      </c>
      <c r="V14" s="85">
        <v>0</v>
      </c>
      <c r="W14" s="86">
        <v>0</v>
      </c>
      <c r="X14" s="88">
        <f t="shared" si="8"/>
        <v>0</v>
      </c>
      <c r="Y14" s="105">
        <f t="shared" si="9"/>
        <v>0</v>
      </c>
      <c r="Z14" s="125">
        <v>60620305</v>
      </c>
      <c r="AA14" s="88">
        <v>0</v>
      </c>
      <c r="AB14" s="88">
        <f t="shared" si="10"/>
        <v>60620305</v>
      </c>
      <c r="AC14" s="105">
        <f t="shared" si="11"/>
        <v>0.20814524916335697</v>
      </c>
      <c r="AD14" s="85">
        <v>39187585</v>
      </c>
      <c r="AE14" s="86">
        <v>0</v>
      </c>
      <c r="AF14" s="88">
        <f t="shared" si="12"/>
        <v>39187585</v>
      </c>
      <c r="AG14" s="86">
        <v>323192476</v>
      </c>
      <c r="AH14" s="86">
        <v>323192476</v>
      </c>
      <c r="AI14" s="126">
        <v>39187585</v>
      </c>
      <c r="AJ14" s="127">
        <f t="shared" si="13"/>
        <v>0.12125153866515136</v>
      </c>
      <c r="AK14" s="128">
        <f t="shared" si="14"/>
        <v>0.5469262777994612</v>
      </c>
    </row>
    <row r="15" spans="1:37" ht="16.5">
      <c r="A15" s="65"/>
      <c r="B15" s="66" t="s">
        <v>522</v>
      </c>
      <c r="C15" s="67"/>
      <c r="D15" s="89">
        <f>SUM(D9:D14)</f>
        <v>8633897351</v>
      </c>
      <c r="E15" s="90">
        <f>SUM(E9:E14)</f>
        <v>1349096891</v>
      </c>
      <c r="F15" s="91">
        <f t="shared" si="0"/>
        <v>9982994242</v>
      </c>
      <c r="G15" s="89">
        <f>SUM(G9:G14)</f>
        <v>8806196138</v>
      </c>
      <c r="H15" s="90">
        <f>SUM(H9:H14)</f>
        <v>1420257556</v>
      </c>
      <c r="I15" s="91">
        <f t="shared" si="1"/>
        <v>10226453694</v>
      </c>
      <c r="J15" s="89">
        <f>SUM(J9:J14)</f>
        <v>1234478378</v>
      </c>
      <c r="K15" s="90">
        <f>SUM(K9:K14)</f>
        <v>152482675</v>
      </c>
      <c r="L15" s="90">
        <f t="shared" si="2"/>
        <v>1386961053</v>
      </c>
      <c r="M15" s="106">
        <f t="shared" si="3"/>
        <v>0.1389323703268144</v>
      </c>
      <c r="N15" s="89">
        <f>SUM(N9:N14)</f>
        <v>0</v>
      </c>
      <c r="O15" s="90">
        <f>SUM(O9:O14)</f>
        <v>0</v>
      </c>
      <c r="P15" s="90">
        <f t="shared" si="4"/>
        <v>0</v>
      </c>
      <c r="Q15" s="106">
        <f t="shared" si="5"/>
        <v>0</v>
      </c>
      <c r="R15" s="89">
        <f>SUM(R9:R14)</f>
        <v>0</v>
      </c>
      <c r="S15" s="90">
        <f>SUM(S9:S14)</f>
        <v>0</v>
      </c>
      <c r="T15" s="90">
        <f t="shared" si="6"/>
        <v>0</v>
      </c>
      <c r="U15" s="106">
        <f t="shared" si="7"/>
        <v>0</v>
      </c>
      <c r="V15" s="89">
        <f>SUM(V9:V14)</f>
        <v>0</v>
      </c>
      <c r="W15" s="90">
        <f>SUM(W9:W14)</f>
        <v>0</v>
      </c>
      <c r="X15" s="90">
        <f t="shared" si="8"/>
        <v>0</v>
      </c>
      <c r="Y15" s="106">
        <f t="shared" si="9"/>
        <v>0</v>
      </c>
      <c r="Z15" s="89">
        <v>1234478378</v>
      </c>
      <c r="AA15" s="90">
        <v>152482675</v>
      </c>
      <c r="AB15" s="90">
        <f t="shared" si="10"/>
        <v>1386961053</v>
      </c>
      <c r="AC15" s="106">
        <f t="shared" si="11"/>
        <v>0.1389323703268144</v>
      </c>
      <c r="AD15" s="89">
        <f>SUM(AD9:AD14)</f>
        <v>1438685478</v>
      </c>
      <c r="AE15" s="90">
        <f>SUM(AE9:AE14)</f>
        <v>129036956</v>
      </c>
      <c r="AF15" s="90">
        <f t="shared" si="12"/>
        <v>1567722434</v>
      </c>
      <c r="AG15" s="90">
        <f>SUM(AG9:AG14)</f>
        <v>11294924549</v>
      </c>
      <c r="AH15" s="90">
        <f>SUM(AH9:AH14)</f>
        <v>11294924549</v>
      </c>
      <c r="AI15" s="91">
        <f>SUM(AI9:AI14)</f>
        <v>1567722434</v>
      </c>
      <c r="AJ15" s="129">
        <f t="shared" si="13"/>
        <v>0.13879884077125587</v>
      </c>
      <c r="AK15" s="130">
        <f t="shared" si="14"/>
        <v>-0.11530190362766735</v>
      </c>
    </row>
    <row r="16" spans="1:37" ht="12.75">
      <c r="A16" s="62" t="s">
        <v>98</v>
      </c>
      <c r="B16" s="63" t="s">
        <v>523</v>
      </c>
      <c r="C16" s="64" t="s">
        <v>524</v>
      </c>
      <c r="D16" s="85">
        <v>175769853</v>
      </c>
      <c r="E16" s="86">
        <v>32740800</v>
      </c>
      <c r="F16" s="87">
        <f t="shared" si="0"/>
        <v>208510653</v>
      </c>
      <c r="G16" s="85">
        <v>178968354</v>
      </c>
      <c r="H16" s="86">
        <v>53240800</v>
      </c>
      <c r="I16" s="87">
        <f t="shared" si="1"/>
        <v>232209154</v>
      </c>
      <c r="J16" s="85">
        <v>33895871</v>
      </c>
      <c r="K16" s="86">
        <v>6148981</v>
      </c>
      <c r="L16" s="88">
        <f t="shared" si="2"/>
        <v>40044852</v>
      </c>
      <c r="M16" s="105">
        <f t="shared" si="3"/>
        <v>0.19205182768287624</v>
      </c>
      <c r="N16" s="85">
        <v>0</v>
      </c>
      <c r="O16" s="86">
        <v>0</v>
      </c>
      <c r="P16" s="88">
        <f t="shared" si="4"/>
        <v>0</v>
      </c>
      <c r="Q16" s="105">
        <f t="shared" si="5"/>
        <v>0</v>
      </c>
      <c r="R16" s="85">
        <v>0</v>
      </c>
      <c r="S16" s="86">
        <v>0</v>
      </c>
      <c r="T16" s="88">
        <f t="shared" si="6"/>
        <v>0</v>
      </c>
      <c r="U16" s="105">
        <f t="shared" si="7"/>
        <v>0</v>
      </c>
      <c r="V16" s="85">
        <v>0</v>
      </c>
      <c r="W16" s="86">
        <v>0</v>
      </c>
      <c r="X16" s="88">
        <f t="shared" si="8"/>
        <v>0</v>
      </c>
      <c r="Y16" s="105">
        <f t="shared" si="9"/>
        <v>0</v>
      </c>
      <c r="Z16" s="125">
        <v>33895871</v>
      </c>
      <c r="AA16" s="88">
        <v>6148981</v>
      </c>
      <c r="AB16" s="88">
        <f t="shared" si="10"/>
        <v>40044852</v>
      </c>
      <c r="AC16" s="105">
        <f t="shared" si="11"/>
        <v>0.19205182768287624</v>
      </c>
      <c r="AD16" s="85">
        <v>12436014</v>
      </c>
      <c r="AE16" s="86">
        <v>1023901</v>
      </c>
      <c r="AF16" s="88">
        <f t="shared" si="12"/>
        <v>13459915</v>
      </c>
      <c r="AG16" s="86">
        <v>161451345</v>
      </c>
      <c r="AH16" s="86">
        <v>161451345</v>
      </c>
      <c r="AI16" s="126">
        <v>13459915</v>
      </c>
      <c r="AJ16" s="127">
        <f t="shared" si="13"/>
        <v>0.08336824323142059</v>
      </c>
      <c r="AK16" s="128">
        <f t="shared" si="14"/>
        <v>1.9751192336652945</v>
      </c>
    </row>
    <row r="17" spans="1:37" ht="12.75">
      <c r="A17" s="62" t="s">
        <v>98</v>
      </c>
      <c r="B17" s="63" t="s">
        <v>525</v>
      </c>
      <c r="C17" s="64" t="s">
        <v>526</v>
      </c>
      <c r="D17" s="85">
        <v>237260607</v>
      </c>
      <c r="E17" s="86">
        <v>1</v>
      </c>
      <c r="F17" s="87">
        <f t="shared" si="0"/>
        <v>237260608</v>
      </c>
      <c r="G17" s="85">
        <v>237260607</v>
      </c>
      <c r="H17" s="86">
        <v>39600001</v>
      </c>
      <c r="I17" s="87">
        <f t="shared" si="1"/>
        <v>276860608</v>
      </c>
      <c r="J17" s="85">
        <v>32529550</v>
      </c>
      <c r="K17" s="86">
        <v>0</v>
      </c>
      <c r="L17" s="88">
        <f t="shared" si="2"/>
        <v>32529550</v>
      </c>
      <c r="M17" s="105">
        <f t="shared" si="3"/>
        <v>0.13710472325856976</v>
      </c>
      <c r="N17" s="85">
        <v>0</v>
      </c>
      <c r="O17" s="86">
        <v>0</v>
      </c>
      <c r="P17" s="88">
        <f t="shared" si="4"/>
        <v>0</v>
      </c>
      <c r="Q17" s="105">
        <f t="shared" si="5"/>
        <v>0</v>
      </c>
      <c r="R17" s="85">
        <v>0</v>
      </c>
      <c r="S17" s="86">
        <v>0</v>
      </c>
      <c r="T17" s="88">
        <f t="shared" si="6"/>
        <v>0</v>
      </c>
      <c r="U17" s="105">
        <f t="shared" si="7"/>
        <v>0</v>
      </c>
      <c r="V17" s="85">
        <v>0</v>
      </c>
      <c r="W17" s="86">
        <v>0</v>
      </c>
      <c r="X17" s="88">
        <f t="shared" si="8"/>
        <v>0</v>
      </c>
      <c r="Y17" s="105">
        <f t="shared" si="9"/>
        <v>0</v>
      </c>
      <c r="Z17" s="125">
        <v>32529550</v>
      </c>
      <c r="AA17" s="88">
        <v>0</v>
      </c>
      <c r="AB17" s="88">
        <f t="shared" si="10"/>
        <v>32529550</v>
      </c>
      <c r="AC17" s="105">
        <f t="shared" si="11"/>
        <v>0.13710472325856976</v>
      </c>
      <c r="AD17" s="85">
        <v>31489150</v>
      </c>
      <c r="AE17" s="86">
        <v>2819611</v>
      </c>
      <c r="AF17" s="88">
        <f t="shared" si="12"/>
        <v>34308761</v>
      </c>
      <c r="AG17" s="86">
        <v>296939718</v>
      </c>
      <c r="AH17" s="86">
        <v>296939718</v>
      </c>
      <c r="AI17" s="126">
        <v>34308761</v>
      </c>
      <c r="AJ17" s="127">
        <f t="shared" si="13"/>
        <v>0.11554116515999385</v>
      </c>
      <c r="AK17" s="128">
        <f t="shared" si="14"/>
        <v>-0.05185879490081269</v>
      </c>
    </row>
    <row r="18" spans="1:37" ht="12.75">
      <c r="A18" s="62" t="s">
        <v>98</v>
      </c>
      <c r="B18" s="63" t="s">
        <v>527</v>
      </c>
      <c r="C18" s="64" t="s">
        <v>528</v>
      </c>
      <c r="D18" s="85">
        <v>917721048</v>
      </c>
      <c r="E18" s="86">
        <v>108729828</v>
      </c>
      <c r="F18" s="87">
        <f t="shared" si="0"/>
        <v>1026450876</v>
      </c>
      <c r="G18" s="85">
        <v>932014759</v>
      </c>
      <c r="H18" s="86">
        <v>120166543</v>
      </c>
      <c r="I18" s="87">
        <f t="shared" si="1"/>
        <v>1052181302</v>
      </c>
      <c r="J18" s="85">
        <v>149212466</v>
      </c>
      <c r="K18" s="86">
        <v>24971896</v>
      </c>
      <c r="L18" s="88">
        <f t="shared" si="2"/>
        <v>174184362</v>
      </c>
      <c r="M18" s="105">
        <f t="shared" si="3"/>
        <v>0.16969576048177099</v>
      </c>
      <c r="N18" s="85">
        <v>0</v>
      </c>
      <c r="O18" s="86">
        <v>0</v>
      </c>
      <c r="P18" s="88">
        <f t="shared" si="4"/>
        <v>0</v>
      </c>
      <c r="Q18" s="105">
        <f t="shared" si="5"/>
        <v>0</v>
      </c>
      <c r="R18" s="85">
        <v>0</v>
      </c>
      <c r="S18" s="86">
        <v>0</v>
      </c>
      <c r="T18" s="88">
        <f t="shared" si="6"/>
        <v>0</v>
      </c>
      <c r="U18" s="105">
        <f t="shared" si="7"/>
        <v>0</v>
      </c>
      <c r="V18" s="85">
        <v>0</v>
      </c>
      <c r="W18" s="86">
        <v>0</v>
      </c>
      <c r="X18" s="88">
        <f t="shared" si="8"/>
        <v>0</v>
      </c>
      <c r="Y18" s="105">
        <f t="shared" si="9"/>
        <v>0</v>
      </c>
      <c r="Z18" s="125">
        <v>149212466</v>
      </c>
      <c r="AA18" s="88">
        <v>24971896</v>
      </c>
      <c r="AB18" s="88">
        <f t="shared" si="10"/>
        <v>174184362</v>
      </c>
      <c r="AC18" s="105">
        <f t="shared" si="11"/>
        <v>0.16969576048177099</v>
      </c>
      <c r="AD18" s="85">
        <v>97621021</v>
      </c>
      <c r="AE18" s="86">
        <v>25475134</v>
      </c>
      <c r="AF18" s="88">
        <f t="shared" si="12"/>
        <v>123096155</v>
      </c>
      <c r="AG18" s="86">
        <v>1048403568</v>
      </c>
      <c r="AH18" s="86">
        <v>1048403568</v>
      </c>
      <c r="AI18" s="126">
        <v>123096155</v>
      </c>
      <c r="AJ18" s="127">
        <f t="shared" si="13"/>
        <v>0.11741294932334682</v>
      </c>
      <c r="AK18" s="128">
        <f t="shared" si="14"/>
        <v>0.4150268300419293</v>
      </c>
    </row>
    <row r="19" spans="1:37" ht="12.75">
      <c r="A19" s="62" t="s">
        <v>98</v>
      </c>
      <c r="B19" s="63" t="s">
        <v>529</v>
      </c>
      <c r="C19" s="64" t="s">
        <v>530</v>
      </c>
      <c r="D19" s="85">
        <v>607330645</v>
      </c>
      <c r="E19" s="86">
        <v>77956207</v>
      </c>
      <c r="F19" s="87">
        <f t="shared" si="0"/>
        <v>685286852</v>
      </c>
      <c r="G19" s="85">
        <v>580143366</v>
      </c>
      <c r="H19" s="86">
        <v>71959734</v>
      </c>
      <c r="I19" s="87">
        <f t="shared" si="1"/>
        <v>652103100</v>
      </c>
      <c r="J19" s="85">
        <v>56415398</v>
      </c>
      <c r="K19" s="86">
        <v>7888014</v>
      </c>
      <c r="L19" s="88">
        <f t="shared" si="2"/>
        <v>64303412</v>
      </c>
      <c r="M19" s="105">
        <f t="shared" si="3"/>
        <v>0.09383429991737241</v>
      </c>
      <c r="N19" s="85">
        <v>0</v>
      </c>
      <c r="O19" s="86">
        <v>0</v>
      </c>
      <c r="P19" s="88">
        <f t="shared" si="4"/>
        <v>0</v>
      </c>
      <c r="Q19" s="105">
        <f t="shared" si="5"/>
        <v>0</v>
      </c>
      <c r="R19" s="85">
        <v>0</v>
      </c>
      <c r="S19" s="86">
        <v>0</v>
      </c>
      <c r="T19" s="88">
        <f t="shared" si="6"/>
        <v>0</v>
      </c>
      <c r="U19" s="105">
        <f t="shared" si="7"/>
        <v>0</v>
      </c>
      <c r="V19" s="85">
        <v>0</v>
      </c>
      <c r="W19" s="86">
        <v>0</v>
      </c>
      <c r="X19" s="88">
        <f t="shared" si="8"/>
        <v>0</v>
      </c>
      <c r="Y19" s="105">
        <f t="shared" si="9"/>
        <v>0</v>
      </c>
      <c r="Z19" s="125">
        <v>56415398</v>
      </c>
      <c r="AA19" s="88">
        <v>7888014</v>
      </c>
      <c r="AB19" s="88">
        <f t="shared" si="10"/>
        <v>64303412</v>
      </c>
      <c r="AC19" s="105">
        <f t="shared" si="11"/>
        <v>0.09383429991737241</v>
      </c>
      <c r="AD19" s="85">
        <v>33304743</v>
      </c>
      <c r="AE19" s="86">
        <v>11544660</v>
      </c>
      <c r="AF19" s="88">
        <f t="shared" si="12"/>
        <v>44849403</v>
      </c>
      <c r="AG19" s="86">
        <v>518068352</v>
      </c>
      <c r="AH19" s="86">
        <v>518068352</v>
      </c>
      <c r="AI19" s="126">
        <v>44849403</v>
      </c>
      <c r="AJ19" s="127">
        <f t="shared" si="13"/>
        <v>0.08657043578682065</v>
      </c>
      <c r="AK19" s="128">
        <f t="shared" si="14"/>
        <v>0.4337629421733886</v>
      </c>
    </row>
    <row r="20" spans="1:37" ht="12.75">
      <c r="A20" s="62" t="s">
        <v>98</v>
      </c>
      <c r="B20" s="63" t="s">
        <v>531</v>
      </c>
      <c r="C20" s="64" t="s">
        <v>532</v>
      </c>
      <c r="D20" s="85">
        <v>404153417</v>
      </c>
      <c r="E20" s="86">
        <v>35076850</v>
      </c>
      <c r="F20" s="87">
        <f t="shared" si="0"/>
        <v>439230267</v>
      </c>
      <c r="G20" s="85">
        <v>383694168</v>
      </c>
      <c r="H20" s="86">
        <v>35436850</v>
      </c>
      <c r="I20" s="87">
        <f t="shared" si="1"/>
        <v>419131018</v>
      </c>
      <c r="J20" s="85">
        <v>66973640</v>
      </c>
      <c r="K20" s="86">
        <v>187000</v>
      </c>
      <c r="L20" s="88">
        <f t="shared" si="2"/>
        <v>67160640</v>
      </c>
      <c r="M20" s="105">
        <f t="shared" si="3"/>
        <v>0.15290530968805024</v>
      </c>
      <c r="N20" s="85">
        <v>0</v>
      </c>
      <c r="O20" s="86">
        <v>0</v>
      </c>
      <c r="P20" s="88">
        <f t="shared" si="4"/>
        <v>0</v>
      </c>
      <c r="Q20" s="105">
        <f t="shared" si="5"/>
        <v>0</v>
      </c>
      <c r="R20" s="85">
        <v>0</v>
      </c>
      <c r="S20" s="86">
        <v>0</v>
      </c>
      <c r="T20" s="88">
        <f t="shared" si="6"/>
        <v>0</v>
      </c>
      <c r="U20" s="105">
        <f t="shared" si="7"/>
        <v>0</v>
      </c>
      <c r="V20" s="85">
        <v>0</v>
      </c>
      <c r="W20" s="86">
        <v>0</v>
      </c>
      <c r="X20" s="88">
        <f t="shared" si="8"/>
        <v>0</v>
      </c>
      <c r="Y20" s="105">
        <f t="shared" si="9"/>
        <v>0</v>
      </c>
      <c r="Z20" s="125">
        <v>66973640</v>
      </c>
      <c r="AA20" s="88">
        <v>187000</v>
      </c>
      <c r="AB20" s="88">
        <f t="shared" si="10"/>
        <v>67160640</v>
      </c>
      <c r="AC20" s="105">
        <f t="shared" si="11"/>
        <v>0.15290530968805024</v>
      </c>
      <c r="AD20" s="85">
        <v>62308003</v>
      </c>
      <c r="AE20" s="86">
        <v>0</v>
      </c>
      <c r="AF20" s="88">
        <f t="shared" si="12"/>
        <v>62308003</v>
      </c>
      <c r="AG20" s="86">
        <v>430746547</v>
      </c>
      <c r="AH20" s="86">
        <v>430746547</v>
      </c>
      <c r="AI20" s="126">
        <v>62308003</v>
      </c>
      <c r="AJ20" s="127">
        <f t="shared" si="13"/>
        <v>0.1446511955440005</v>
      </c>
      <c r="AK20" s="128">
        <f t="shared" si="14"/>
        <v>0.07788144004551079</v>
      </c>
    </row>
    <row r="21" spans="1:37" ht="12.75">
      <c r="A21" s="62" t="s">
        <v>113</v>
      </c>
      <c r="B21" s="63" t="s">
        <v>533</v>
      </c>
      <c r="C21" s="64" t="s">
        <v>534</v>
      </c>
      <c r="D21" s="85">
        <v>959369952</v>
      </c>
      <c r="E21" s="86">
        <v>5525049504</v>
      </c>
      <c r="F21" s="87">
        <f t="shared" si="0"/>
        <v>6484419456</v>
      </c>
      <c r="G21" s="85">
        <v>959369952</v>
      </c>
      <c r="H21" s="86">
        <v>5525049504</v>
      </c>
      <c r="I21" s="87">
        <f t="shared" si="1"/>
        <v>6484419456</v>
      </c>
      <c r="J21" s="85">
        <v>80213504</v>
      </c>
      <c r="K21" s="86">
        <v>32803902</v>
      </c>
      <c r="L21" s="88">
        <f t="shared" si="2"/>
        <v>113017406</v>
      </c>
      <c r="M21" s="105">
        <f t="shared" si="3"/>
        <v>0.01742907083153382</v>
      </c>
      <c r="N21" s="85">
        <v>0</v>
      </c>
      <c r="O21" s="86">
        <v>0</v>
      </c>
      <c r="P21" s="88">
        <f t="shared" si="4"/>
        <v>0</v>
      </c>
      <c r="Q21" s="105">
        <f t="shared" si="5"/>
        <v>0</v>
      </c>
      <c r="R21" s="85">
        <v>0</v>
      </c>
      <c r="S21" s="86">
        <v>0</v>
      </c>
      <c r="T21" s="88">
        <f t="shared" si="6"/>
        <v>0</v>
      </c>
      <c r="U21" s="105">
        <f t="shared" si="7"/>
        <v>0</v>
      </c>
      <c r="V21" s="85">
        <v>0</v>
      </c>
      <c r="W21" s="86">
        <v>0</v>
      </c>
      <c r="X21" s="88">
        <f t="shared" si="8"/>
        <v>0</v>
      </c>
      <c r="Y21" s="105">
        <f t="shared" si="9"/>
        <v>0</v>
      </c>
      <c r="Z21" s="125">
        <v>80213504</v>
      </c>
      <c r="AA21" s="88">
        <v>32803902</v>
      </c>
      <c r="AB21" s="88">
        <f t="shared" si="10"/>
        <v>113017406</v>
      </c>
      <c r="AC21" s="105">
        <f t="shared" si="11"/>
        <v>0.01742907083153382</v>
      </c>
      <c r="AD21" s="85">
        <v>84599037</v>
      </c>
      <c r="AE21" s="86">
        <v>33039375</v>
      </c>
      <c r="AF21" s="88">
        <f t="shared" si="12"/>
        <v>117638412</v>
      </c>
      <c r="AG21" s="86">
        <v>1198814292</v>
      </c>
      <c r="AH21" s="86">
        <v>1198814292</v>
      </c>
      <c r="AI21" s="126">
        <v>117638412</v>
      </c>
      <c r="AJ21" s="127">
        <f t="shared" si="13"/>
        <v>0.09812897025421849</v>
      </c>
      <c r="AK21" s="128">
        <f t="shared" si="14"/>
        <v>-0.03928143810713802</v>
      </c>
    </row>
    <row r="22" spans="1:37" ht="16.5">
      <c r="A22" s="65"/>
      <c r="B22" s="66" t="s">
        <v>535</v>
      </c>
      <c r="C22" s="67"/>
      <c r="D22" s="89">
        <f>SUM(D16:D21)</f>
        <v>3301605522</v>
      </c>
      <c r="E22" s="90">
        <f>SUM(E16:E21)</f>
        <v>5779553190</v>
      </c>
      <c r="F22" s="91">
        <f t="shared" si="0"/>
        <v>9081158712</v>
      </c>
      <c r="G22" s="89">
        <f>SUM(G16:G21)</f>
        <v>3271451206</v>
      </c>
      <c r="H22" s="90">
        <f>SUM(H16:H21)</f>
        <v>5845453432</v>
      </c>
      <c r="I22" s="91">
        <f t="shared" si="1"/>
        <v>9116904638</v>
      </c>
      <c r="J22" s="89">
        <f>SUM(J16:J21)</f>
        <v>419240429</v>
      </c>
      <c r="K22" s="90">
        <f>SUM(K16:K21)</f>
        <v>71999793</v>
      </c>
      <c r="L22" s="90">
        <f t="shared" si="2"/>
        <v>491240222</v>
      </c>
      <c r="M22" s="106">
        <f t="shared" si="3"/>
        <v>0.05409444296473606</v>
      </c>
      <c r="N22" s="89">
        <f>SUM(N16:N21)</f>
        <v>0</v>
      </c>
      <c r="O22" s="90">
        <f>SUM(O16:O21)</f>
        <v>0</v>
      </c>
      <c r="P22" s="90">
        <f t="shared" si="4"/>
        <v>0</v>
      </c>
      <c r="Q22" s="106">
        <f t="shared" si="5"/>
        <v>0</v>
      </c>
      <c r="R22" s="89">
        <f>SUM(R16:R21)</f>
        <v>0</v>
      </c>
      <c r="S22" s="90">
        <f>SUM(S16:S21)</f>
        <v>0</v>
      </c>
      <c r="T22" s="90">
        <f t="shared" si="6"/>
        <v>0</v>
      </c>
      <c r="U22" s="106">
        <f t="shared" si="7"/>
        <v>0</v>
      </c>
      <c r="V22" s="89">
        <f>SUM(V16:V21)</f>
        <v>0</v>
      </c>
      <c r="W22" s="90">
        <f>SUM(W16:W21)</f>
        <v>0</v>
      </c>
      <c r="X22" s="90">
        <f t="shared" si="8"/>
        <v>0</v>
      </c>
      <c r="Y22" s="106">
        <f t="shared" si="9"/>
        <v>0</v>
      </c>
      <c r="Z22" s="89">
        <v>419240429</v>
      </c>
      <c r="AA22" s="90">
        <v>71999793</v>
      </c>
      <c r="AB22" s="90">
        <f t="shared" si="10"/>
        <v>491240222</v>
      </c>
      <c r="AC22" s="106">
        <f t="shared" si="11"/>
        <v>0.05409444296473606</v>
      </c>
      <c r="AD22" s="89">
        <f>SUM(AD16:AD21)</f>
        <v>321757968</v>
      </c>
      <c r="AE22" s="90">
        <f>SUM(AE16:AE21)</f>
        <v>73902681</v>
      </c>
      <c r="AF22" s="90">
        <f t="shared" si="12"/>
        <v>395660649</v>
      </c>
      <c r="AG22" s="90">
        <f>SUM(AG16:AG21)</f>
        <v>3654423822</v>
      </c>
      <c r="AH22" s="90">
        <f>SUM(AH16:AH21)</f>
        <v>3654423822</v>
      </c>
      <c r="AI22" s="91">
        <f>SUM(AI16:AI21)</f>
        <v>395660649</v>
      </c>
      <c r="AJ22" s="129">
        <f t="shared" si="13"/>
        <v>0.10826895518195864</v>
      </c>
      <c r="AK22" s="130">
        <f t="shared" si="14"/>
        <v>0.24156957039212656</v>
      </c>
    </row>
    <row r="23" spans="1:37" ht="12.75">
      <c r="A23" s="62" t="s">
        <v>98</v>
      </c>
      <c r="B23" s="63" t="s">
        <v>536</v>
      </c>
      <c r="C23" s="64" t="s">
        <v>537</v>
      </c>
      <c r="D23" s="85">
        <v>465959338</v>
      </c>
      <c r="E23" s="86">
        <v>24352350</v>
      </c>
      <c r="F23" s="87">
        <f t="shared" si="0"/>
        <v>490311688</v>
      </c>
      <c r="G23" s="85">
        <v>466722388</v>
      </c>
      <c r="H23" s="86">
        <v>28848300</v>
      </c>
      <c r="I23" s="87">
        <f t="shared" si="1"/>
        <v>495570688</v>
      </c>
      <c r="J23" s="85">
        <v>44409700</v>
      </c>
      <c r="K23" s="86">
        <v>3500253</v>
      </c>
      <c r="L23" s="88">
        <f t="shared" si="2"/>
        <v>47909953</v>
      </c>
      <c r="M23" s="105">
        <f t="shared" si="3"/>
        <v>0.09771325908102765</v>
      </c>
      <c r="N23" s="85">
        <v>0</v>
      </c>
      <c r="O23" s="86">
        <v>0</v>
      </c>
      <c r="P23" s="88">
        <f t="shared" si="4"/>
        <v>0</v>
      </c>
      <c r="Q23" s="105">
        <f t="shared" si="5"/>
        <v>0</v>
      </c>
      <c r="R23" s="85">
        <v>0</v>
      </c>
      <c r="S23" s="86">
        <v>0</v>
      </c>
      <c r="T23" s="88">
        <f t="shared" si="6"/>
        <v>0</v>
      </c>
      <c r="U23" s="105">
        <f t="shared" si="7"/>
        <v>0</v>
      </c>
      <c r="V23" s="85">
        <v>0</v>
      </c>
      <c r="W23" s="86">
        <v>0</v>
      </c>
      <c r="X23" s="88">
        <f t="shared" si="8"/>
        <v>0</v>
      </c>
      <c r="Y23" s="105">
        <f t="shared" si="9"/>
        <v>0</v>
      </c>
      <c r="Z23" s="125">
        <v>44409700</v>
      </c>
      <c r="AA23" s="88">
        <v>3500253</v>
      </c>
      <c r="AB23" s="88">
        <f t="shared" si="10"/>
        <v>47909953</v>
      </c>
      <c r="AC23" s="105">
        <f t="shared" si="11"/>
        <v>0.09771325908102765</v>
      </c>
      <c r="AD23" s="85">
        <v>79557080</v>
      </c>
      <c r="AE23" s="86">
        <v>176593</v>
      </c>
      <c r="AF23" s="88">
        <f t="shared" si="12"/>
        <v>79733673</v>
      </c>
      <c r="AG23" s="86">
        <v>467084832</v>
      </c>
      <c r="AH23" s="86">
        <v>467084832</v>
      </c>
      <c r="AI23" s="126">
        <v>79733673</v>
      </c>
      <c r="AJ23" s="127">
        <f t="shared" si="13"/>
        <v>0.17070490741176542</v>
      </c>
      <c r="AK23" s="128">
        <f t="shared" si="14"/>
        <v>-0.3991252227901253</v>
      </c>
    </row>
    <row r="24" spans="1:37" ht="12.75">
      <c r="A24" s="62" t="s">
        <v>98</v>
      </c>
      <c r="B24" s="63" t="s">
        <v>538</v>
      </c>
      <c r="C24" s="64" t="s">
        <v>539</v>
      </c>
      <c r="D24" s="85">
        <v>167916721</v>
      </c>
      <c r="E24" s="86">
        <v>0</v>
      </c>
      <c r="F24" s="87">
        <f t="shared" si="0"/>
        <v>167916721</v>
      </c>
      <c r="G24" s="85">
        <v>167916721</v>
      </c>
      <c r="H24" s="86">
        <v>0</v>
      </c>
      <c r="I24" s="87">
        <f t="shared" si="1"/>
        <v>167916721</v>
      </c>
      <c r="J24" s="85">
        <v>0</v>
      </c>
      <c r="K24" s="86">
        <v>0</v>
      </c>
      <c r="L24" s="88">
        <f t="shared" si="2"/>
        <v>0</v>
      </c>
      <c r="M24" s="105">
        <f t="shared" si="3"/>
        <v>0</v>
      </c>
      <c r="N24" s="85">
        <v>0</v>
      </c>
      <c r="O24" s="86">
        <v>0</v>
      </c>
      <c r="P24" s="88">
        <f t="shared" si="4"/>
        <v>0</v>
      </c>
      <c r="Q24" s="105">
        <f t="shared" si="5"/>
        <v>0</v>
      </c>
      <c r="R24" s="85">
        <v>0</v>
      </c>
      <c r="S24" s="86">
        <v>0</v>
      </c>
      <c r="T24" s="88">
        <f t="shared" si="6"/>
        <v>0</v>
      </c>
      <c r="U24" s="105">
        <f t="shared" si="7"/>
        <v>0</v>
      </c>
      <c r="V24" s="85">
        <v>0</v>
      </c>
      <c r="W24" s="86">
        <v>0</v>
      </c>
      <c r="X24" s="88">
        <f t="shared" si="8"/>
        <v>0</v>
      </c>
      <c r="Y24" s="105">
        <f t="shared" si="9"/>
        <v>0</v>
      </c>
      <c r="Z24" s="125">
        <v>0</v>
      </c>
      <c r="AA24" s="88">
        <v>0</v>
      </c>
      <c r="AB24" s="88">
        <f t="shared" si="10"/>
        <v>0</v>
      </c>
      <c r="AC24" s="105">
        <f t="shared" si="11"/>
        <v>0</v>
      </c>
      <c r="AD24" s="85">
        <v>11016867</v>
      </c>
      <c r="AE24" s="86">
        <v>0</v>
      </c>
      <c r="AF24" s="88">
        <f t="shared" si="12"/>
        <v>11016867</v>
      </c>
      <c r="AG24" s="86">
        <v>242500104</v>
      </c>
      <c r="AH24" s="86">
        <v>242500104</v>
      </c>
      <c r="AI24" s="126">
        <v>11016867</v>
      </c>
      <c r="AJ24" s="127">
        <f t="shared" si="13"/>
        <v>0.04543035989790751</v>
      </c>
      <c r="AK24" s="128">
        <f t="shared" si="14"/>
        <v>-1</v>
      </c>
    </row>
    <row r="25" spans="1:37" ht="12.75">
      <c r="A25" s="62" t="s">
        <v>98</v>
      </c>
      <c r="B25" s="63" t="s">
        <v>540</v>
      </c>
      <c r="C25" s="64" t="s">
        <v>541</v>
      </c>
      <c r="D25" s="85">
        <v>285759065</v>
      </c>
      <c r="E25" s="86">
        <v>89134150</v>
      </c>
      <c r="F25" s="87">
        <f t="shared" si="0"/>
        <v>374893215</v>
      </c>
      <c r="G25" s="85">
        <v>285759065</v>
      </c>
      <c r="H25" s="86">
        <v>89134150</v>
      </c>
      <c r="I25" s="87">
        <f t="shared" si="1"/>
        <v>374893215</v>
      </c>
      <c r="J25" s="85">
        <v>60200441</v>
      </c>
      <c r="K25" s="86">
        <v>15645626</v>
      </c>
      <c r="L25" s="88">
        <f t="shared" si="2"/>
        <v>75846067</v>
      </c>
      <c r="M25" s="105">
        <f t="shared" si="3"/>
        <v>0.20231378954137647</v>
      </c>
      <c r="N25" s="85">
        <v>0</v>
      </c>
      <c r="O25" s="86">
        <v>0</v>
      </c>
      <c r="P25" s="88">
        <f t="shared" si="4"/>
        <v>0</v>
      </c>
      <c r="Q25" s="105">
        <f t="shared" si="5"/>
        <v>0</v>
      </c>
      <c r="R25" s="85">
        <v>0</v>
      </c>
      <c r="S25" s="86">
        <v>0</v>
      </c>
      <c r="T25" s="88">
        <f t="shared" si="6"/>
        <v>0</v>
      </c>
      <c r="U25" s="105">
        <f t="shared" si="7"/>
        <v>0</v>
      </c>
      <c r="V25" s="85">
        <v>0</v>
      </c>
      <c r="W25" s="86">
        <v>0</v>
      </c>
      <c r="X25" s="88">
        <f t="shared" si="8"/>
        <v>0</v>
      </c>
      <c r="Y25" s="105">
        <f t="shared" si="9"/>
        <v>0</v>
      </c>
      <c r="Z25" s="125">
        <v>60200441</v>
      </c>
      <c r="AA25" s="88">
        <v>15645626</v>
      </c>
      <c r="AB25" s="88">
        <f t="shared" si="10"/>
        <v>75846067</v>
      </c>
      <c r="AC25" s="105">
        <f t="shared" si="11"/>
        <v>0.20231378954137647</v>
      </c>
      <c r="AD25" s="85">
        <v>34426513</v>
      </c>
      <c r="AE25" s="86">
        <v>26601412</v>
      </c>
      <c r="AF25" s="88">
        <f t="shared" si="12"/>
        <v>61027925</v>
      </c>
      <c r="AG25" s="86">
        <v>424748879</v>
      </c>
      <c r="AH25" s="86">
        <v>424748879</v>
      </c>
      <c r="AI25" s="126">
        <v>61027925</v>
      </c>
      <c r="AJ25" s="127">
        <f t="shared" si="13"/>
        <v>0.14368001427968455</v>
      </c>
      <c r="AK25" s="128">
        <f t="shared" si="14"/>
        <v>0.24280920578571208</v>
      </c>
    </row>
    <row r="26" spans="1:37" ht="12.75">
      <c r="A26" s="62" t="s">
        <v>98</v>
      </c>
      <c r="B26" s="63" t="s">
        <v>542</v>
      </c>
      <c r="C26" s="64" t="s">
        <v>543</v>
      </c>
      <c r="D26" s="85">
        <v>320038389</v>
      </c>
      <c r="E26" s="86">
        <v>24882900</v>
      </c>
      <c r="F26" s="87">
        <f t="shared" si="0"/>
        <v>344921289</v>
      </c>
      <c r="G26" s="85">
        <v>305849680</v>
      </c>
      <c r="H26" s="86">
        <v>19582900</v>
      </c>
      <c r="I26" s="87">
        <f t="shared" si="1"/>
        <v>325432580</v>
      </c>
      <c r="J26" s="85">
        <v>25062063</v>
      </c>
      <c r="K26" s="86">
        <v>654638</v>
      </c>
      <c r="L26" s="88">
        <f t="shared" si="2"/>
        <v>25716701</v>
      </c>
      <c r="M26" s="105">
        <f t="shared" si="3"/>
        <v>0.07455817260383717</v>
      </c>
      <c r="N26" s="85">
        <v>0</v>
      </c>
      <c r="O26" s="86">
        <v>0</v>
      </c>
      <c r="P26" s="88">
        <f t="shared" si="4"/>
        <v>0</v>
      </c>
      <c r="Q26" s="105">
        <f t="shared" si="5"/>
        <v>0</v>
      </c>
      <c r="R26" s="85">
        <v>0</v>
      </c>
      <c r="S26" s="86">
        <v>0</v>
      </c>
      <c r="T26" s="88">
        <f t="shared" si="6"/>
        <v>0</v>
      </c>
      <c r="U26" s="105">
        <f t="shared" si="7"/>
        <v>0</v>
      </c>
      <c r="V26" s="85">
        <v>0</v>
      </c>
      <c r="W26" s="86">
        <v>0</v>
      </c>
      <c r="X26" s="88">
        <f t="shared" si="8"/>
        <v>0</v>
      </c>
      <c r="Y26" s="105">
        <f t="shared" si="9"/>
        <v>0</v>
      </c>
      <c r="Z26" s="125">
        <v>25062063</v>
      </c>
      <c r="AA26" s="88">
        <v>654638</v>
      </c>
      <c r="AB26" s="88">
        <f t="shared" si="10"/>
        <v>25716701</v>
      </c>
      <c r="AC26" s="105">
        <f t="shared" si="11"/>
        <v>0.07455817260383717</v>
      </c>
      <c r="AD26" s="85">
        <v>40090197</v>
      </c>
      <c r="AE26" s="86">
        <v>5760185</v>
      </c>
      <c r="AF26" s="88">
        <f t="shared" si="12"/>
        <v>45850382</v>
      </c>
      <c r="AG26" s="86">
        <v>364241645</v>
      </c>
      <c r="AH26" s="86">
        <v>364241645</v>
      </c>
      <c r="AI26" s="126">
        <v>45850382</v>
      </c>
      <c r="AJ26" s="127">
        <f t="shared" si="13"/>
        <v>0.12587902187845654</v>
      </c>
      <c r="AK26" s="128">
        <f t="shared" si="14"/>
        <v>-0.43911697398726146</v>
      </c>
    </row>
    <row r="27" spans="1:37" ht="12.75">
      <c r="A27" s="62" t="s">
        <v>98</v>
      </c>
      <c r="B27" s="63" t="s">
        <v>544</v>
      </c>
      <c r="C27" s="64" t="s">
        <v>545</v>
      </c>
      <c r="D27" s="85">
        <v>181432903</v>
      </c>
      <c r="E27" s="86">
        <v>67685342</v>
      </c>
      <c r="F27" s="87">
        <f t="shared" si="0"/>
        <v>249118245</v>
      </c>
      <c r="G27" s="85">
        <v>179169792</v>
      </c>
      <c r="H27" s="86">
        <v>47260156</v>
      </c>
      <c r="I27" s="87">
        <f t="shared" si="1"/>
        <v>226429948</v>
      </c>
      <c r="J27" s="85">
        <v>26222684</v>
      </c>
      <c r="K27" s="86">
        <v>1119058</v>
      </c>
      <c r="L27" s="88">
        <f t="shared" si="2"/>
        <v>27341742</v>
      </c>
      <c r="M27" s="105">
        <f t="shared" si="3"/>
        <v>0.1097540728098819</v>
      </c>
      <c r="N27" s="85">
        <v>0</v>
      </c>
      <c r="O27" s="86">
        <v>0</v>
      </c>
      <c r="P27" s="88">
        <f t="shared" si="4"/>
        <v>0</v>
      </c>
      <c r="Q27" s="105">
        <f t="shared" si="5"/>
        <v>0</v>
      </c>
      <c r="R27" s="85">
        <v>0</v>
      </c>
      <c r="S27" s="86">
        <v>0</v>
      </c>
      <c r="T27" s="88">
        <f t="shared" si="6"/>
        <v>0</v>
      </c>
      <c r="U27" s="105">
        <f t="shared" si="7"/>
        <v>0</v>
      </c>
      <c r="V27" s="85">
        <v>0</v>
      </c>
      <c r="W27" s="86">
        <v>0</v>
      </c>
      <c r="X27" s="88">
        <f t="shared" si="8"/>
        <v>0</v>
      </c>
      <c r="Y27" s="105">
        <f t="shared" si="9"/>
        <v>0</v>
      </c>
      <c r="Z27" s="125">
        <v>26222684</v>
      </c>
      <c r="AA27" s="88">
        <v>1119058</v>
      </c>
      <c r="AB27" s="88">
        <f t="shared" si="10"/>
        <v>27341742</v>
      </c>
      <c r="AC27" s="105">
        <f t="shared" si="11"/>
        <v>0.1097540728098819</v>
      </c>
      <c r="AD27" s="85">
        <v>36676031</v>
      </c>
      <c r="AE27" s="86">
        <v>19475539</v>
      </c>
      <c r="AF27" s="88">
        <f t="shared" si="12"/>
        <v>56151570</v>
      </c>
      <c r="AG27" s="86">
        <v>278106023</v>
      </c>
      <c r="AH27" s="86">
        <v>278106023</v>
      </c>
      <c r="AI27" s="126">
        <v>56151570</v>
      </c>
      <c r="AJ27" s="127">
        <f t="shared" si="13"/>
        <v>0.2019070618977569</v>
      </c>
      <c r="AK27" s="128">
        <f t="shared" si="14"/>
        <v>-0.5130725285152311</v>
      </c>
    </row>
    <row r="28" spans="1:37" ht="12.75">
      <c r="A28" s="62" t="s">
        <v>113</v>
      </c>
      <c r="B28" s="63" t="s">
        <v>546</v>
      </c>
      <c r="C28" s="64" t="s">
        <v>547</v>
      </c>
      <c r="D28" s="85">
        <v>382505626</v>
      </c>
      <c r="E28" s="86">
        <v>382119000</v>
      </c>
      <c r="F28" s="87">
        <f t="shared" si="0"/>
        <v>764624626</v>
      </c>
      <c r="G28" s="85">
        <v>420370000</v>
      </c>
      <c r="H28" s="86">
        <v>451962452</v>
      </c>
      <c r="I28" s="87">
        <f t="shared" si="1"/>
        <v>872332452</v>
      </c>
      <c r="J28" s="85">
        <v>91620103</v>
      </c>
      <c r="K28" s="86">
        <v>-1024621849</v>
      </c>
      <c r="L28" s="88">
        <f t="shared" si="2"/>
        <v>-933001746</v>
      </c>
      <c r="M28" s="105">
        <f t="shared" si="3"/>
        <v>-1.2202088636365735</v>
      </c>
      <c r="N28" s="85">
        <v>0</v>
      </c>
      <c r="O28" s="86">
        <v>0</v>
      </c>
      <c r="P28" s="88">
        <f t="shared" si="4"/>
        <v>0</v>
      </c>
      <c r="Q28" s="105">
        <f t="shared" si="5"/>
        <v>0</v>
      </c>
      <c r="R28" s="85">
        <v>0</v>
      </c>
      <c r="S28" s="86">
        <v>0</v>
      </c>
      <c r="T28" s="88">
        <f t="shared" si="6"/>
        <v>0</v>
      </c>
      <c r="U28" s="105">
        <f t="shared" si="7"/>
        <v>0</v>
      </c>
      <c r="V28" s="85">
        <v>0</v>
      </c>
      <c r="W28" s="86">
        <v>0</v>
      </c>
      <c r="X28" s="88">
        <f t="shared" si="8"/>
        <v>0</v>
      </c>
      <c r="Y28" s="105">
        <f t="shared" si="9"/>
        <v>0</v>
      </c>
      <c r="Z28" s="125">
        <v>91620103</v>
      </c>
      <c r="AA28" s="88">
        <v>-1024621849</v>
      </c>
      <c r="AB28" s="88">
        <f t="shared" si="10"/>
        <v>-933001746</v>
      </c>
      <c r="AC28" s="105">
        <f t="shared" si="11"/>
        <v>-1.2202088636365735</v>
      </c>
      <c r="AD28" s="85">
        <v>74863857</v>
      </c>
      <c r="AE28" s="86">
        <v>49369908</v>
      </c>
      <c r="AF28" s="88">
        <f t="shared" si="12"/>
        <v>124233765</v>
      </c>
      <c r="AG28" s="86">
        <v>709049618</v>
      </c>
      <c r="AH28" s="86">
        <v>709049618</v>
      </c>
      <c r="AI28" s="126">
        <v>124233765</v>
      </c>
      <c r="AJ28" s="127">
        <f t="shared" si="13"/>
        <v>0.17521166621656653</v>
      </c>
      <c r="AK28" s="128">
        <f t="shared" si="14"/>
        <v>-8.51004967127898</v>
      </c>
    </row>
    <row r="29" spans="1:37" ht="16.5">
      <c r="A29" s="65"/>
      <c r="B29" s="66" t="s">
        <v>548</v>
      </c>
      <c r="C29" s="67"/>
      <c r="D29" s="89">
        <f>SUM(D23:D28)</f>
        <v>1803612042</v>
      </c>
      <c r="E29" s="90">
        <f>SUM(E23:E28)</f>
        <v>588173742</v>
      </c>
      <c r="F29" s="91">
        <f t="shared" si="0"/>
        <v>2391785784</v>
      </c>
      <c r="G29" s="89">
        <f>SUM(G23:G28)</f>
        <v>1825787646</v>
      </c>
      <c r="H29" s="90">
        <f>SUM(H23:H28)</f>
        <v>636787958</v>
      </c>
      <c r="I29" s="91">
        <f t="shared" si="1"/>
        <v>2462575604</v>
      </c>
      <c r="J29" s="89">
        <f>SUM(J23:J28)</f>
        <v>247514991</v>
      </c>
      <c r="K29" s="90">
        <f>SUM(K23:K28)</f>
        <v>-1003702274</v>
      </c>
      <c r="L29" s="90">
        <f t="shared" si="2"/>
        <v>-756187283</v>
      </c>
      <c r="M29" s="106">
        <f t="shared" si="3"/>
        <v>-0.31616012105204483</v>
      </c>
      <c r="N29" s="89">
        <f>SUM(N23:N28)</f>
        <v>0</v>
      </c>
      <c r="O29" s="90">
        <f>SUM(O23:O28)</f>
        <v>0</v>
      </c>
      <c r="P29" s="90">
        <f t="shared" si="4"/>
        <v>0</v>
      </c>
      <c r="Q29" s="106">
        <f t="shared" si="5"/>
        <v>0</v>
      </c>
      <c r="R29" s="89">
        <f>SUM(R23:R28)</f>
        <v>0</v>
      </c>
      <c r="S29" s="90">
        <f>SUM(S23:S28)</f>
        <v>0</v>
      </c>
      <c r="T29" s="90">
        <f t="shared" si="6"/>
        <v>0</v>
      </c>
      <c r="U29" s="106">
        <f t="shared" si="7"/>
        <v>0</v>
      </c>
      <c r="V29" s="89">
        <f>SUM(V23:V28)</f>
        <v>0</v>
      </c>
      <c r="W29" s="90">
        <f>SUM(W23:W28)</f>
        <v>0</v>
      </c>
      <c r="X29" s="90">
        <f t="shared" si="8"/>
        <v>0</v>
      </c>
      <c r="Y29" s="106">
        <f t="shared" si="9"/>
        <v>0</v>
      </c>
      <c r="Z29" s="89">
        <v>247514991</v>
      </c>
      <c r="AA29" s="90">
        <v>-1003702274</v>
      </c>
      <c r="AB29" s="90">
        <f t="shared" si="10"/>
        <v>-756187283</v>
      </c>
      <c r="AC29" s="106">
        <f t="shared" si="11"/>
        <v>-0.31616012105204483</v>
      </c>
      <c r="AD29" s="89">
        <f>SUM(AD23:AD28)</f>
        <v>276630545</v>
      </c>
      <c r="AE29" s="90">
        <f>SUM(AE23:AE28)</f>
        <v>101383637</v>
      </c>
      <c r="AF29" s="90">
        <f t="shared" si="12"/>
        <v>378014182</v>
      </c>
      <c r="AG29" s="90">
        <f>SUM(AG23:AG28)</f>
        <v>2485731101</v>
      </c>
      <c r="AH29" s="90">
        <f>SUM(AH23:AH28)</f>
        <v>2485731101</v>
      </c>
      <c r="AI29" s="91">
        <f>SUM(AI23:AI28)</f>
        <v>378014182</v>
      </c>
      <c r="AJ29" s="129">
        <f t="shared" si="13"/>
        <v>0.15207364217631036</v>
      </c>
      <c r="AK29" s="130">
        <f t="shared" si="14"/>
        <v>-3.000420404861953</v>
      </c>
    </row>
    <row r="30" spans="1:37" ht="12.75">
      <c r="A30" s="62" t="s">
        <v>98</v>
      </c>
      <c r="B30" s="63" t="s">
        <v>86</v>
      </c>
      <c r="C30" s="64" t="s">
        <v>87</v>
      </c>
      <c r="D30" s="85">
        <v>3382373939</v>
      </c>
      <c r="E30" s="86">
        <v>162800300</v>
      </c>
      <c r="F30" s="87">
        <f t="shared" si="0"/>
        <v>3545174239</v>
      </c>
      <c r="G30" s="85">
        <v>3329854922</v>
      </c>
      <c r="H30" s="86">
        <v>202881917</v>
      </c>
      <c r="I30" s="87">
        <f t="shared" si="1"/>
        <v>3532736839</v>
      </c>
      <c r="J30" s="85">
        <v>454281459</v>
      </c>
      <c r="K30" s="86">
        <v>18259415</v>
      </c>
      <c r="L30" s="88">
        <f t="shared" si="2"/>
        <v>472540874</v>
      </c>
      <c r="M30" s="105">
        <f t="shared" si="3"/>
        <v>0.13329129744925916</v>
      </c>
      <c r="N30" s="85">
        <v>0</v>
      </c>
      <c r="O30" s="86">
        <v>0</v>
      </c>
      <c r="P30" s="88">
        <f t="shared" si="4"/>
        <v>0</v>
      </c>
      <c r="Q30" s="105">
        <f t="shared" si="5"/>
        <v>0</v>
      </c>
      <c r="R30" s="85">
        <v>0</v>
      </c>
      <c r="S30" s="86">
        <v>0</v>
      </c>
      <c r="T30" s="88">
        <f t="shared" si="6"/>
        <v>0</v>
      </c>
      <c r="U30" s="105">
        <f t="shared" si="7"/>
        <v>0</v>
      </c>
      <c r="V30" s="85">
        <v>0</v>
      </c>
      <c r="W30" s="86">
        <v>0</v>
      </c>
      <c r="X30" s="88">
        <f t="shared" si="8"/>
        <v>0</v>
      </c>
      <c r="Y30" s="105">
        <f t="shared" si="9"/>
        <v>0</v>
      </c>
      <c r="Z30" s="125">
        <v>454281459</v>
      </c>
      <c r="AA30" s="88">
        <v>18259415</v>
      </c>
      <c r="AB30" s="88">
        <f t="shared" si="10"/>
        <v>472540874</v>
      </c>
      <c r="AC30" s="105">
        <f t="shared" si="11"/>
        <v>0.13329129744925916</v>
      </c>
      <c r="AD30" s="85">
        <v>397635410</v>
      </c>
      <c r="AE30" s="86">
        <v>12689246</v>
      </c>
      <c r="AF30" s="88">
        <f t="shared" si="12"/>
        <v>410324656</v>
      </c>
      <c r="AG30" s="86">
        <v>3381326372</v>
      </c>
      <c r="AH30" s="86">
        <v>3381326372</v>
      </c>
      <c r="AI30" s="126">
        <v>410324656</v>
      </c>
      <c r="AJ30" s="127">
        <f t="shared" si="13"/>
        <v>0.12135020724346689</v>
      </c>
      <c r="AK30" s="128">
        <f t="shared" si="14"/>
        <v>0.15162680840704823</v>
      </c>
    </row>
    <row r="31" spans="1:37" ht="12.75">
      <c r="A31" s="62" t="s">
        <v>98</v>
      </c>
      <c r="B31" s="63" t="s">
        <v>549</v>
      </c>
      <c r="C31" s="64" t="s">
        <v>550</v>
      </c>
      <c r="D31" s="85">
        <v>168088605</v>
      </c>
      <c r="E31" s="86">
        <v>58172000</v>
      </c>
      <c r="F31" s="87">
        <f t="shared" si="0"/>
        <v>226260605</v>
      </c>
      <c r="G31" s="85">
        <v>491553671</v>
      </c>
      <c r="H31" s="86">
        <v>59072000</v>
      </c>
      <c r="I31" s="87">
        <f t="shared" si="1"/>
        <v>550625671</v>
      </c>
      <c r="J31" s="85">
        <v>52166872</v>
      </c>
      <c r="K31" s="86">
        <v>6237852</v>
      </c>
      <c r="L31" s="88">
        <f t="shared" si="2"/>
        <v>58404724</v>
      </c>
      <c r="M31" s="105">
        <f t="shared" si="3"/>
        <v>0.25813032719505014</v>
      </c>
      <c r="N31" s="85">
        <v>0</v>
      </c>
      <c r="O31" s="86">
        <v>0</v>
      </c>
      <c r="P31" s="88">
        <f t="shared" si="4"/>
        <v>0</v>
      </c>
      <c r="Q31" s="105">
        <f t="shared" si="5"/>
        <v>0</v>
      </c>
      <c r="R31" s="85">
        <v>0</v>
      </c>
      <c r="S31" s="86">
        <v>0</v>
      </c>
      <c r="T31" s="88">
        <f t="shared" si="6"/>
        <v>0</v>
      </c>
      <c r="U31" s="105">
        <f t="shared" si="7"/>
        <v>0</v>
      </c>
      <c r="V31" s="85">
        <v>0</v>
      </c>
      <c r="W31" s="86">
        <v>0</v>
      </c>
      <c r="X31" s="88">
        <f t="shared" si="8"/>
        <v>0</v>
      </c>
      <c r="Y31" s="105">
        <f t="shared" si="9"/>
        <v>0</v>
      </c>
      <c r="Z31" s="125">
        <v>52166872</v>
      </c>
      <c r="AA31" s="88">
        <v>6237852</v>
      </c>
      <c r="AB31" s="88">
        <f t="shared" si="10"/>
        <v>58404724</v>
      </c>
      <c r="AC31" s="105">
        <f t="shared" si="11"/>
        <v>0.25813032719505014</v>
      </c>
      <c r="AD31" s="85">
        <v>34846504</v>
      </c>
      <c r="AE31" s="86">
        <v>5479899</v>
      </c>
      <c r="AF31" s="88">
        <f t="shared" si="12"/>
        <v>40326403</v>
      </c>
      <c r="AG31" s="86">
        <v>461386247</v>
      </c>
      <c r="AH31" s="86">
        <v>461386247</v>
      </c>
      <c r="AI31" s="126">
        <v>40326403</v>
      </c>
      <c r="AJ31" s="127">
        <f t="shared" si="13"/>
        <v>0.08740269841636611</v>
      </c>
      <c r="AK31" s="128">
        <f t="shared" si="14"/>
        <v>0.44829986448332626</v>
      </c>
    </row>
    <row r="32" spans="1:37" ht="12.75">
      <c r="A32" s="62" t="s">
        <v>98</v>
      </c>
      <c r="B32" s="63" t="s">
        <v>88</v>
      </c>
      <c r="C32" s="64" t="s">
        <v>89</v>
      </c>
      <c r="D32" s="85">
        <v>2091965155</v>
      </c>
      <c r="E32" s="86">
        <v>164260564</v>
      </c>
      <c r="F32" s="87">
        <f t="shared" si="0"/>
        <v>2256225719</v>
      </c>
      <c r="G32" s="85">
        <v>2104156500</v>
      </c>
      <c r="H32" s="86">
        <v>197556217</v>
      </c>
      <c r="I32" s="87">
        <f t="shared" si="1"/>
        <v>2301712717</v>
      </c>
      <c r="J32" s="85">
        <v>281889641</v>
      </c>
      <c r="K32" s="86">
        <v>47809450</v>
      </c>
      <c r="L32" s="88">
        <f t="shared" si="2"/>
        <v>329699091</v>
      </c>
      <c r="M32" s="105">
        <f t="shared" si="3"/>
        <v>0.14612859352836763</v>
      </c>
      <c r="N32" s="85">
        <v>0</v>
      </c>
      <c r="O32" s="86">
        <v>0</v>
      </c>
      <c r="P32" s="88">
        <f t="shared" si="4"/>
        <v>0</v>
      </c>
      <c r="Q32" s="105">
        <f t="shared" si="5"/>
        <v>0</v>
      </c>
      <c r="R32" s="85">
        <v>0</v>
      </c>
      <c r="S32" s="86">
        <v>0</v>
      </c>
      <c r="T32" s="88">
        <f t="shared" si="6"/>
        <v>0</v>
      </c>
      <c r="U32" s="105">
        <f t="shared" si="7"/>
        <v>0</v>
      </c>
      <c r="V32" s="85">
        <v>0</v>
      </c>
      <c r="W32" s="86">
        <v>0</v>
      </c>
      <c r="X32" s="88">
        <f t="shared" si="8"/>
        <v>0</v>
      </c>
      <c r="Y32" s="105">
        <f t="shared" si="9"/>
        <v>0</v>
      </c>
      <c r="Z32" s="125">
        <v>281889641</v>
      </c>
      <c r="AA32" s="88">
        <v>47809450</v>
      </c>
      <c r="AB32" s="88">
        <f t="shared" si="10"/>
        <v>329699091</v>
      </c>
      <c r="AC32" s="105">
        <f t="shared" si="11"/>
        <v>0.14612859352836763</v>
      </c>
      <c r="AD32" s="85">
        <v>215789152</v>
      </c>
      <c r="AE32" s="86">
        <v>-363965547</v>
      </c>
      <c r="AF32" s="88">
        <f t="shared" si="12"/>
        <v>-148176395</v>
      </c>
      <c r="AG32" s="86">
        <v>1861735387</v>
      </c>
      <c r="AH32" s="86">
        <v>1861735387</v>
      </c>
      <c r="AI32" s="126">
        <v>-148176395</v>
      </c>
      <c r="AJ32" s="127">
        <f t="shared" si="13"/>
        <v>-0.0795904702863125</v>
      </c>
      <c r="AK32" s="128">
        <f t="shared" si="14"/>
        <v>-3.225044623335586</v>
      </c>
    </row>
    <row r="33" spans="1:37" ht="12.75">
      <c r="A33" s="62" t="s">
        <v>113</v>
      </c>
      <c r="B33" s="63" t="s">
        <v>551</v>
      </c>
      <c r="C33" s="64" t="s">
        <v>552</v>
      </c>
      <c r="D33" s="85">
        <v>211707806</v>
      </c>
      <c r="E33" s="86">
        <v>27760000</v>
      </c>
      <c r="F33" s="87">
        <f t="shared" si="0"/>
        <v>239467806</v>
      </c>
      <c r="G33" s="85">
        <v>211707806</v>
      </c>
      <c r="H33" s="86">
        <v>27760000</v>
      </c>
      <c r="I33" s="87">
        <f t="shared" si="1"/>
        <v>239467806</v>
      </c>
      <c r="J33" s="85">
        <v>35089056</v>
      </c>
      <c r="K33" s="86">
        <v>1790782</v>
      </c>
      <c r="L33" s="88">
        <f t="shared" si="2"/>
        <v>36879838</v>
      </c>
      <c r="M33" s="105">
        <f t="shared" si="3"/>
        <v>0.1540074994465018</v>
      </c>
      <c r="N33" s="85">
        <v>0</v>
      </c>
      <c r="O33" s="86">
        <v>0</v>
      </c>
      <c r="P33" s="88">
        <f t="shared" si="4"/>
        <v>0</v>
      </c>
      <c r="Q33" s="105">
        <f t="shared" si="5"/>
        <v>0</v>
      </c>
      <c r="R33" s="85">
        <v>0</v>
      </c>
      <c r="S33" s="86">
        <v>0</v>
      </c>
      <c r="T33" s="88">
        <f t="shared" si="6"/>
        <v>0</v>
      </c>
      <c r="U33" s="105">
        <f t="shared" si="7"/>
        <v>0</v>
      </c>
      <c r="V33" s="85">
        <v>0</v>
      </c>
      <c r="W33" s="86">
        <v>0</v>
      </c>
      <c r="X33" s="88">
        <f t="shared" si="8"/>
        <v>0</v>
      </c>
      <c r="Y33" s="105">
        <f t="shared" si="9"/>
        <v>0</v>
      </c>
      <c r="Z33" s="125">
        <v>35089056</v>
      </c>
      <c r="AA33" s="88">
        <v>1790782</v>
      </c>
      <c r="AB33" s="88">
        <f t="shared" si="10"/>
        <v>36879838</v>
      </c>
      <c r="AC33" s="105">
        <f t="shared" si="11"/>
        <v>0.1540074994465018</v>
      </c>
      <c r="AD33" s="85">
        <v>35982230</v>
      </c>
      <c r="AE33" s="86">
        <v>350298</v>
      </c>
      <c r="AF33" s="88">
        <f t="shared" si="12"/>
        <v>36332528</v>
      </c>
      <c r="AG33" s="86">
        <v>199741918</v>
      </c>
      <c r="AH33" s="86">
        <v>199741918</v>
      </c>
      <c r="AI33" s="126">
        <v>36332528</v>
      </c>
      <c r="AJ33" s="127">
        <f t="shared" si="13"/>
        <v>0.1818973621751244</v>
      </c>
      <c r="AK33" s="128">
        <f t="shared" si="14"/>
        <v>0.01506391187533107</v>
      </c>
    </row>
    <row r="34" spans="1:37" ht="16.5">
      <c r="A34" s="65"/>
      <c r="B34" s="66" t="s">
        <v>553</v>
      </c>
      <c r="C34" s="67"/>
      <c r="D34" s="89">
        <f>SUM(D30:D33)</f>
        <v>5854135505</v>
      </c>
      <c r="E34" s="90">
        <f>SUM(E30:E33)</f>
        <v>412992864</v>
      </c>
      <c r="F34" s="91">
        <f t="shared" si="0"/>
        <v>6267128369</v>
      </c>
      <c r="G34" s="89">
        <f>SUM(G30:G33)</f>
        <v>6137272899</v>
      </c>
      <c r="H34" s="90">
        <f>SUM(H30:H33)</f>
        <v>487270134</v>
      </c>
      <c r="I34" s="91">
        <f t="shared" si="1"/>
        <v>6624543033</v>
      </c>
      <c r="J34" s="89">
        <f>SUM(J30:J33)</f>
        <v>823427028</v>
      </c>
      <c r="K34" s="90">
        <f>SUM(K30:K33)</f>
        <v>74097499</v>
      </c>
      <c r="L34" s="90">
        <f t="shared" si="2"/>
        <v>897524527</v>
      </c>
      <c r="M34" s="106">
        <f t="shared" si="3"/>
        <v>0.14321144775644853</v>
      </c>
      <c r="N34" s="89">
        <f>SUM(N30:N33)</f>
        <v>0</v>
      </c>
      <c r="O34" s="90">
        <f>SUM(O30:O33)</f>
        <v>0</v>
      </c>
      <c r="P34" s="90">
        <f t="shared" si="4"/>
        <v>0</v>
      </c>
      <c r="Q34" s="106">
        <f t="shared" si="5"/>
        <v>0</v>
      </c>
      <c r="R34" s="89">
        <f>SUM(R30:R33)</f>
        <v>0</v>
      </c>
      <c r="S34" s="90">
        <f>SUM(S30:S33)</f>
        <v>0</v>
      </c>
      <c r="T34" s="90">
        <f t="shared" si="6"/>
        <v>0</v>
      </c>
      <c r="U34" s="106">
        <f t="shared" si="7"/>
        <v>0</v>
      </c>
      <c r="V34" s="89">
        <f>SUM(V30:V33)</f>
        <v>0</v>
      </c>
      <c r="W34" s="90">
        <f>SUM(W30:W33)</f>
        <v>0</v>
      </c>
      <c r="X34" s="90">
        <f t="shared" si="8"/>
        <v>0</v>
      </c>
      <c r="Y34" s="106">
        <f t="shared" si="9"/>
        <v>0</v>
      </c>
      <c r="Z34" s="89">
        <v>823427028</v>
      </c>
      <c r="AA34" s="90">
        <v>74097499</v>
      </c>
      <c r="AB34" s="90">
        <f t="shared" si="10"/>
        <v>897524527</v>
      </c>
      <c r="AC34" s="106">
        <f t="shared" si="11"/>
        <v>0.14321144775644853</v>
      </c>
      <c r="AD34" s="89">
        <f>SUM(AD30:AD33)</f>
        <v>684253296</v>
      </c>
      <c r="AE34" s="90">
        <f>SUM(AE30:AE33)</f>
        <v>-345446104</v>
      </c>
      <c r="AF34" s="90">
        <f t="shared" si="12"/>
        <v>338807192</v>
      </c>
      <c r="AG34" s="90">
        <f>SUM(AG30:AG33)</f>
        <v>5904189924</v>
      </c>
      <c r="AH34" s="90">
        <f>SUM(AH30:AH33)</f>
        <v>5904189924</v>
      </c>
      <c r="AI34" s="91">
        <f>SUM(AI30:AI33)</f>
        <v>338807192</v>
      </c>
      <c r="AJ34" s="129">
        <f t="shared" si="13"/>
        <v>0.05738419603047986</v>
      </c>
      <c r="AK34" s="130">
        <f t="shared" si="14"/>
        <v>1.6490716495770257</v>
      </c>
    </row>
    <row r="35" spans="1:37" ht="16.5">
      <c r="A35" s="68"/>
      <c r="B35" s="69" t="s">
        <v>554</v>
      </c>
      <c r="C35" s="70"/>
      <c r="D35" s="92">
        <f>SUM(D9:D14,D16:D21,D23:D28,D30:D33)</f>
        <v>19593250420</v>
      </c>
      <c r="E35" s="93">
        <f>SUM(E9:E14,E16:E21,E23:E28,E30:E33)</f>
        <v>8129816687</v>
      </c>
      <c r="F35" s="94">
        <f t="shared" si="0"/>
        <v>27723067107</v>
      </c>
      <c r="G35" s="92">
        <f>SUM(G9:G14,G16:G21,G23:G28,G30:G33)</f>
        <v>20040707889</v>
      </c>
      <c r="H35" s="93">
        <f>SUM(H9:H14,H16:H21,H23:H28,H30:H33)</f>
        <v>8389769080</v>
      </c>
      <c r="I35" s="94">
        <f t="shared" si="1"/>
        <v>28430476969</v>
      </c>
      <c r="J35" s="92">
        <f>SUM(J9:J14,J16:J21,J23:J28,J30:J33)</f>
        <v>2724660826</v>
      </c>
      <c r="K35" s="93">
        <f>SUM(K9:K14,K16:K21,K23:K28,K30:K33)</f>
        <v>-705122307</v>
      </c>
      <c r="L35" s="93">
        <f t="shared" si="2"/>
        <v>2019538519</v>
      </c>
      <c r="M35" s="107">
        <f t="shared" si="3"/>
        <v>0.07284686471397214</v>
      </c>
      <c r="N35" s="92">
        <f>SUM(N9:N14,N16:N21,N23:N28,N30:N33)</f>
        <v>0</v>
      </c>
      <c r="O35" s="93">
        <f>SUM(O9:O14,O16:O21,O23:O28,O30:O33)</f>
        <v>0</v>
      </c>
      <c r="P35" s="93">
        <f t="shared" si="4"/>
        <v>0</v>
      </c>
      <c r="Q35" s="107">
        <f t="shared" si="5"/>
        <v>0</v>
      </c>
      <c r="R35" s="92">
        <f>SUM(R9:R14,R16:R21,R23:R28,R30:R33)</f>
        <v>0</v>
      </c>
      <c r="S35" s="93">
        <f>SUM(S9:S14,S16:S21,S23:S28,S30:S33)</f>
        <v>0</v>
      </c>
      <c r="T35" s="93">
        <f t="shared" si="6"/>
        <v>0</v>
      </c>
      <c r="U35" s="107">
        <f t="shared" si="7"/>
        <v>0</v>
      </c>
      <c r="V35" s="92">
        <f>SUM(V9:V14,V16:V21,V23:V28,V30:V33)</f>
        <v>0</v>
      </c>
      <c r="W35" s="93">
        <f>SUM(W9:W14,W16:W21,W23:W28,W30:W33)</f>
        <v>0</v>
      </c>
      <c r="X35" s="93">
        <f t="shared" si="8"/>
        <v>0</v>
      </c>
      <c r="Y35" s="107">
        <f t="shared" si="9"/>
        <v>0</v>
      </c>
      <c r="Z35" s="92">
        <v>2724660826</v>
      </c>
      <c r="AA35" s="93">
        <v>-705122307</v>
      </c>
      <c r="AB35" s="93">
        <f t="shared" si="10"/>
        <v>2019538519</v>
      </c>
      <c r="AC35" s="107">
        <f t="shared" si="11"/>
        <v>0.07284686471397214</v>
      </c>
      <c r="AD35" s="92">
        <f>SUM(AD9:AD14,AD16:AD21,AD23:AD28,AD30:AD33)</f>
        <v>2721327287</v>
      </c>
      <c r="AE35" s="93">
        <f>SUM(AE9:AE14,AE16:AE21,AE23:AE28,AE30:AE33)</f>
        <v>-41122830</v>
      </c>
      <c r="AF35" s="93">
        <f t="shared" si="12"/>
        <v>2680204457</v>
      </c>
      <c r="AG35" s="93">
        <f>SUM(AG9:AG14,AG16:AG21,AG23:AG28,AG30:AG33)</f>
        <v>23339269396</v>
      </c>
      <c r="AH35" s="93">
        <f>SUM(AH9:AH14,AH16:AH21,AH23:AH28,AH30:AH33)</f>
        <v>23339269396</v>
      </c>
      <c r="AI35" s="94">
        <f>SUM(AI9:AI14,AI16:AI21,AI23:AI28,AI30:AI33)</f>
        <v>2680204457</v>
      </c>
      <c r="AJ35" s="131">
        <f t="shared" si="13"/>
        <v>0.11483669053750872</v>
      </c>
      <c r="AK35" s="132">
        <f t="shared" si="14"/>
        <v>-0.24649833570514057</v>
      </c>
    </row>
    <row r="36" spans="1:37" ht="12.75">
      <c r="A36" s="71"/>
      <c r="B36" s="71"/>
      <c r="C36" s="71"/>
      <c r="D36" s="95"/>
      <c r="E36" s="95"/>
      <c r="F36" s="95"/>
      <c r="G36" s="95"/>
      <c r="H36" s="95"/>
      <c r="I36" s="95"/>
      <c r="J36" s="95"/>
      <c r="K36" s="95"/>
      <c r="L36" s="95"/>
      <c r="M36" s="108"/>
      <c r="N36" s="95"/>
      <c r="O36" s="95"/>
      <c r="P36" s="95"/>
      <c r="Q36" s="108"/>
      <c r="R36" s="95"/>
      <c r="S36" s="95"/>
      <c r="T36" s="95"/>
      <c r="U36" s="108"/>
      <c r="V36" s="95"/>
      <c r="W36" s="95"/>
      <c r="X36" s="95"/>
      <c r="Y36" s="108"/>
      <c r="Z36" s="95"/>
      <c r="AA36" s="95"/>
      <c r="AB36" s="95"/>
      <c r="AC36" s="108"/>
      <c r="AD36" s="95"/>
      <c r="AE36" s="95"/>
      <c r="AF36" s="95"/>
      <c r="AG36" s="95"/>
      <c r="AH36" s="95"/>
      <c r="AI36" s="95"/>
      <c r="AJ36" s="108"/>
      <c r="AK36" s="108"/>
    </row>
    <row r="37" spans="1:37" ht="12.75">
      <c r="A37" s="71"/>
      <c r="B37" s="71"/>
      <c r="C37" s="71"/>
      <c r="D37" s="95"/>
      <c r="E37" s="95"/>
      <c r="F37" s="95"/>
      <c r="G37" s="95"/>
      <c r="H37" s="95"/>
      <c r="I37" s="95"/>
      <c r="J37" s="95"/>
      <c r="K37" s="95"/>
      <c r="L37" s="95"/>
      <c r="M37" s="108"/>
      <c r="N37" s="95"/>
      <c r="O37" s="95"/>
      <c r="P37" s="95"/>
      <c r="Q37" s="108"/>
      <c r="R37" s="95"/>
      <c r="S37" s="95"/>
      <c r="T37" s="95"/>
      <c r="U37" s="108"/>
      <c r="V37" s="95"/>
      <c r="W37" s="95"/>
      <c r="X37" s="95"/>
      <c r="Y37" s="108"/>
      <c r="Z37" s="95"/>
      <c r="AA37" s="95"/>
      <c r="AB37" s="95"/>
      <c r="AC37" s="108"/>
      <c r="AD37" s="95"/>
      <c r="AE37" s="95"/>
      <c r="AF37" s="95"/>
      <c r="AG37" s="95"/>
      <c r="AH37" s="95"/>
      <c r="AI37" s="95"/>
      <c r="AJ37" s="108"/>
      <c r="AK37" s="108"/>
    </row>
    <row r="38" spans="1:37" ht="12.75">
      <c r="A38" s="71"/>
      <c r="B38" s="71"/>
      <c r="C38" s="71"/>
      <c r="D38" s="95"/>
      <c r="E38" s="95"/>
      <c r="F38" s="95"/>
      <c r="G38" s="95"/>
      <c r="H38" s="95"/>
      <c r="I38" s="95"/>
      <c r="J38" s="95"/>
      <c r="K38" s="95"/>
      <c r="L38" s="95"/>
      <c r="M38" s="108"/>
      <c r="N38" s="95"/>
      <c r="O38" s="95"/>
      <c r="P38" s="95"/>
      <c r="Q38" s="108"/>
      <c r="R38" s="95"/>
      <c r="S38" s="95"/>
      <c r="T38" s="95"/>
      <c r="U38" s="108"/>
      <c r="V38" s="95"/>
      <c r="W38" s="95"/>
      <c r="X38" s="95"/>
      <c r="Y38" s="108"/>
      <c r="Z38" s="95"/>
      <c r="AA38" s="95"/>
      <c r="AB38" s="95"/>
      <c r="AC38" s="108"/>
      <c r="AD38" s="95"/>
      <c r="AE38" s="95"/>
      <c r="AF38" s="95"/>
      <c r="AG38" s="95"/>
      <c r="AH38" s="95"/>
      <c r="AI38" s="95"/>
      <c r="AJ38" s="108"/>
      <c r="AK38" s="108"/>
    </row>
    <row r="39" spans="1:37" ht="12.75">
      <c r="A39" s="71"/>
      <c r="B39" s="71"/>
      <c r="C39" s="71"/>
      <c r="D39" s="95"/>
      <c r="E39" s="95"/>
      <c r="F39" s="95"/>
      <c r="G39" s="95"/>
      <c r="H39" s="95"/>
      <c r="I39" s="95"/>
      <c r="J39" s="95"/>
      <c r="K39" s="95"/>
      <c r="L39" s="95"/>
      <c r="M39" s="108"/>
      <c r="N39" s="95"/>
      <c r="O39" s="95"/>
      <c r="P39" s="95"/>
      <c r="Q39" s="108"/>
      <c r="R39" s="95"/>
      <c r="S39" s="95"/>
      <c r="T39" s="95"/>
      <c r="U39" s="108"/>
      <c r="V39" s="95"/>
      <c r="W39" s="95"/>
      <c r="X39" s="95"/>
      <c r="Y39" s="108"/>
      <c r="Z39" s="95"/>
      <c r="AA39" s="95"/>
      <c r="AB39" s="95"/>
      <c r="AC39" s="108"/>
      <c r="AD39" s="95"/>
      <c r="AE39" s="95"/>
      <c r="AF39" s="95"/>
      <c r="AG39" s="95"/>
      <c r="AH39" s="95"/>
      <c r="AI39" s="95"/>
      <c r="AJ39" s="108"/>
      <c r="AK39" s="108"/>
    </row>
    <row r="40" spans="1:37" ht="12.75">
      <c r="A40" s="71"/>
      <c r="B40" s="71"/>
      <c r="C40" s="71"/>
      <c r="D40" s="95"/>
      <c r="E40" s="95"/>
      <c r="F40" s="95"/>
      <c r="G40" s="95"/>
      <c r="H40" s="95"/>
      <c r="I40" s="95"/>
      <c r="J40" s="95"/>
      <c r="K40" s="95"/>
      <c r="L40" s="95"/>
      <c r="M40" s="108"/>
      <c r="N40" s="95"/>
      <c r="O40" s="95"/>
      <c r="P40" s="95"/>
      <c r="Q40" s="108"/>
      <c r="R40" s="95"/>
      <c r="S40" s="95"/>
      <c r="T40" s="95"/>
      <c r="U40" s="108"/>
      <c r="V40" s="95"/>
      <c r="W40" s="95"/>
      <c r="X40" s="95"/>
      <c r="Y40" s="108"/>
      <c r="Z40" s="95"/>
      <c r="AA40" s="95"/>
      <c r="AB40" s="95"/>
      <c r="AC40" s="108"/>
      <c r="AD40" s="95"/>
      <c r="AE40" s="95"/>
      <c r="AF40" s="95"/>
      <c r="AG40" s="95"/>
      <c r="AH40" s="95"/>
      <c r="AI40" s="95"/>
      <c r="AJ40" s="108"/>
      <c r="AK40" s="108"/>
    </row>
    <row r="41" spans="1:37" ht="12.75">
      <c r="A41" s="71"/>
      <c r="B41" s="71"/>
      <c r="C41" s="71"/>
      <c r="D41" s="95"/>
      <c r="E41" s="95"/>
      <c r="F41" s="95"/>
      <c r="G41" s="95"/>
      <c r="H41" s="95"/>
      <c r="I41" s="95"/>
      <c r="J41" s="95"/>
      <c r="K41" s="95"/>
      <c r="L41" s="95"/>
      <c r="M41" s="108"/>
      <c r="N41" s="95"/>
      <c r="O41" s="95"/>
      <c r="P41" s="95"/>
      <c r="Q41" s="108"/>
      <c r="R41" s="95"/>
      <c r="S41" s="95"/>
      <c r="T41" s="95"/>
      <c r="U41" s="108"/>
      <c r="V41" s="95"/>
      <c r="W41" s="95"/>
      <c r="X41" s="95"/>
      <c r="Y41" s="108"/>
      <c r="Z41" s="95"/>
      <c r="AA41" s="95"/>
      <c r="AB41" s="95"/>
      <c r="AC41" s="108"/>
      <c r="AD41" s="95"/>
      <c r="AE41" s="95"/>
      <c r="AF41" s="95"/>
      <c r="AG41" s="95"/>
      <c r="AH41" s="95"/>
      <c r="AI41" s="95"/>
      <c r="AJ41" s="108"/>
      <c r="AK41" s="108"/>
    </row>
    <row r="42" spans="1:37" ht="12.75">
      <c r="A42" s="71"/>
      <c r="B42" s="71"/>
      <c r="C42" s="71"/>
      <c r="D42" s="95"/>
      <c r="E42" s="95"/>
      <c r="F42" s="95"/>
      <c r="G42" s="95"/>
      <c r="H42" s="95"/>
      <c r="I42" s="95"/>
      <c r="J42" s="95"/>
      <c r="K42" s="95"/>
      <c r="L42" s="95"/>
      <c r="M42" s="108"/>
      <c r="N42" s="95"/>
      <c r="O42" s="95"/>
      <c r="P42" s="95"/>
      <c r="Q42" s="108"/>
      <c r="R42" s="95"/>
      <c r="S42" s="95"/>
      <c r="T42" s="95"/>
      <c r="U42" s="108"/>
      <c r="V42" s="95"/>
      <c r="W42" s="95"/>
      <c r="X42" s="95"/>
      <c r="Y42" s="108"/>
      <c r="Z42" s="95"/>
      <c r="AA42" s="95"/>
      <c r="AB42" s="95"/>
      <c r="AC42" s="108"/>
      <c r="AD42" s="95"/>
      <c r="AE42" s="95"/>
      <c r="AF42" s="95"/>
      <c r="AG42" s="95"/>
      <c r="AH42" s="95"/>
      <c r="AI42" s="95"/>
      <c r="AJ42" s="108"/>
      <c r="AK42" s="108"/>
    </row>
    <row r="43" spans="1:37" ht="12.75">
      <c r="A43" s="71"/>
      <c r="B43" s="71"/>
      <c r="C43" s="71"/>
      <c r="D43" s="95"/>
      <c r="E43" s="95"/>
      <c r="F43" s="95"/>
      <c r="G43" s="95"/>
      <c r="H43" s="95"/>
      <c r="I43" s="95"/>
      <c r="J43" s="95"/>
      <c r="K43" s="95"/>
      <c r="L43" s="95"/>
      <c r="M43" s="108"/>
      <c r="N43" s="95"/>
      <c r="O43" s="95"/>
      <c r="P43" s="95"/>
      <c r="Q43" s="108"/>
      <c r="R43" s="95"/>
      <c r="S43" s="95"/>
      <c r="T43" s="95"/>
      <c r="U43" s="108"/>
      <c r="V43" s="95"/>
      <c r="W43" s="95"/>
      <c r="X43" s="95"/>
      <c r="Y43" s="108"/>
      <c r="Z43" s="95"/>
      <c r="AA43" s="95"/>
      <c r="AB43" s="95"/>
      <c r="AC43" s="108"/>
      <c r="AD43" s="95"/>
      <c r="AE43" s="95"/>
      <c r="AF43" s="95"/>
      <c r="AG43" s="95"/>
      <c r="AH43" s="95"/>
      <c r="AI43" s="95"/>
      <c r="AJ43" s="108"/>
      <c r="AK43" s="108"/>
    </row>
    <row r="44" spans="1:37" ht="12.75">
      <c r="A44" s="71"/>
      <c r="B44" s="71"/>
      <c r="C44" s="71"/>
      <c r="D44" s="95"/>
      <c r="E44" s="95"/>
      <c r="F44" s="95"/>
      <c r="G44" s="95"/>
      <c r="H44" s="95"/>
      <c r="I44" s="95"/>
      <c r="J44" s="95"/>
      <c r="K44" s="95"/>
      <c r="L44" s="95"/>
      <c r="M44" s="108"/>
      <c r="N44" s="95"/>
      <c r="O44" s="95"/>
      <c r="P44" s="95"/>
      <c r="Q44" s="108"/>
      <c r="R44" s="95"/>
      <c r="S44" s="95"/>
      <c r="T44" s="95"/>
      <c r="U44" s="108"/>
      <c r="V44" s="95"/>
      <c r="W44" s="95"/>
      <c r="X44" s="95"/>
      <c r="Y44" s="108"/>
      <c r="Z44" s="95"/>
      <c r="AA44" s="95"/>
      <c r="AB44" s="95"/>
      <c r="AC44" s="108"/>
      <c r="AD44" s="95"/>
      <c r="AE44" s="95"/>
      <c r="AF44" s="95"/>
      <c r="AG44" s="95"/>
      <c r="AH44" s="95"/>
      <c r="AI44" s="95"/>
      <c r="AJ44" s="108"/>
      <c r="AK44" s="108"/>
    </row>
    <row r="45" spans="1:37" ht="12.75">
      <c r="A45" s="71"/>
      <c r="B45" s="71"/>
      <c r="C45" s="71"/>
      <c r="D45" s="95"/>
      <c r="E45" s="95"/>
      <c r="F45" s="95"/>
      <c r="G45" s="95"/>
      <c r="H45" s="95"/>
      <c r="I45" s="95"/>
      <c r="J45" s="95"/>
      <c r="K45" s="95"/>
      <c r="L45" s="95"/>
      <c r="M45" s="108"/>
      <c r="N45" s="95"/>
      <c r="O45" s="95"/>
      <c r="P45" s="95"/>
      <c r="Q45" s="108"/>
      <c r="R45" s="95"/>
      <c r="S45" s="95"/>
      <c r="T45" s="95"/>
      <c r="U45" s="108"/>
      <c r="V45" s="95"/>
      <c r="W45" s="95"/>
      <c r="X45" s="95"/>
      <c r="Y45" s="108"/>
      <c r="Z45" s="95"/>
      <c r="AA45" s="95"/>
      <c r="AB45" s="95"/>
      <c r="AC45" s="108"/>
      <c r="AD45" s="95"/>
      <c r="AE45" s="95"/>
      <c r="AF45" s="95"/>
      <c r="AG45" s="95"/>
      <c r="AH45" s="95"/>
      <c r="AI45" s="95"/>
      <c r="AJ45" s="108"/>
      <c r="AK45" s="108"/>
    </row>
    <row r="46" spans="1:37" ht="12.75">
      <c r="A46" s="71"/>
      <c r="B46" s="71"/>
      <c r="C46" s="71"/>
      <c r="D46" s="95"/>
      <c r="E46" s="95"/>
      <c r="F46" s="95"/>
      <c r="G46" s="95"/>
      <c r="H46" s="95"/>
      <c r="I46" s="95"/>
      <c r="J46" s="95"/>
      <c r="K46" s="95"/>
      <c r="L46" s="95"/>
      <c r="M46" s="108"/>
      <c r="N46" s="95"/>
      <c r="O46" s="95"/>
      <c r="P46" s="95"/>
      <c r="Q46" s="108"/>
      <c r="R46" s="95"/>
      <c r="S46" s="95"/>
      <c r="T46" s="95"/>
      <c r="U46" s="108"/>
      <c r="V46" s="95"/>
      <c r="W46" s="95"/>
      <c r="X46" s="95"/>
      <c r="Y46" s="108"/>
      <c r="Z46" s="95"/>
      <c r="AA46" s="95"/>
      <c r="AB46" s="95"/>
      <c r="AC46" s="108"/>
      <c r="AD46" s="95"/>
      <c r="AE46" s="95"/>
      <c r="AF46" s="95"/>
      <c r="AG46" s="95"/>
      <c r="AH46" s="95"/>
      <c r="AI46" s="95"/>
      <c r="AJ46" s="108"/>
      <c r="AK46" s="108"/>
    </row>
    <row r="47" spans="1:37" ht="12.75">
      <c r="A47" s="71"/>
      <c r="B47" s="71"/>
      <c r="C47" s="71"/>
      <c r="D47" s="95"/>
      <c r="E47" s="95"/>
      <c r="F47" s="95"/>
      <c r="G47" s="95"/>
      <c r="H47" s="95"/>
      <c r="I47" s="95"/>
      <c r="J47" s="95"/>
      <c r="K47" s="95"/>
      <c r="L47" s="95"/>
      <c r="M47" s="108"/>
      <c r="N47" s="95"/>
      <c r="O47" s="95"/>
      <c r="P47" s="95"/>
      <c r="Q47" s="108"/>
      <c r="R47" s="95"/>
      <c r="S47" s="95"/>
      <c r="T47" s="95"/>
      <c r="U47" s="108"/>
      <c r="V47" s="95"/>
      <c r="W47" s="95"/>
      <c r="X47" s="95"/>
      <c r="Y47" s="108"/>
      <c r="Z47" s="95"/>
      <c r="AA47" s="95"/>
      <c r="AB47" s="95"/>
      <c r="AC47" s="108"/>
      <c r="AD47" s="95"/>
      <c r="AE47" s="95"/>
      <c r="AF47" s="95"/>
      <c r="AG47" s="95"/>
      <c r="AH47" s="95"/>
      <c r="AI47" s="95"/>
      <c r="AJ47" s="108"/>
      <c r="AK47" s="108"/>
    </row>
    <row r="48" spans="1:37" ht="12.75">
      <c r="A48" s="71"/>
      <c r="B48" s="71"/>
      <c r="C48" s="71"/>
      <c r="D48" s="95"/>
      <c r="E48" s="95"/>
      <c r="F48" s="95"/>
      <c r="G48" s="95"/>
      <c r="H48" s="95"/>
      <c r="I48" s="95"/>
      <c r="J48" s="95"/>
      <c r="K48" s="95"/>
      <c r="L48" s="95"/>
      <c r="M48" s="108"/>
      <c r="N48" s="95"/>
      <c r="O48" s="95"/>
      <c r="P48" s="95"/>
      <c r="Q48" s="108"/>
      <c r="R48" s="95"/>
      <c r="S48" s="95"/>
      <c r="T48" s="95"/>
      <c r="U48" s="108"/>
      <c r="V48" s="95"/>
      <c r="W48" s="95"/>
      <c r="X48" s="95"/>
      <c r="Y48" s="108"/>
      <c r="Z48" s="95"/>
      <c r="AA48" s="95"/>
      <c r="AB48" s="95"/>
      <c r="AC48" s="108"/>
      <c r="AD48" s="95"/>
      <c r="AE48" s="95"/>
      <c r="AF48" s="95"/>
      <c r="AG48" s="95"/>
      <c r="AH48" s="95"/>
      <c r="AI48" s="95"/>
      <c r="AJ48" s="108"/>
      <c r="AK48" s="108"/>
    </row>
    <row r="49" spans="1:37" ht="12.75">
      <c r="A49" s="71"/>
      <c r="B49" s="71"/>
      <c r="C49" s="71"/>
      <c r="D49" s="95"/>
      <c r="E49" s="95"/>
      <c r="F49" s="95"/>
      <c r="G49" s="95"/>
      <c r="H49" s="95"/>
      <c r="I49" s="95"/>
      <c r="J49" s="95"/>
      <c r="K49" s="95"/>
      <c r="L49" s="95"/>
      <c r="M49" s="108"/>
      <c r="N49" s="95"/>
      <c r="O49" s="95"/>
      <c r="P49" s="95"/>
      <c r="Q49" s="108"/>
      <c r="R49" s="95"/>
      <c r="S49" s="95"/>
      <c r="T49" s="95"/>
      <c r="U49" s="108"/>
      <c r="V49" s="95"/>
      <c r="W49" s="95"/>
      <c r="X49" s="95"/>
      <c r="Y49" s="108"/>
      <c r="Z49" s="95"/>
      <c r="AA49" s="95"/>
      <c r="AB49" s="95"/>
      <c r="AC49" s="108"/>
      <c r="AD49" s="95"/>
      <c r="AE49" s="95"/>
      <c r="AF49" s="95"/>
      <c r="AG49" s="95"/>
      <c r="AH49" s="95"/>
      <c r="AI49" s="95"/>
      <c r="AJ49" s="108"/>
      <c r="AK49" s="108"/>
    </row>
    <row r="50" spans="1:37" ht="12.75">
      <c r="A50" s="71"/>
      <c r="B50" s="71"/>
      <c r="C50" s="71"/>
      <c r="D50" s="95"/>
      <c r="E50" s="95"/>
      <c r="F50" s="95"/>
      <c r="G50" s="95"/>
      <c r="H50" s="95"/>
      <c r="I50" s="95"/>
      <c r="J50" s="95"/>
      <c r="K50" s="95"/>
      <c r="L50" s="95"/>
      <c r="M50" s="108"/>
      <c r="N50" s="95"/>
      <c r="O50" s="95"/>
      <c r="P50" s="95"/>
      <c r="Q50" s="108"/>
      <c r="R50" s="95"/>
      <c r="S50" s="95"/>
      <c r="T50" s="95"/>
      <c r="U50" s="108"/>
      <c r="V50" s="95"/>
      <c r="W50" s="95"/>
      <c r="X50" s="95"/>
      <c r="Y50" s="108"/>
      <c r="Z50" s="95"/>
      <c r="AA50" s="95"/>
      <c r="AB50" s="95"/>
      <c r="AC50" s="108"/>
      <c r="AD50" s="95"/>
      <c r="AE50" s="95"/>
      <c r="AF50" s="95"/>
      <c r="AG50" s="95"/>
      <c r="AH50" s="95"/>
      <c r="AI50" s="95"/>
      <c r="AJ50" s="108"/>
      <c r="AK50" s="108"/>
    </row>
    <row r="51" spans="1:37" ht="12.75">
      <c r="A51" s="71"/>
      <c r="B51" s="71"/>
      <c r="C51" s="71"/>
      <c r="D51" s="95"/>
      <c r="E51" s="95"/>
      <c r="F51" s="95"/>
      <c r="G51" s="95"/>
      <c r="H51" s="95"/>
      <c r="I51" s="95"/>
      <c r="J51" s="95"/>
      <c r="K51" s="95"/>
      <c r="L51" s="95"/>
      <c r="M51" s="108"/>
      <c r="N51" s="95"/>
      <c r="O51" s="95"/>
      <c r="P51" s="95"/>
      <c r="Q51" s="108"/>
      <c r="R51" s="95"/>
      <c r="S51" s="95"/>
      <c r="T51" s="95"/>
      <c r="U51" s="108"/>
      <c r="V51" s="95"/>
      <c r="W51" s="95"/>
      <c r="X51" s="95"/>
      <c r="Y51" s="108"/>
      <c r="Z51" s="95"/>
      <c r="AA51" s="95"/>
      <c r="AB51" s="95"/>
      <c r="AC51" s="108"/>
      <c r="AD51" s="95"/>
      <c r="AE51" s="95"/>
      <c r="AF51" s="95"/>
      <c r="AG51" s="95"/>
      <c r="AH51" s="95"/>
      <c r="AI51" s="95"/>
      <c r="AJ51" s="108"/>
      <c r="AK51" s="108"/>
    </row>
    <row r="52" spans="1:37" ht="12.75">
      <c r="A52" s="71"/>
      <c r="B52" s="71"/>
      <c r="C52" s="71"/>
      <c r="D52" s="95"/>
      <c r="E52" s="95"/>
      <c r="F52" s="95"/>
      <c r="G52" s="95"/>
      <c r="H52" s="95"/>
      <c r="I52" s="95"/>
      <c r="J52" s="95"/>
      <c r="K52" s="95"/>
      <c r="L52" s="95"/>
      <c r="M52" s="108"/>
      <c r="N52" s="95"/>
      <c r="O52" s="95"/>
      <c r="P52" s="95"/>
      <c r="Q52" s="108"/>
      <c r="R52" s="95"/>
      <c r="S52" s="95"/>
      <c r="T52" s="95"/>
      <c r="U52" s="108"/>
      <c r="V52" s="95"/>
      <c r="W52" s="95"/>
      <c r="X52" s="95"/>
      <c r="Y52" s="108"/>
      <c r="Z52" s="95"/>
      <c r="AA52" s="95"/>
      <c r="AB52" s="95"/>
      <c r="AC52" s="108"/>
      <c r="AD52" s="95"/>
      <c r="AE52" s="95"/>
      <c r="AF52" s="95"/>
      <c r="AG52" s="95"/>
      <c r="AH52" s="95"/>
      <c r="AI52" s="95"/>
      <c r="AJ52" s="108"/>
      <c r="AK52" s="108"/>
    </row>
    <row r="53" spans="1:37" ht="12.75">
      <c r="A53" s="71"/>
      <c r="B53" s="71"/>
      <c r="C53" s="71"/>
      <c r="D53" s="95"/>
      <c r="E53" s="95"/>
      <c r="F53" s="95"/>
      <c r="G53" s="95"/>
      <c r="H53" s="95"/>
      <c r="I53" s="95"/>
      <c r="J53" s="95"/>
      <c r="K53" s="95"/>
      <c r="L53" s="95"/>
      <c r="M53" s="108"/>
      <c r="N53" s="95"/>
      <c r="O53" s="95"/>
      <c r="P53" s="95"/>
      <c r="Q53" s="108"/>
      <c r="R53" s="95"/>
      <c r="S53" s="95"/>
      <c r="T53" s="95"/>
      <c r="U53" s="108"/>
      <c r="V53" s="95"/>
      <c r="W53" s="95"/>
      <c r="X53" s="95"/>
      <c r="Y53" s="108"/>
      <c r="Z53" s="95"/>
      <c r="AA53" s="95"/>
      <c r="AB53" s="95"/>
      <c r="AC53" s="108"/>
      <c r="AD53" s="95"/>
      <c r="AE53" s="95"/>
      <c r="AF53" s="95"/>
      <c r="AG53" s="95"/>
      <c r="AH53" s="95"/>
      <c r="AI53" s="95"/>
      <c r="AJ53" s="108"/>
      <c r="AK53" s="108"/>
    </row>
    <row r="54" spans="1:37" ht="12.75">
      <c r="A54" s="71"/>
      <c r="B54" s="71"/>
      <c r="C54" s="71"/>
      <c r="D54" s="95"/>
      <c r="E54" s="95"/>
      <c r="F54" s="95"/>
      <c r="G54" s="95"/>
      <c r="H54" s="95"/>
      <c r="I54" s="95"/>
      <c r="J54" s="95"/>
      <c r="K54" s="95"/>
      <c r="L54" s="95"/>
      <c r="M54" s="108"/>
      <c r="N54" s="95"/>
      <c r="O54" s="95"/>
      <c r="P54" s="95"/>
      <c r="Q54" s="108"/>
      <c r="R54" s="95"/>
      <c r="S54" s="95"/>
      <c r="T54" s="95"/>
      <c r="U54" s="108"/>
      <c r="V54" s="95"/>
      <c r="W54" s="95"/>
      <c r="X54" s="95"/>
      <c r="Y54" s="108"/>
      <c r="Z54" s="95"/>
      <c r="AA54" s="95"/>
      <c r="AB54" s="95"/>
      <c r="AC54" s="108"/>
      <c r="AD54" s="95"/>
      <c r="AE54" s="95"/>
      <c r="AF54" s="95"/>
      <c r="AG54" s="95"/>
      <c r="AH54" s="95"/>
      <c r="AI54" s="95"/>
      <c r="AJ54" s="108"/>
      <c r="AK54" s="108"/>
    </row>
    <row r="55" spans="1:37" ht="12.75">
      <c r="A55" s="71"/>
      <c r="B55" s="71"/>
      <c r="C55" s="71"/>
      <c r="D55" s="95"/>
      <c r="E55" s="95"/>
      <c r="F55" s="95"/>
      <c r="G55" s="95"/>
      <c r="H55" s="95"/>
      <c r="I55" s="95"/>
      <c r="J55" s="95"/>
      <c r="K55" s="95"/>
      <c r="L55" s="95"/>
      <c r="M55" s="108"/>
      <c r="N55" s="95"/>
      <c r="O55" s="95"/>
      <c r="P55" s="95"/>
      <c r="Q55" s="108"/>
      <c r="R55" s="95"/>
      <c r="S55" s="95"/>
      <c r="T55" s="95"/>
      <c r="U55" s="108"/>
      <c r="V55" s="95"/>
      <c r="W55" s="95"/>
      <c r="X55" s="95"/>
      <c r="Y55" s="108"/>
      <c r="Z55" s="95"/>
      <c r="AA55" s="95"/>
      <c r="AB55" s="95"/>
      <c r="AC55" s="108"/>
      <c r="AD55" s="95"/>
      <c r="AE55" s="95"/>
      <c r="AF55" s="95"/>
      <c r="AG55" s="95"/>
      <c r="AH55" s="95"/>
      <c r="AI55" s="95"/>
      <c r="AJ55" s="108"/>
      <c r="AK55" s="108"/>
    </row>
    <row r="56" spans="1:37" ht="12.75">
      <c r="A56" s="71"/>
      <c r="B56" s="71"/>
      <c r="C56" s="71"/>
      <c r="D56" s="95"/>
      <c r="E56" s="95"/>
      <c r="F56" s="95"/>
      <c r="G56" s="95"/>
      <c r="H56" s="95"/>
      <c r="I56" s="95"/>
      <c r="J56" s="95"/>
      <c r="K56" s="95"/>
      <c r="L56" s="95"/>
      <c r="M56" s="108"/>
      <c r="N56" s="95"/>
      <c r="O56" s="95"/>
      <c r="P56" s="95"/>
      <c r="Q56" s="108"/>
      <c r="R56" s="95"/>
      <c r="S56" s="95"/>
      <c r="T56" s="95"/>
      <c r="U56" s="108"/>
      <c r="V56" s="95"/>
      <c r="W56" s="95"/>
      <c r="X56" s="95"/>
      <c r="Y56" s="108"/>
      <c r="Z56" s="95"/>
      <c r="AA56" s="95"/>
      <c r="AB56" s="95"/>
      <c r="AC56" s="108"/>
      <c r="AD56" s="95"/>
      <c r="AE56" s="95"/>
      <c r="AF56" s="95"/>
      <c r="AG56" s="95"/>
      <c r="AH56" s="95"/>
      <c r="AI56" s="95"/>
      <c r="AJ56" s="108"/>
      <c r="AK56" s="108"/>
    </row>
    <row r="57" spans="1:37" ht="12.75">
      <c r="A57" s="71"/>
      <c r="B57" s="71"/>
      <c r="C57" s="71"/>
      <c r="D57" s="95"/>
      <c r="E57" s="95"/>
      <c r="F57" s="95"/>
      <c r="G57" s="95"/>
      <c r="H57" s="95"/>
      <c r="I57" s="95"/>
      <c r="J57" s="95"/>
      <c r="K57" s="95"/>
      <c r="L57" s="95"/>
      <c r="M57" s="108"/>
      <c r="N57" s="95"/>
      <c r="O57" s="95"/>
      <c r="P57" s="95"/>
      <c r="Q57" s="108"/>
      <c r="R57" s="95"/>
      <c r="S57" s="95"/>
      <c r="T57" s="95"/>
      <c r="U57" s="108"/>
      <c r="V57" s="95"/>
      <c r="W57" s="95"/>
      <c r="X57" s="95"/>
      <c r="Y57" s="108"/>
      <c r="Z57" s="95"/>
      <c r="AA57" s="95"/>
      <c r="AB57" s="95"/>
      <c r="AC57" s="108"/>
      <c r="AD57" s="95"/>
      <c r="AE57" s="95"/>
      <c r="AF57" s="95"/>
      <c r="AG57" s="95"/>
      <c r="AH57" s="95"/>
      <c r="AI57" s="95"/>
      <c r="AJ57" s="108"/>
      <c r="AK57" s="108"/>
    </row>
    <row r="58" spans="1:37" ht="12.75">
      <c r="A58" s="71"/>
      <c r="B58" s="71"/>
      <c r="C58" s="71"/>
      <c r="D58" s="95"/>
      <c r="E58" s="95"/>
      <c r="F58" s="95"/>
      <c r="G58" s="95"/>
      <c r="H58" s="95"/>
      <c r="I58" s="95"/>
      <c r="J58" s="95"/>
      <c r="K58" s="95"/>
      <c r="L58" s="95"/>
      <c r="M58" s="108"/>
      <c r="N58" s="95"/>
      <c r="O58" s="95"/>
      <c r="P58" s="95"/>
      <c r="Q58" s="108"/>
      <c r="R58" s="95"/>
      <c r="S58" s="95"/>
      <c r="T58" s="95"/>
      <c r="U58" s="108"/>
      <c r="V58" s="95"/>
      <c r="W58" s="95"/>
      <c r="X58" s="95"/>
      <c r="Y58" s="108"/>
      <c r="Z58" s="95"/>
      <c r="AA58" s="95"/>
      <c r="AB58" s="95"/>
      <c r="AC58" s="108"/>
      <c r="AD58" s="95"/>
      <c r="AE58" s="95"/>
      <c r="AF58" s="95"/>
      <c r="AG58" s="95"/>
      <c r="AH58" s="95"/>
      <c r="AI58" s="95"/>
      <c r="AJ58" s="108"/>
      <c r="AK58" s="108"/>
    </row>
    <row r="59" spans="1:37" ht="12.75">
      <c r="A59" s="71"/>
      <c r="B59" s="71"/>
      <c r="C59" s="71"/>
      <c r="D59" s="95"/>
      <c r="E59" s="95"/>
      <c r="F59" s="95"/>
      <c r="G59" s="95"/>
      <c r="H59" s="95"/>
      <c r="I59" s="95"/>
      <c r="J59" s="95"/>
      <c r="K59" s="95"/>
      <c r="L59" s="95"/>
      <c r="M59" s="108"/>
      <c r="N59" s="95"/>
      <c r="O59" s="95"/>
      <c r="P59" s="95"/>
      <c r="Q59" s="108"/>
      <c r="R59" s="95"/>
      <c r="S59" s="95"/>
      <c r="T59" s="95"/>
      <c r="U59" s="108"/>
      <c r="V59" s="95"/>
      <c r="W59" s="95"/>
      <c r="X59" s="95"/>
      <c r="Y59" s="108"/>
      <c r="Z59" s="95"/>
      <c r="AA59" s="95"/>
      <c r="AB59" s="95"/>
      <c r="AC59" s="108"/>
      <c r="AD59" s="95"/>
      <c r="AE59" s="95"/>
      <c r="AF59" s="95"/>
      <c r="AG59" s="95"/>
      <c r="AH59" s="95"/>
      <c r="AI59" s="95"/>
      <c r="AJ59" s="108"/>
      <c r="AK59" s="108"/>
    </row>
    <row r="60" spans="1:37" ht="12.75">
      <c r="A60" s="71"/>
      <c r="B60" s="71"/>
      <c r="C60" s="71"/>
      <c r="D60" s="95"/>
      <c r="E60" s="95"/>
      <c r="F60" s="95"/>
      <c r="G60" s="95"/>
      <c r="H60" s="95"/>
      <c r="I60" s="95"/>
      <c r="J60" s="95"/>
      <c r="K60" s="95"/>
      <c r="L60" s="95"/>
      <c r="M60" s="108"/>
      <c r="N60" s="95"/>
      <c r="O60" s="95"/>
      <c r="P60" s="95"/>
      <c r="Q60" s="108"/>
      <c r="R60" s="95"/>
      <c r="S60" s="95"/>
      <c r="T60" s="95"/>
      <c r="U60" s="108"/>
      <c r="V60" s="95"/>
      <c r="W60" s="95"/>
      <c r="X60" s="95"/>
      <c r="Y60" s="108"/>
      <c r="Z60" s="95"/>
      <c r="AA60" s="95"/>
      <c r="AB60" s="95"/>
      <c r="AC60" s="108"/>
      <c r="AD60" s="95"/>
      <c r="AE60" s="95"/>
      <c r="AF60" s="95"/>
      <c r="AG60" s="95"/>
      <c r="AH60" s="95"/>
      <c r="AI60" s="95"/>
      <c r="AJ60" s="108"/>
      <c r="AK60" s="108"/>
    </row>
    <row r="61" spans="1:37" ht="12.75">
      <c r="A61" s="71"/>
      <c r="B61" s="71"/>
      <c r="C61" s="71"/>
      <c r="D61" s="95"/>
      <c r="E61" s="95"/>
      <c r="F61" s="95"/>
      <c r="G61" s="95"/>
      <c r="H61" s="95"/>
      <c r="I61" s="95"/>
      <c r="J61" s="95"/>
      <c r="K61" s="95"/>
      <c r="L61" s="95"/>
      <c r="M61" s="108"/>
      <c r="N61" s="95"/>
      <c r="O61" s="95"/>
      <c r="P61" s="95"/>
      <c r="Q61" s="108"/>
      <c r="R61" s="95"/>
      <c r="S61" s="95"/>
      <c r="T61" s="95"/>
      <c r="U61" s="108"/>
      <c r="V61" s="95"/>
      <c r="W61" s="95"/>
      <c r="X61" s="95"/>
      <c r="Y61" s="108"/>
      <c r="Z61" s="95"/>
      <c r="AA61" s="95"/>
      <c r="AB61" s="95"/>
      <c r="AC61" s="108"/>
      <c r="AD61" s="95"/>
      <c r="AE61" s="95"/>
      <c r="AF61" s="95"/>
      <c r="AG61" s="95"/>
      <c r="AH61" s="95"/>
      <c r="AI61" s="95"/>
      <c r="AJ61" s="108"/>
      <c r="AK61" s="108"/>
    </row>
    <row r="62" spans="1:37" ht="12.75">
      <c r="A62" s="71"/>
      <c r="B62" s="71"/>
      <c r="C62" s="71"/>
      <c r="D62" s="95"/>
      <c r="E62" s="95"/>
      <c r="F62" s="95"/>
      <c r="G62" s="95"/>
      <c r="H62" s="95"/>
      <c r="I62" s="95"/>
      <c r="J62" s="95"/>
      <c r="K62" s="95"/>
      <c r="L62" s="95"/>
      <c r="M62" s="108"/>
      <c r="N62" s="95"/>
      <c r="O62" s="95"/>
      <c r="P62" s="95"/>
      <c r="Q62" s="108"/>
      <c r="R62" s="95"/>
      <c r="S62" s="95"/>
      <c r="T62" s="95"/>
      <c r="U62" s="108"/>
      <c r="V62" s="95"/>
      <c r="W62" s="95"/>
      <c r="X62" s="95"/>
      <c r="Y62" s="108"/>
      <c r="Z62" s="95"/>
      <c r="AA62" s="95"/>
      <c r="AB62" s="95"/>
      <c r="AC62" s="108"/>
      <c r="AD62" s="95"/>
      <c r="AE62" s="95"/>
      <c r="AF62" s="95"/>
      <c r="AG62" s="95"/>
      <c r="AH62" s="95"/>
      <c r="AI62" s="95"/>
      <c r="AJ62" s="108"/>
      <c r="AK62" s="108"/>
    </row>
    <row r="63" spans="1:37" ht="12.75">
      <c r="A63" s="71"/>
      <c r="B63" s="71"/>
      <c r="C63" s="71"/>
      <c r="D63" s="95"/>
      <c r="E63" s="95"/>
      <c r="F63" s="95"/>
      <c r="G63" s="95"/>
      <c r="H63" s="95"/>
      <c r="I63" s="95"/>
      <c r="J63" s="95"/>
      <c r="K63" s="95"/>
      <c r="L63" s="95"/>
      <c r="M63" s="108"/>
      <c r="N63" s="95"/>
      <c r="O63" s="95"/>
      <c r="P63" s="95"/>
      <c r="Q63" s="108"/>
      <c r="R63" s="95"/>
      <c r="S63" s="95"/>
      <c r="T63" s="95"/>
      <c r="U63" s="108"/>
      <c r="V63" s="95"/>
      <c r="W63" s="95"/>
      <c r="X63" s="95"/>
      <c r="Y63" s="108"/>
      <c r="Z63" s="95"/>
      <c r="AA63" s="95"/>
      <c r="AB63" s="95"/>
      <c r="AC63" s="108"/>
      <c r="AD63" s="95"/>
      <c r="AE63" s="95"/>
      <c r="AF63" s="95"/>
      <c r="AG63" s="95"/>
      <c r="AH63" s="95"/>
      <c r="AI63" s="95"/>
      <c r="AJ63" s="108"/>
      <c r="AK63" s="108"/>
    </row>
    <row r="64" spans="1:37" ht="12.75">
      <c r="A64" s="71"/>
      <c r="B64" s="71"/>
      <c r="C64" s="71"/>
      <c r="D64" s="95"/>
      <c r="E64" s="95"/>
      <c r="F64" s="95"/>
      <c r="G64" s="95"/>
      <c r="H64" s="95"/>
      <c r="I64" s="95"/>
      <c r="J64" s="95"/>
      <c r="K64" s="95"/>
      <c r="L64" s="95"/>
      <c r="M64" s="108"/>
      <c r="N64" s="95"/>
      <c r="O64" s="95"/>
      <c r="P64" s="95"/>
      <c r="Q64" s="108"/>
      <c r="R64" s="95"/>
      <c r="S64" s="95"/>
      <c r="T64" s="95"/>
      <c r="U64" s="108"/>
      <c r="V64" s="95"/>
      <c r="W64" s="95"/>
      <c r="X64" s="95"/>
      <c r="Y64" s="108"/>
      <c r="Z64" s="95"/>
      <c r="AA64" s="95"/>
      <c r="AB64" s="95"/>
      <c r="AC64" s="108"/>
      <c r="AD64" s="95"/>
      <c r="AE64" s="95"/>
      <c r="AF64" s="95"/>
      <c r="AG64" s="95"/>
      <c r="AH64" s="95"/>
      <c r="AI64" s="95"/>
      <c r="AJ64" s="108"/>
      <c r="AK64" s="108"/>
    </row>
    <row r="65" spans="1:37" ht="12.75">
      <c r="A65" s="71"/>
      <c r="B65" s="71"/>
      <c r="C65" s="71"/>
      <c r="D65" s="95"/>
      <c r="E65" s="95"/>
      <c r="F65" s="95"/>
      <c r="G65" s="95"/>
      <c r="H65" s="95"/>
      <c r="I65" s="95"/>
      <c r="J65" s="95"/>
      <c r="K65" s="95"/>
      <c r="L65" s="95"/>
      <c r="M65" s="108"/>
      <c r="N65" s="95"/>
      <c r="O65" s="95"/>
      <c r="P65" s="95"/>
      <c r="Q65" s="108"/>
      <c r="R65" s="95"/>
      <c r="S65" s="95"/>
      <c r="T65" s="95"/>
      <c r="U65" s="108"/>
      <c r="V65" s="95"/>
      <c r="W65" s="95"/>
      <c r="X65" s="95"/>
      <c r="Y65" s="108"/>
      <c r="Z65" s="95"/>
      <c r="AA65" s="95"/>
      <c r="AB65" s="95"/>
      <c r="AC65" s="108"/>
      <c r="AD65" s="95"/>
      <c r="AE65" s="95"/>
      <c r="AF65" s="95"/>
      <c r="AG65" s="95"/>
      <c r="AH65" s="95"/>
      <c r="AI65" s="95"/>
      <c r="AJ65" s="108"/>
      <c r="AK65" s="108"/>
    </row>
    <row r="66" spans="1:37" ht="12.75">
      <c r="A66" s="71"/>
      <c r="B66" s="71"/>
      <c r="C66" s="71"/>
      <c r="D66" s="95"/>
      <c r="E66" s="95"/>
      <c r="F66" s="95"/>
      <c r="G66" s="95"/>
      <c r="H66" s="95"/>
      <c r="I66" s="95"/>
      <c r="J66" s="95"/>
      <c r="K66" s="95"/>
      <c r="L66" s="95"/>
      <c r="M66" s="108"/>
      <c r="N66" s="95"/>
      <c r="O66" s="95"/>
      <c r="P66" s="95"/>
      <c r="Q66" s="108"/>
      <c r="R66" s="95"/>
      <c r="S66" s="95"/>
      <c r="T66" s="95"/>
      <c r="U66" s="108"/>
      <c r="V66" s="95"/>
      <c r="W66" s="95"/>
      <c r="X66" s="95"/>
      <c r="Y66" s="108"/>
      <c r="Z66" s="95"/>
      <c r="AA66" s="95"/>
      <c r="AB66" s="95"/>
      <c r="AC66" s="108"/>
      <c r="AD66" s="95"/>
      <c r="AE66" s="95"/>
      <c r="AF66" s="95"/>
      <c r="AG66" s="95"/>
      <c r="AH66" s="95"/>
      <c r="AI66" s="95"/>
      <c r="AJ66" s="108"/>
      <c r="AK66" s="108"/>
    </row>
    <row r="67" spans="1:37" ht="12.75">
      <c r="A67" s="71"/>
      <c r="B67" s="71"/>
      <c r="C67" s="71"/>
      <c r="D67" s="95"/>
      <c r="E67" s="95"/>
      <c r="F67" s="95"/>
      <c r="G67" s="95"/>
      <c r="H67" s="95"/>
      <c r="I67" s="95"/>
      <c r="J67" s="95"/>
      <c r="K67" s="95"/>
      <c r="L67" s="95"/>
      <c r="M67" s="108"/>
      <c r="N67" s="95"/>
      <c r="O67" s="95"/>
      <c r="P67" s="95"/>
      <c r="Q67" s="108"/>
      <c r="R67" s="95"/>
      <c r="S67" s="95"/>
      <c r="T67" s="95"/>
      <c r="U67" s="108"/>
      <c r="V67" s="95"/>
      <c r="W67" s="95"/>
      <c r="X67" s="95"/>
      <c r="Y67" s="108"/>
      <c r="Z67" s="95"/>
      <c r="AA67" s="95"/>
      <c r="AB67" s="95"/>
      <c r="AC67" s="108"/>
      <c r="AD67" s="95"/>
      <c r="AE67" s="95"/>
      <c r="AF67" s="95"/>
      <c r="AG67" s="95"/>
      <c r="AH67" s="95"/>
      <c r="AI67" s="95"/>
      <c r="AJ67" s="108"/>
      <c r="AK67" s="108"/>
    </row>
    <row r="68" spans="1:37" ht="12.75">
      <c r="A68" s="71"/>
      <c r="B68" s="71"/>
      <c r="C68" s="71"/>
      <c r="D68" s="95"/>
      <c r="E68" s="95"/>
      <c r="F68" s="95"/>
      <c r="G68" s="95"/>
      <c r="H68" s="95"/>
      <c r="I68" s="95"/>
      <c r="J68" s="95"/>
      <c r="K68" s="95"/>
      <c r="L68" s="95"/>
      <c r="M68" s="108"/>
      <c r="N68" s="95"/>
      <c r="O68" s="95"/>
      <c r="P68" s="95"/>
      <c r="Q68" s="108"/>
      <c r="R68" s="95"/>
      <c r="S68" s="95"/>
      <c r="T68" s="95"/>
      <c r="U68" s="108"/>
      <c r="V68" s="95"/>
      <c r="W68" s="95"/>
      <c r="X68" s="95"/>
      <c r="Y68" s="108"/>
      <c r="Z68" s="95"/>
      <c r="AA68" s="95"/>
      <c r="AB68" s="95"/>
      <c r="AC68" s="108"/>
      <c r="AD68" s="95"/>
      <c r="AE68" s="95"/>
      <c r="AF68" s="95"/>
      <c r="AG68" s="95"/>
      <c r="AH68" s="95"/>
      <c r="AI68" s="95"/>
      <c r="AJ68" s="108"/>
      <c r="AK68" s="108"/>
    </row>
    <row r="69" spans="1:37" ht="12.75">
      <c r="A69" s="71"/>
      <c r="B69" s="71"/>
      <c r="C69" s="71"/>
      <c r="D69" s="95"/>
      <c r="E69" s="95"/>
      <c r="F69" s="95"/>
      <c r="G69" s="95"/>
      <c r="H69" s="95"/>
      <c r="I69" s="95"/>
      <c r="J69" s="95"/>
      <c r="K69" s="95"/>
      <c r="L69" s="95"/>
      <c r="M69" s="108"/>
      <c r="N69" s="95"/>
      <c r="O69" s="95"/>
      <c r="P69" s="95"/>
      <c r="Q69" s="108"/>
      <c r="R69" s="95"/>
      <c r="S69" s="95"/>
      <c r="T69" s="95"/>
      <c r="U69" s="108"/>
      <c r="V69" s="95"/>
      <c r="W69" s="95"/>
      <c r="X69" s="95"/>
      <c r="Y69" s="108"/>
      <c r="Z69" s="95"/>
      <c r="AA69" s="95"/>
      <c r="AB69" s="95"/>
      <c r="AC69" s="108"/>
      <c r="AD69" s="95"/>
      <c r="AE69" s="95"/>
      <c r="AF69" s="95"/>
      <c r="AG69" s="95"/>
      <c r="AH69" s="95"/>
      <c r="AI69" s="95"/>
      <c r="AJ69" s="108"/>
      <c r="AK69" s="108"/>
    </row>
    <row r="70" spans="1:37" ht="12.75">
      <c r="A70" s="71"/>
      <c r="B70" s="71"/>
      <c r="C70" s="71"/>
      <c r="D70" s="95"/>
      <c r="E70" s="95"/>
      <c r="F70" s="95"/>
      <c r="G70" s="95"/>
      <c r="H70" s="95"/>
      <c r="I70" s="95"/>
      <c r="J70" s="95"/>
      <c r="K70" s="95"/>
      <c r="L70" s="95"/>
      <c r="M70" s="108"/>
      <c r="N70" s="95"/>
      <c r="O70" s="95"/>
      <c r="P70" s="95"/>
      <c r="Q70" s="108"/>
      <c r="R70" s="95"/>
      <c r="S70" s="95"/>
      <c r="T70" s="95"/>
      <c r="U70" s="108"/>
      <c r="V70" s="95"/>
      <c r="W70" s="95"/>
      <c r="X70" s="95"/>
      <c r="Y70" s="108"/>
      <c r="Z70" s="95"/>
      <c r="AA70" s="95"/>
      <c r="AB70" s="95"/>
      <c r="AC70" s="108"/>
      <c r="AD70" s="95"/>
      <c r="AE70" s="95"/>
      <c r="AF70" s="95"/>
      <c r="AG70" s="95"/>
      <c r="AH70" s="95"/>
      <c r="AI70" s="95"/>
      <c r="AJ70" s="108"/>
      <c r="AK70" s="108"/>
    </row>
    <row r="71" spans="1:37" ht="12.75">
      <c r="A71" s="71"/>
      <c r="B71" s="71"/>
      <c r="C71" s="71"/>
      <c r="D71" s="95"/>
      <c r="E71" s="95"/>
      <c r="F71" s="95"/>
      <c r="G71" s="95"/>
      <c r="H71" s="95"/>
      <c r="I71" s="95"/>
      <c r="J71" s="95"/>
      <c r="K71" s="95"/>
      <c r="L71" s="95"/>
      <c r="M71" s="108"/>
      <c r="N71" s="95"/>
      <c r="O71" s="95"/>
      <c r="P71" s="95"/>
      <c r="Q71" s="108"/>
      <c r="R71" s="95"/>
      <c r="S71" s="95"/>
      <c r="T71" s="95"/>
      <c r="U71" s="108"/>
      <c r="V71" s="95"/>
      <c r="W71" s="95"/>
      <c r="X71" s="95"/>
      <c r="Y71" s="108"/>
      <c r="Z71" s="95"/>
      <c r="AA71" s="95"/>
      <c r="AB71" s="95"/>
      <c r="AC71" s="108"/>
      <c r="AD71" s="95"/>
      <c r="AE71" s="95"/>
      <c r="AF71" s="95"/>
      <c r="AG71" s="95"/>
      <c r="AH71" s="95"/>
      <c r="AI71" s="95"/>
      <c r="AJ71" s="108"/>
      <c r="AK71" s="108"/>
    </row>
    <row r="72" spans="1:37" ht="12.75">
      <c r="A72" s="71"/>
      <c r="B72" s="71"/>
      <c r="C72" s="71"/>
      <c r="D72" s="95"/>
      <c r="E72" s="95"/>
      <c r="F72" s="95"/>
      <c r="G72" s="95"/>
      <c r="H72" s="95"/>
      <c r="I72" s="95"/>
      <c r="J72" s="95"/>
      <c r="K72" s="95"/>
      <c r="L72" s="95"/>
      <c r="M72" s="108"/>
      <c r="N72" s="95"/>
      <c r="O72" s="95"/>
      <c r="P72" s="95"/>
      <c r="Q72" s="108"/>
      <c r="R72" s="95"/>
      <c r="S72" s="95"/>
      <c r="T72" s="95"/>
      <c r="U72" s="108"/>
      <c r="V72" s="95"/>
      <c r="W72" s="95"/>
      <c r="X72" s="95"/>
      <c r="Y72" s="108"/>
      <c r="Z72" s="95"/>
      <c r="AA72" s="95"/>
      <c r="AB72" s="95"/>
      <c r="AC72" s="108"/>
      <c r="AD72" s="95"/>
      <c r="AE72" s="95"/>
      <c r="AF72" s="95"/>
      <c r="AG72" s="95"/>
      <c r="AH72" s="95"/>
      <c r="AI72" s="95"/>
      <c r="AJ72" s="108"/>
      <c r="AK72" s="108"/>
    </row>
    <row r="73" spans="1:37" ht="12.75">
      <c r="A73" s="71"/>
      <c r="B73" s="71"/>
      <c r="C73" s="71"/>
      <c r="D73" s="95"/>
      <c r="E73" s="95"/>
      <c r="F73" s="95"/>
      <c r="G73" s="95"/>
      <c r="H73" s="95"/>
      <c r="I73" s="95"/>
      <c r="J73" s="95"/>
      <c r="K73" s="95"/>
      <c r="L73" s="95"/>
      <c r="M73" s="108"/>
      <c r="N73" s="95"/>
      <c r="O73" s="95"/>
      <c r="P73" s="95"/>
      <c r="Q73" s="108"/>
      <c r="R73" s="95"/>
      <c r="S73" s="95"/>
      <c r="T73" s="95"/>
      <c r="U73" s="108"/>
      <c r="V73" s="95"/>
      <c r="W73" s="95"/>
      <c r="X73" s="95"/>
      <c r="Y73" s="108"/>
      <c r="Z73" s="95"/>
      <c r="AA73" s="95"/>
      <c r="AB73" s="95"/>
      <c r="AC73" s="108"/>
      <c r="AD73" s="95"/>
      <c r="AE73" s="95"/>
      <c r="AF73" s="95"/>
      <c r="AG73" s="95"/>
      <c r="AH73" s="95"/>
      <c r="AI73" s="95"/>
      <c r="AJ73" s="108"/>
      <c r="AK73" s="108"/>
    </row>
    <row r="74" spans="1:37" ht="12.75">
      <c r="A74" s="71"/>
      <c r="B74" s="71"/>
      <c r="C74" s="71"/>
      <c r="D74" s="95"/>
      <c r="E74" s="95"/>
      <c r="F74" s="95"/>
      <c r="G74" s="95"/>
      <c r="H74" s="95"/>
      <c r="I74" s="95"/>
      <c r="J74" s="95"/>
      <c r="K74" s="95"/>
      <c r="L74" s="95"/>
      <c r="M74" s="108"/>
      <c r="N74" s="95"/>
      <c r="O74" s="95"/>
      <c r="P74" s="95"/>
      <c r="Q74" s="108"/>
      <c r="R74" s="95"/>
      <c r="S74" s="95"/>
      <c r="T74" s="95"/>
      <c r="U74" s="108"/>
      <c r="V74" s="95"/>
      <c r="W74" s="95"/>
      <c r="X74" s="95"/>
      <c r="Y74" s="108"/>
      <c r="Z74" s="95"/>
      <c r="AA74" s="95"/>
      <c r="AB74" s="95"/>
      <c r="AC74" s="108"/>
      <c r="AD74" s="95"/>
      <c r="AE74" s="95"/>
      <c r="AF74" s="95"/>
      <c r="AG74" s="95"/>
      <c r="AH74" s="95"/>
      <c r="AI74" s="95"/>
      <c r="AJ74" s="108"/>
      <c r="AK74" s="108"/>
    </row>
    <row r="75" spans="1:37" ht="12.75">
      <c r="A75" s="71"/>
      <c r="B75" s="71"/>
      <c r="C75" s="71"/>
      <c r="D75" s="95"/>
      <c r="E75" s="95"/>
      <c r="F75" s="95"/>
      <c r="G75" s="95"/>
      <c r="H75" s="95"/>
      <c r="I75" s="95"/>
      <c r="J75" s="95"/>
      <c r="K75" s="95"/>
      <c r="L75" s="95"/>
      <c r="M75" s="108"/>
      <c r="N75" s="95"/>
      <c r="O75" s="95"/>
      <c r="P75" s="95"/>
      <c r="Q75" s="108"/>
      <c r="R75" s="95"/>
      <c r="S75" s="95"/>
      <c r="T75" s="95"/>
      <c r="U75" s="108"/>
      <c r="V75" s="95"/>
      <c r="W75" s="95"/>
      <c r="X75" s="95"/>
      <c r="Y75" s="108"/>
      <c r="Z75" s="95"/>
      <c r="AA75" s="95"/>
      <c r="AB75" s="95"/>
      <c r="AC75" s="108"/>
      <c r="AD75" s="95"/>
      <c r="AE75" s="95"/>
      <c r="AF75" s="95"/>
      <c r="AG75" s="95"/>
      <c r="AH75" s="95"/>
      <c r="AI75" s="95"/>
      <c r="AJ75" s="108"/>
      <c r="AK75" s="108"/>
    </row>
    <row r="76" spans="1:37" ht="12.75">
      <c r="A76" s="71"/>
      <c r="B76" s="71"/>
      <c r="C76" s="71"/>
      <c r="D76" s="95"/>
      <c r="E76" s="95"/>
      <c r="F76" s="95"/>
      <c r="G76" s="95"/>
      <c r="H76" s="95"/>
      <c r="I76" s="95"/>
      <c r="J76" s="95"/>
      <c r="K76" s="95"/>
      <c r="L76" s="95"/>
      <c r="M76" s="108"/>
      <c r="N76" s="95"/>
      <c r="O76" s="95"/>
      <c r="P76" s="95"/>
      <c r="Q76" s="108"/>
      <c r="R76" s="95"/>
      <c r="S76" s="95"/>
      <c r="T76" s="95"/>
      <c r="U76" s="108"/>
      <c r="V76" s="95"/>
      <c r="W76" s="95"/>
      <c r="X76" s="95"/>
      <c r="Y76" s="108"/>
      <c r="Z76" s="95"/>
      <c r="AA76" s="95"/>
      <c r="AB76" s="95"/>
      <c r="AC76" s="108"/>
      <c r="AD76" s="95"/>
      <c r="AE76" s="95"/>
      <c r="AF76" s="95"/>
      <c r="AG76" s="95"/>
      <c r="AH76" s="95"/>
      <c r="AI76" s="95"/>
      <c r="AJ76" s="108"/>
      <c r="AK76" s="108"/>
    </row>
    <row r="77" spans="1:37" ht="12.75">
      <c r="A77" s="71"/>
      <c r="B77" s="71"/>
      <c r="C77" s="71"/>
      <c r="D77" s="95"/>
      <c r="E77" s="95"/>
      <c r="F77" s="95"/>
      <c r="G77" s="95"/>
      <c r="H77" s="95"/>
      <c r="I77" s="95"/>
      <c r="J77" s="95"/>
      <c r="K77" s="95"/>
      <c r="L77" s="95"/>
      <c r="M77" s="108"/>
      <c r="N77" s="95"/>
      <c r="O77" s="95"/>
      <c r="P77" s="95"/>
      <c r="Q77" s="108"/>
      <c r="R77" s="95"/>
      <c r="S77" s="95"/>
      <c r="T77" s="95"/>
      <c r="U77" s="108"/>
      <c r="V77" s="95"/>
      <c r="W77" s="95"/>
      <c r="X77" s="95"/>
      <c r="Y77" s="108"/>
      <c r="Z77" s="95"/>
      <c r="AA77" s="95"/>
      <c r="AB77" s="95"/>
      <c r="AC77" s="108"/>
      <c r="AD77" s="95"/>
      <c r="AE77" s="95"/>
      <c r="AF77" s="95"/>
      <c r="AG77" s="95"/>
      <c r="AH77" s="95"/>
      <c r="AI77" s="95"/>
      <c r="AJ77" s="108"/>
      <c r="AK77" s="108"/>
    </row>
    <row r="78" spans="1:37" ht="12.75">
      <c r="A78" s="71"/>
      <c r="B78" s="71"/>
      <c r="C78" s="71"/>
      <c r="D78" s="95"/>
      <c r="E78" s="95"/>
      <c r="F78" s="95"/>
      <c r="G78" s="95"/>
      <c r="H78" s="95"/>
      <c r="I78" s="95"/>
      <c r="J78" s="95"/>
      <c r="K78" s="95"/>
      <c r="L78" s="95"/>
      <c r="M78" s="108"/>
      <c r="N78" s="95"/>
      <c r="O78" s="95"/>
      <c r="P78" s="95"/>
      <c r="Q78" s="108"/>
      <c r="R78" s="95"/>
      <c r="S78" s="95"/>
      <c r="T78" s="95"/>
      <c r="U78" s="108"/>
      <c r="V78" s="95"/>
      <c r="W78" s="95"/>
      <c r="X78" s="95"/>
      <c r="Y78" s="108"/>
      <c r="Z78" s="95"/>
      <c r="AA78" s="95"/>
      <c r="AB78" s="95"/>
      <c r="AC78" s="108"/>
      <c r="AD78" s="95"/>
      <c r="AE78" s="95"/>
      <c r="AF78" s="95"/>
      <c r="AG78" s="95"/>
      <c r="AH78" s="95"/>
      <c r="AI78" s="95"/>
      <c r="AJ78" s="108"/>
      <c r="AK78" s="108"/>
    </row>
    <row r="79" spans="1:37" ht="12.75">
      <c r="A79" s="71"/>
      <c r="B79" s="71"/>
      <c r="C79" s="71"/>
      <c r="D79" s="95"/>
      <c r="E79" s="95"/>
      <c r="F79" s="95"/>
      <c r="G79" s="95"/>
      <c r="H79" s="95"/>
      <c r="I79" s="95"/>
      <c r="J79" s="95"/>
      <c r="K79" s="95"/>
      <c r="L79" s="95"/>
      <c r="M79" s="108"/>
      <c r="N79" s="95"/>
      <c r="O79" s="95"/>
      <c r="P79" s="95"/>
      <c r="Q79" s="108"/>
      <c r="R79" s="95"/>
      <c r="S79" s="95"/>
      <c r="T79" s="95"/>
      <c r="U79" s="108"/>
      <c r="V79" s="95"/>
      <c r="W79" s="95"/>
      <c r="X79" s="95"/>
      <c r="Y79" s="108"/>
      <c r="Z79" s="95"/>
      <c r="AA79" s="95"/>
      <c r="AB79" s="95"/>
      <c r="AC79" s="108"/>
      <c r="AD79" s="95"/>
      <c r="AE79" s="95"/>
      <c r="AF79" s="95"/>
      <c r="AG79" s="95"/>
      <c r="AH79" s="95"/>
      <c r="AI79" s="95"/>
      <c r="AJ79" s="108"/>
      <c r="AK79" s="108"/>
    </row>
    <row r="80" spans="1:37" ht="12.75">
      <c r="A80" s="71"/>
      <c r="B80" s="71"/>
      <c r="C80" s="71"/>
      <c r="D80" s="95"/>
      <c r="E80" s="95"/>
      <c r="F80" s="95"/>
      <c r="G80" s="95"/>
      <c r="H80" s="95"/>
      <c r="I80" s="95"/>
      <c r="J80" s="95"/>
      <c r="K80" s="95"/>
      <c r="L80" s="95"/>
      <c r="M80" s="108"/>
      <c r="N80" s="95"/>
      <c r="O80" s="95"/>
      <c r="P80" s="95"/>
      <c r="Q80" s="108"/>
      <c r="R80" s="95"/>
      <c r="S80" s="95"/>
      <c r="T80" s="95"/>
      <c r="U80" s="108"/>
      <c r="V80" s="95"/>
      <c r="W80" s="95"/>
      <c r="X80" s="95"/>
      <c r="Y80" s="108"/>
      <c r="Z80" s="95"/>
      <c r="AA80" s="95"/>
      <c r="AB80" s="95"/>
      <c r="AC80" s="108"/>
      <c r="AD80" s="95"/>
      <c r="AE80" s="95"/>
      <c r="AF80" s="95"/>
      <c r="AG80" s="95"/>
      <c r="AH80" s="95"/>
      <c r="AI80" s="95"/>
      <c r="AJ80" s="108"/>
      <c r="AK80" s="108"/>
    </row>
    <row r="81" spans="1:37" ht="12.75">
      <c r="A81" s="71"/>
      <c r="B81" s="71"/>
      <c r="C81" s="71"/>
      <c r="D81" s="95"/>
      <c r="E81" s="95"/>
      <c r="F81" s="95"/>
      <c r="G81" s="95"/>
      <c r="H81" s="95"/>
      <c r="I81" s="95"/>
      <c r="J81" s="95"/>
      <c r="K81" s="95"/>
      <c r="L81" s="95"/>
      <c r="M81" s="108"/>
      <c r="N81" s="95"/>
      <c r="O81" s="95"/>
      <c r="P81" s="95"/>
      <c r="Q81" s="108"/>
      <c r="R81" s="95"/>
      <c r="S81" s="95"/>
      <c r="T81" s="95"/>
      <c r="U81" s="108"/>
      <c r="V81" s="95"/>
      <c r="W81" s="95"/>
      <c r="X81" s="95"/>
      <c r="Y81" s="108"/>
      <c r="Z81" s="95"/>
      <c r="AA81" s="95"/>
      <c r="AB81" s="95"/>
      <c r="AC81" s="108"/>
      <c r="AD81" s="95"/>
      <c r="AE81" s="95"/>
      <c r="AF81" s="95"/>
      <c r="AG81" s="95"/>
      <c r="AH81" s="95"/>
      <c r="AI81" s="95"/>
      <c r="AJ81" s="108"/>
      <c r="AK81" s="108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K84"/>
  <sheetViews>
    <sheetView showGridLines="0" zoomScalePageLayoutView="0" workbookViewId="0" topLeftCell="A1">
      <selection activeCell="AJ9" sqref="AJ9:AK8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6" width="12.140625" style="0" customWidth="1"/>
    <col min="7" max="9" width="12.140625" style="0" hidden="1" customWidth="1"/>
    <col min="10" max="12" width="12.140625" style="0" customWidth="1"/>
    <col min="13" max="13" width="13.7109375" style="0" customWidth="1"/>
    <col min="14" max="16" width="12.140625" style="0" hidden="1" customWidth="1"/>
    <col min="17" max="17" width="13.7109375" style="0" hidden="1" customWidth="1"/>
    <col min="18" max="25" width="12.140625" style="0" hidden="1" customWidth="1"/>
    <col min="26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43" t="s">
        <v>0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</row>
    <row r="3" spans="1:37" ht="16.5">
      <c r="A3" s="5"/>
      <c r="B3" s="133" t="s">
        <v>1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</row>
    <row r="4" spans="1:37" ht="15" customHeight="1">
      <c r="A4" s="8"/>
      <c r="B4" s="9"/>
      <c r="C4" s="10"/>
      <c r="D4" s="135" t="s">
        <v>2</v>
      </c>
      <c r="E4" s="135"/>
      <c r="F4" s="135"/>
      <c r="G4" s="135" t="s">
        <v>3</v>
      </c>
      <c r="H4" s="135"/>
      <c r="I4" s="135"/>
      <c r="J4" s="136" t="s">
        <v>4</v>
      </c>
      <c r="K4" s="137"/>
      <c r="L4" s="137"/>
      <c r="M4" s="138"/>
      <c r="N4" s="136" t="s">
        <v>5</v>
      </c>
      <c r="O4" s="139"/>
      <c r="P4" s="139"/>
      <c r="Q4" s="140"/>
      <c r="R4" s="136" t="s">
        <v>6</v>
      </c>
      <c r="S4" s="139"/>
      <c r="T4" s="139"/>
      <c r="U4" s="140"/>
      <c r="V4" s="136" t="s">
        <v>7</v>
      </c>
      <c r="W4" s="141"/>
      <c r="X4" s="141"/>
      <c r="Y4" s="142"/>
      <c r="Z4" s="136" t="s">
        <v>8</v>
      </c>
      <c r="AA4" s="137"/>
      <c r="AB4" s="137"/>
      <c r="AC4" s="138"/>
      <c r="AD4" s="136" t="s">
        <v>9</v>
      </c>
      <c r="AE4" s="137"/>
      <c r="AF4" s="137"/>
      <c r="AG4" s="137"/>
      <c r="AH4" s="137"/>
      <c r="AI4" s="137"/>
      <c r="AJ4" s="138"/>
      <c r="AK4" s="11"/>
    </row>
    <row r="5" spans="1:37" ht="38.25">
      <c r="A5" s="14"/>
      <c r="B5" s="15" t="s">
        <v>10</v>
      </c>
      <c r="C5" s="16" t="s">
        <v>11</v>
      </c>
      <c r="D5" s="17" t="s">
        <v>12</v>
      </c>
      <c r="E5" s="18" t="s">
        <v>13</v>
      </c>
      <c r="F5" s="19" t="s">
        <v>14</v>
      </c>
      <c r="G5" s="17" t="s">
        <v>12</v>
      </c>
      <c r="H5" s="18" t="s">
        <v>13</v>
      </c>
      <c r="I5" s="19" t="s">
        <v>14</v>
      </c>
      <c r="J5" s="17" t="s">
        <v>12</v>
      </c>
      <c r="K5" s="18" t="s">
        <v>13</v>
      </c>
      <c r="L5" s="18" t="s">
        <v>14</v>
      </c>
      <c r="M5" s="19" t="s">
        <v>15</v>
      </c>
      <c r="N5" s="17" t="s">
        <v>12</v>
      </c>
      <c r="O5" s="18" t="s">
        <v>13</v>
      </c>
      <c r="P5" s="20" t="s">
        <v>14</v>
      </c>
      <c r="Q5" s="21" t="s">
        <v>16</v>
      </c>
      <c r="R5" s="18" t="s">
        <v>12</v>
      </c>
      <c r="S5" s="18" t="s">
        <v>13</v>
      </c>
      <c r="T5" s="20" t="s">
        <v>14</v>
      </c>
      <c r="U5" s="21" t="s">
        <v>17</v>
      </c>
      <c r="V5" s="18" t="s">
        <v>12</v>
      </c>
      <c r="W5" s="18" t="s">
        <v>13</v>
      </c>
      <c r="X5" s="20" t="s">
        <v>14</v>
      </c>
      <c r="Y5" s="21" t="s">
        <v>18</v>
      </c>
      <c r="Z5" s="17" t="s">
        <v>12</v>
      </c>
      <c r="AA5" s="18" t="s">
        <v>13</v>
      </c>
      <c r="AB5" s="18" t="s">
        <v>14</v>
      </c>
      <c r="AC5" s="19" t="s">
        <v>19</v>
      </c>
      <c r="AD5" s="17" t="s">
        <v>12</v>
      </c>
      <c r="AE5" s="18" t="s">
        <v>13</v>
      </c>
      <c r="AF5" s="18" t="s">
        <v>14</v>
      </c>
      <c r="AG5" s="18"/>
      <c r="AH5" s="18"/>
      <c r="AI5" s="18"/>
      <c r="AJ5" s="22" t="s">
        <v>19</v>
      </c>
      <c r="AK5" s="23" t="s">
        <v>20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6.5">
      <c r="A7" s="60"/>
      <c r="B7" s="61" t="s">
        <v>38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2.75">
      <c r="A9" s="62" t="s">
        <v>96</v>
      </c>
      <c r="B9" s="63" t="s">
        <v>43</v>
      </c>
      <c r="C9" s="64" t="s">
        <v>44</v>
      </c>
      <c r="D9" s="85">
        <v>45118984738</v>
      </c>
      <c r="E9" s="86">
        <v>9681356781</v>
      </c>
      <c r="F9" s="87">
        <f>$D9+$E9</f>
        <v>54800341519</v>
      </c>
      <c r="G9" s="85">
        <v>45207874156</v>
      </c>
      <c r="H9" s="86">
        <v>8750629516</v>
      </c>
      <c r="I9" s="87">
        <f>$G9+$H9</f>
        <v>53958503672</v>
      </c>
      <c r="J9" s="85">
        <v>9357460966</v>
      </c>
      <c r="K9" s="86">
        <v>1135386452</v>
      </c>
      <c r="L9" s="88">
        <f>$J9+$K9</f>
        <v>10492847418</v>
      </c>
      <c r="M9" s="105">
        <f>IF($F9=0,0,$L9/$F9)</f>
        <v>0.1914741245611032</v>
      </c>
      <c r="N9" s="85">
        <v>0</v>
      </c>
      <c r="O9" s="86">
        <v>0</v>
      </c>
      <c r="P9" s="88">
        <f>$N9+$O9</f>
        <v>0</v>
      </c>
      <c r="Q9" s="105">
        <f>IF($F9=0,0,$P9/$F9)</f>
        <v>0</v>
      </c>
      <c r="R9" s="85">
        <v>0</v>
      </c>
      <c r="S9" s="86">
        <v>0</v>
      </c>
      <c r="T9" s="88">
        <f>$R9+$S9</f>
        <v>0</v>
      </c>
      <c r="U9" s="105">
        <f>IF($I9=0,0,$T9/$I9)</f>
        <v>0</v>
      </c>
      <c r="V9" s="85">
        <v>0</v>
      </c>
      <c r="W9" s="86">
        <v>0</v>
      </c>
      <c r="X9" s="88">
        <f>$V9+$W9</f>
        <v>0</v>
      </c>
      <c r="Y9" s="105">
        <f>IF($I9=0,0,$X9/$I9)</f>
        <v>0</v>
      </c>
      <c r="Z9" s="125">
        <v>9357460966</v>
      </c>
      <c r="AA9" s="88">
        <v>1135386452</v>
      </c>
      <c r="AB9" s="88">
        <f>$Z9+$AA9</f>
        <v>10492847418</v>
      </c>
      <c r="AC9" s="105">
        <f>IF($F9=0,0,$AB9/$F9)</f>
        <v>0.1914741245611032</v>
      </c>
      <c r="AD9" s="85">
        <v>8834703828</v>
      </c>
      <c r="AE9" s="86">
        <v>1518577</v>
      </c>
      <c r="AF9" s="88">
        <f>$AD9+$AE9</f>
        <v>8836222405</v>
      </c>
      <c r="AG9" s="86">
        <v>50530154803</v>
      </c>
      <c r="AH9" s="86">
        <v>50530154803</v>
      </c>
      <c r="AI9" s="126">
        <v>8836222405</v>
      </c>
      <c r="AJ9" s="127">
        <f>IF($AG9=0,0,$AI9/$AG9)</f>
        <v>0.17487028170504218</v>
      </c>
      <c r="AK9" s="128">
        <f>IF($AF9=0,0,(($L9/$AF9)-1))</f>
        <v>0.1874811358372548</v>
      </c>
    </row>
    <row r="10" spans="1:37" ht="16.5">
      <c r="A10" s="65"/>
      <c r="B10" s="66" t="s">
        <v>97</v>
      </c>
      <c r="C10" s="67"/>
      <c r="D10" s="89">
        <f>D9</f>
        <v>45118984738</v>
      </c>
      <c r="E10" s="90">
        <f>E9</f>
        <v>9681356781</v>
      </c>
      <c r="F10" s="91">
        <f aca="true" t="shared" si="0" ref="F10:F45">$D10+$E10</f>
        <v>54800341519</v>
      </c>
      <c r="G10" s="89">
        <f>G9</f>
        <v>45207874156</v>
      </c>
      <c r="H10" s="90">
        <f>H9</f>
        <v>8750629516</v>
      </c>
      <c r="I10" s="91">
        <f aca="true" t="shared" si="1" ref="I10:I45">$G10+$H10</f>
        <v>53958503672</v>
      </c>
      <c r="J10" s="89">
        <f>J9</f>
        <v>9357460966</v>
      </c>
      <c r="K10" s="90">
        <f>K9</f>
        <v>1135386452</v>
      </c>
      <c r="L10" s="90">
        <f aca="true" t="shared" si="2" ref="L10:L45">$J10+$K10</f>
        <v>10492847418</v>
      </c>
      <c r="M10" s="106">
        <f aca="true" t="shared" si="3" ref="M10:M45">IF($F10=0,0,$L10/$F10)</f>
        <v>0.1914741245611032</v>
      </c>
      <c r="N10" s="89">
        <f>N9</f>
        <v>0</v>
      </c>
      <c r="O10" s="90">
        <f>O9</f>
        <v>0</v>
      </c>
      <c r="P10" s="90">
        <f aca="true" t="shared" si="4" ref="P10:P45">$N10+$O10</f>
        <v>0</v>
      </c>
      <c r="Q10" s="106">
        <f aca="true" t="shared" si="5" ref="Q10:Q45">IF($F10=0,0,$P10/$F10)</f>
        <v>0</v>
      </c>
      <c r="R10" s="89">
        <f>R9</f>
        <v>0</v>
      </c>
      <c r="S10" s="90">
        <f>S9</f>
        <v>0</v>
      </c>
      <c r="T10" s="90">
        <f aca="true" t="shared" si="6" ref="T10:T45">$R10+$S10</f>
        <v>0</v>
      </c>
      <c r="U10" s="106">
        <f aca="true" t="shared" si="7" ref="U10:U45">IF($I10=0,0,$T10/$I10)</f>
        <v>0</v>
      </c>
      <c r="V10" s="89">
        <f>V9</f>
        <v>0</v>
      </c>
      <c r="W10" s="90">
        <f>W9</f>
        <v>0</v>
      </c>
      <c r="X10" s="90">
        <f aca="true" t="shared" si="8" ref="X10:X45">$V10+$W10</f>
        <v>0</v>
      </c>
      <c r="Y10" s="106">
        <f aca="true" t="shared" si="9" ref="Y10:Y45">IF($I10=0,0,$X10/$I10)</f>
        <v>0</v>
      </c>
      <c r="Z10" s="89">
        <v>9357460966</v>
      </c>
      <c r="AA10" s="90">
        <v>1135386452</v>
      </c>
      <c r="AB10" s="90">
        <f aca="true" t="shared" si="10" ref="AB10:AB45">$Z10+$AA10</f>
        <v>10492847418</v>
      </c>
      <c r="AC10" s="106">
        <f aca="true" t="shared" si="11" ref="AC10:AC45">IF($F10=0,0,$AB10/$F10)</f>
        <v>0.1914741245611032</v>
      </c>
      <c r="AD10" s="89">
        <f>AD9</f>
        <v>8834703828</v>
      </c>
      <c r="AE10" s="90">
        <f>AE9</f>
        <v>1518577</v>
      </c>
      <c r="AF10" s="90">
        <f aca="true" t="shared" si="12" ref="AF10:AF45">$AD10+$AE10</f>
        <v>8836222405</v>
      </c>
      <c r="AG10" s="90">
        <f>AG9</f>
        <v>50530154803</v>
      </c>
      <c r="AH10" s="90">
        <f>AH9</f>
        <v>50530154803</v>
      </c>
      <c r="AI10" s="91">
        <f>AI9</f>
        <v>8836222405</v>
      </c>
      <c r="AJ10" s="129">
        <f aca="true" t="shared" si="13" ref="AJ10:AJ45">IF($AG10=0,0,$AI10/$AG10)</f>
        <v>0.17487028170504218</v>
      </c>
      <c r="AK10" s="130">
        <f aca="true" t="shared" si="14" ref="AK10:AK45">IF($AF10=0,0,(($L10/$AF10)-1))</f>
        <v>0.1874811358372548</v>
      </c>
    </row>
    <row r="11" spans="1:37" ht="12.75">
      <c r="A11" s="62" t="s">
        <v>98</v>
      </c>
      <c r="B11" s="63" t="s">
        <v>555</v>
      </c>
      <c r="C11" s="64" t="s">
        <v>556</v>
      </c>
      <c r="D11" s="85">
        <v>402269873</v>
      </c>
      <c r="E11" s="86">
        <v>88118450</v>
      </c>
      <c r="F11" s="87">
        <f t="shared" si="0"/>
        <v>490388323</v>
      </c>
      <c r="G11" s="85">
        <v>403192876</v>
      </c>
      <c r="H11" s="86">
        <v>159201047</v>
      </c>
      <c r="I11" s="87">
        <f t="shared" si="1"/>
        <v>562393923</v>
      </c>
      <c r="J11" s="85">
        <v>81608010</v>
      </c>
      <c r="K11" s="86">
        <v>3655435</v>
      </c>
      <c r="L11" s="88">
        <f t="shared" si="2"/>
        <v>85263445</v>
      </c>
      <c r="M11" s="105">
        <f t="shared" si="3"/>
        <v>0.1738692399492555</v>
      </c>
      <c r="N11" s="85">
        <v>0</v>
      </c>
      <c r="O11" s="86">
        <v>0</v>
      </c>
      <c r="P11" s="88">
        <f t="shared" si="4"/>
        <v>0</v>
      </c>
      <c r="Q11" s="105">
        <f t="shared" si="5"/>
        <v>0</v>
      </c>
      <c r="R11" s="85">
        <v>0</v>
      </c>
      <c r="S11" s="86">
        <v>0</v>
      </c>
      <c r="T11" s="88">
        <f t="shared" si="6"/>
        <v>0</v>
      </c>
      <c r="U11" s="105">
        <f t="shared" si="7"/>
        <v>0</v>
      </c>
      <c r="V11" s="85">
        <v>0</v>
      </c>
      <c r="W11" s="86">
        <v>0</v>
      </c>
      <c r="X11" s="88">
        <f t="shared" si="8"/>
        <v>0</v>
      </c>
      <c r="Y11" s="105">
        <f t="shared" si="9"/>
        <v>0</v>
      </c>
      <c r="Z11" s="125">
        <v>81608010</v>
      </c>
      <c r="AA11" s="88">
        <v>3655435</v>
      </c>
      <c r="AB11" s="88">
        <f t="shared" si="10"/>
        <v>85263445</v>
      </c>
      <c r="AC11" s="105">
        <f t="shared" si="11"/>
        <v>0.1738692399492555</v>
      </c>
      <c r="AD11" s="85">
        <v>72433060</v>
      </c>
      <c r="AE11" s="86">
        <v>13999147</v>
      </c>
      <c r="AF11" s="88">
        <f t="shared" si="12"/>
        <v>86432207</v>
      </c>
      <c r="AG11" s="86">
        <v>489820541</v>
      </c>
      <c r="AH11" s="86">
        <v>489820541</v>
      </c>
      <c r="AI11" s="126">
        <v>86432207</v>
      </c>
      <c r="AJ11" s="127">
        <f t="shared" si="13"/>
        <v>0.1764568852574927</v>
      </c>
      <c r="AK11" s="128">
        <f t="shared" si="14"/>
        <v>-0.013522297307530295</v>
      </c>
    </row>
    <row r="12" spans="1:37" ht="12.75">
      <c r="A12" s="62" t="s">
        <v>98</v>
      </c>
      <c r="B12" s="63" t="s">
        <v>557</v>
      </c>
      <c r="C12" s="64" t="s">
        <v>558</v>
      </c>
      <c r="D12" s="85">
        <v>357618265</v>
      </c>
      <c r="E12" s="86">
        <v>66218876</v>
      </c>
      <c r="F12" s="87">
        <f t="shared" si="0"/>
        <v>423837141</v>
      </c>
      <c r="G12" s="85">
        <v>304997740</v>
      </c>
      <c r="H12" s="86">
        <v>57061981</v>
      </c>
      <c r="I12" s="87">
        <f t="shared" si="1"/>
        <v>362059721</v>
      </c>
      <c r="J12" s="85">
        <v>71143338</v>
      </c>
      <c r="K12" s="86">
        <v>5053973</v>
      </c>
      <c r="L12" s="88">
        <f t="shared" si="2"/>
        <v>76197311</v>
      </c>
      <c r="M12" s="105">
        <f t="shared" si="3"/>
        <v>0.17977969278534747</v>
      </c>
      <c r="N12" s="85">
        <v>0</v>
      </c>
      <c r="O12" s="86">
        <v>0</v>
      </c>
      <c r="P12" s="88">
        <f t="shared" si="4"/>
        <v>0</v>
      </c>
      <c r="Q12" s="105">
        <f t="shared" si="5"/>
        <v>0</v>
      </c>
      <c r="R12" s="85">
        <v>0</v>
      </c>
      <c r="S12" s="86">
        <v>0</v>
      </c>
      <c r="T12" s="88">
        <f t="shared" si="6"/>
        <v>0</v>
      </c>
      <c r="U12" s="105">
        <f t="shared" si="7"/>
        <v>0</v>
      </c>
      <c r="V12" s="85">
        <v>0</v>
      </c>
      <c r="W12" s="86">
        <v>0</v>
      </c>
      <c r="X12" s="88">
        <f t="shared" si="8"/>
        <v>0</v>
      </c>
      <c r="Y12" s="105">
        <f t="shared" si="9"/>
        <v>0</v>
      </c>
      <c r="Z12" s="125">
        <v>71143338</v>
      </c>
      <c r="AA12" s="88">
        <v>5053973</v>
      </c>
      <c r="AB12" s="88">
        <f t="shared" si="10"/>
        <v>76197311</v>
      </c>
      <c r="AC12" s="105">
        <f t="shared" si="11"/>
        <v>0.17977969278534747</v>
      </c>
      <c r="AD12" s="85">
        <v>66612170</v>
      </c>
      <c r="AE12" s="86">
        <v>2871062</v>
      </c>
      <c r="AF12" s="88">
        <f t="shared" si="12"/>
        <v>69483232</v>
      </c>
      <c r="AG12" s="86">
        <v>354396638</v>
      </c>
      <c r="AH12" s="86">
        <v>354396638</v>
      </c>
      <c r="AI12" s="126">
        <v>69483232</v>
      </c>
      <c r="AJ12" s="127">
        <f t="shared" si="13"/>
        <v>0.19606064095901496</v>
      </c>
      <c r="AK12" s="128">
        <f t="shared" si="14"/>
        <v>0.0966287664914609</v>
      </c>
    </row>
    <row r="13" spans="1:37" ht="12.75">
      <c r="A13" s="62" t="s">
        <v>98</v>
      </c>
      <c r="B13" s="63" t="s">
        <v>559</v>
      </c>
      <c r="C13" s="64" t="s">
        <v>560</v>
      </c>
      <c r="D13" s="85">
        <v>378593852</v>
      </c>
      <c r="E13" s="86">
        <v>43336196</v>
      </c>
      <c r="F13" s="87">
        <f t="shared" si="0"/>
        <v>421930048</v>
      </c>
      <c r="G13" s="85">
        <v>351879542</v>
      </c>
      <c r="H13" s="86">
        <v>88204876</v>
      </c>
      <c r="I13" s="87">
        <f t="shared" si="1"/>
        <v>440084418</v>
      </c>
      <c r="J13" s="85">
        <v>83962723</v>
      </c>
      <c r="K13" s="86">
        <v>5160663</v>
      </c>
      <c r="L13" s="88">
        <f t="shared" si="2"/>
        <v>89123386</v>
      </c>
      <c r="M13" s="105">
        <f t="shared" si="3"/>
        <v>0.21122787159259157</v>
      </c>
      <c r="N13" s="85">
        <v>0</v>
      </c>
      <c r="O13" s="86">
        <v>0</v>
      </c>
      <c r="P13" s="88">
        <f t="shared" si="4"/>
        <v>0</v>
      </c>
      <c r="Q13" s="105">
        <f t="shared" si="5"/>
        <v>0</v>
      </c>
      <c r="R13" s="85">
        <v>0</v>
      </c>
      <c r="S13" s="86">
        <v>0</v>
      </c>
      <c r="T13" s="88">
        <f t="shared" si="6"/>
        <v>0</v>
      </c>
      <c r="U13" s="105">
        <f t="shared" si="7"/>
        <v>0</v>
      </c>
      <c r="V13" s="85">
        <v>0</v>
      </c>
      <c r="W13" s="86">
        <v>0</v>
      </c>
      <c r="X13" s="88">
        <f t="shared" si="8"/>
        <v>0</v>
      </c>
      <c r="Y13" s="105">
        <f t="shared" si="9"/>
        <v>0</v>
      </c>
      <c r="Z13" s="125">
        <v>83962723</v>
      </c>
      <c r="AA13" s="88">
        <v>5160663</v>
      </c>
      <c r="AB13" s="88">
        <f t="shared" si="10"/>
        <v>89123386</v>
      </c>
      <c r="AC13" s="105">
        <f t="shared" si="11"/>
        <v>0.21122787159259157</v>
      </c>
      <c r="AD13" s="85">
        <v>82030378</v>
      </c>
      <c r="AE13" s="86">
        <v>3259898</v>
      </c>
      <c r="AF13" s="88">
        <f t="shared" si="12"/>
        <v>85290276</v>
      </c>
      <c r="AG13" s="86">
        <v>427010572</v>
      </c>
      <c r="AH13" s="86">
        <v>427010572</v>
      </c>
      <c r="AI13" s="126">
        <v>85290276</v>
      </c>
      <c r="AJ13" s="127">
        <f t="shared" si="13"/>
        <v>0.19973808985694153</v>
      </c>
      <c r="AK13" s="128">
        <f t="shared" si="14"/>
        <v>0.04494193452955875</v>
      </c>
    </row>
    <row r="14" spans="1:37" ht="12.75">
      <c r="A14" s="62" t="s">
        <v>98</v>
      </c>
      <c r="B14" s="63" t="s">
        <v>561</v>
      </c>
      <c r="C14" s="64" t="s">
        <v>562</v>
      </c>
      <c r="D14" s="85">
        <v>1264781614</v>
      </c>
      <c r="E14" s="86">
        <v>260197540</v>
      </c>
      <c r="F14" s="87">
        <f t="shared" si="0"/>
        <v>1524979154</v>
      </c>
      <c r="G14" s="85">
        <v>1235391648</v>
      </c>
      <c r="H14" s="86">
        <v>373478795</v>
      </c>
      <c r="I14" s="87">
        <f t="shared" si="1"/>
        <v>1608870443</v>
      </c>
      <c r="J14" s="85">
        <v>228297111</v>
      </c>
      <c r="K14" s="86">
        <v>38289479</v>
      </c>
      <c r="L14" s="88">
        <f t="shared" si="2"/>
        <v>266586590</v>
      </c>
      <c r="M14" s="105">
        <f t="shared" si="3"/>
        <v>0.17481326829992852</v>
      </c>
      <c r="N14" s="85">
        <v>0</v>
      </c>
      <c r="O14" s="86">
        <v>0</v>
      </c>
      <c r="P14" s="88">
        <f t="shared" si="4"/>
        <v>0</v>
      </c>
      <c r="Q14" s="105">
        <f t="shared" si="5"/>
        <v>0</v>
      </c>
      <c r="R14" s="85">
        <v>0</v>
      </c>
      <c r="S14" s="86">
        <v>0</v>
      </c>
      <c r="T14" s="88">
        <f t="shared" si="6"/>
        <v>0</v>
      </c>
      <c r="U14" s="105">
        <f t="shared" si="7"/>
        <v>0</v>
      </c>
      <c r="V14" s="85">
        <v>0</v>
      </c>
      <c r="W14" s="86">
        <v>0</v>
      </c>
      <c r="X14" s="88">
        <f t="shared" si="8"/>
        <v>0</v>
      </c>
      <c r="Y14" s="105">
        <f t="shared" si="9"/>
        <v>0</v>
      </c>
      <c r="Z14" s="125">
        <v>228297111</v>
      </c>
      <c r="AA14" s="88">
        <v>38289479</v>
      </c>
      <c r="AB14" s="88">
        <f t="shared" si="10"/>
        <v>266586590</v>
      </c>
      <c r="AC14" s="105">
        <f t="shared" si="11"/>
        <v>0.17481326829992852</v>
      </c>
      <c r="AD14" s="85">
        <v>209790700</v>
      </c>
      <c r="AE14" s="86">
        <v>19441057</v>
      </c>
      <c r="AF14" s="88">
        <f t="shared" si="12"/>
        <v>229231757</v>
      </c>
      <c r="AG14" s="86">
        <v>1539343809</v>
      </c>
      <c r="AH14" s="86">
        <v>1539343809</v>
      </c>
      <c r="AI14" s="126">
        <v>229231757</v>
      </c>
      <c r="AJ14" s="127">
        <f t="shared" si="13"/>
        <v>0.14891524275458337</v>
      </c>
      <c r="AK14" s="128">
        <f t="shared" si="14"/>
        <v>0.16295662297785385</v>
      </c>
    </row>
    <row r="15" spans="1:37" ht="12.75">
      <c r="A15" s="62" t="s">
        <v>98</v>
      </c>
      <c r="B15" s="63" t="s">
        <v>563</v>
      </c>
      <c r="C15" s="64" t="s">
        <v>564</v>
      </c>
      <c r="D15" s="85">
        <v>797918539</v>
      </c>
      <c r="E15" s="86">
        <v>212435837</v>
      </c>
      <c r="F15" s="87">
        <f t="shared" si="0"/>
        <v>1010354376</v>
      </c>
      <c r="G15" s="85">
        <v>798281539</v>
      </c>
      <c r="H15" s="86">
        <v>213132732</v>
      </c>
      <c r="I15" s="87">
        <f t="shared" si="1"/>
        <v>1011414271</v>
      </c>
      <c r="J15" s="85">
        <v>138164920</v>
      </c>
      <c r="K15" s="86">
        <v>21314798</v>
      </c>
      <c r="L15" s="88">
        <f t="shared" si="2"/>
        <v>159479718</v>
      </c>
      <c r="M15" s="105">
        <f t="shared" si="3"/>
        <v>0.15784532812277344</v>
      </c>
      <c r="N15" s="85">
        <v>0</v>
      </c>
      <c r="O15" s="86">
        <v>0</v>
      </c>
      <c r="P15" s="88">
        <f t="shared" si="4"/>
        <v>0</v>
      </c>
      <c r="Q15" s="105">
        <f t="shared" si="5"/>
        <v>0</v>
      </c>
      <c r="R15" s="85">
        <v>0</v>
      </c>
      <c r="S15" s="86">
        <v>0</v>
      </c>
      <c r="T15" s="88">
        <f t="shared" si="6"/>
        <v>0</v>
      </c>
      <c r="U15" s="105">
        <f t="shared" si="7"/>
        <v>0</v>
      </c>
      <c r="V15" s="85">
        <v>0</v>
      </c>
      <c r="W15" s="86">
        <v>0</v>
      </c>
      <c r="X15" s="88">
        <f t="shared" si="8"/>
        <v>0</v>
      </c>
      <c r="Y15" s="105">
        <f t="shared" si="9"/>
        <v>0</v>
      </c>
      <c r="Z15" s="125">
        <v>138164920</v>
      </c>
      <c r="AA15" s="88">
        <v>21314798</v>
      </c>
      <c r="AB15" s="88">
        <f t="shared" si="10"/>
        <v>159479718</v>
      </c>
      <c r="AC15" s="105">
        <f t="shared" si="11"/>
        <v>0.15784532812277344</v>
      </c>
      <c r="AD15" s="85">
        <v>128605378</v>
      </c>
      <c r="AE15" s="86">
        <v>10754501</v>
      </c>
      <c r="AF15" s="88">
        <f t="shared" si="12"/>
        <v>139359879</v>
      </c>
      <c r="AG15" s="86">
        <v>881715385</v>
      </c>
      <c r="AH15" s="86">
        <v>881715385</v>
      </c>
      <c r="AI15" s="126">
        <v>139359879</v>
      </c>
      <c r="AJ15" s="127">
        <f t="shared" si="13"/>
        <v>0.15805540129029277</v>
      </c>
      <c r="AK15" s="128">
        <f t="shared" si="14"/>
        <v>0.14437325250547905</v>
      </c>
    </row>
    <row r="16" spans="1:37" ht="12.75">
      <c r="A16" s="62" t="s">
        <v>113</v>
      </c>
      <c r="B16" s="63" t="s">
        <v>565</v>
      </c>
      <c r="C16" s="64" t="s">
        <v>566</v>
      </c>
      <c r="D16" s="85">
        <v>432664537</v>
      </c>
      <c r="E16" s="86">
        <v>9518024</v>
      </c>
      <c r="F16" s="87">
        <f t="shared" si="0"/>
        <v>442182561</v>
      </c>
      <c r="G16" s="85">
        <v>434123511</v>
      </c>
      <c r="H16" s="86">
        <v>11163668</v>
      </c>
      <c r="I16" s="87">
        <f t="shared" si="1"/>
        <v>445287179</v>
      </c>
      <c r="J16" s="85">
        <v>75336758</v>
      </c>
      <c r="K16" s="86">
        <v>337560</v>
      </c>
      <c r="L16" s="88">
        <f t="shared" si="2"/>
        <v>75674318</v>
      </c>
      <c r="M16" s="105">
        <f t="shared" si="3"/>
        <v>0.17113817837786688</v>
      </c>
      <c r="N16" s="85">
        <v>0</v>
      </c>
      <c r="O16" s="86">
        <v>0</v>
      </c>
      <c r="P16" s="88">
        <f t="shared" si="4"/>
        <v>0</v>
      </c>
      <c r="Q16" s="105">
        <f t="shared" si="5"/>
        <v>0</v>
      </c>
      <c r="R16" s="85">
        <v>0</v>
      </c>
      <c r="S16" s="86">
        <v>0</v>
      </c>
      <c r="T16" s="88">
        <f t="shared" si="6"/>
        <v>0</v>
      </c>
      <c r="U16" s="105">
        <f t="shared" si="7"/>
        <v>0</v>
      </c>
      <c r="V16" s="85">
        <v>0</v>
      </c>
      <c r="W16" s="86">
        <v>0</v>
      </c>
      <c r="X16" s="88">
        <f t="shared" si="8"/>
        <v>0</v>
      </c>
      <c r="Y16" s="105">
        <f t="shared" si="9"/>
        <v>0</v>
      </c>
      <c r="Z16" s="125">
        <v>75336758</v>
      </c>
      <c r="AA16" s="88">
        <v>337560</v>
      </c>
      <c r="AB16" s="88">
        <f t="shared" si="10"/>
        <v>75674318</v>
      </c>
      <c r="AC16" s="105">
        <f t="shared" si="11"/>
        <v>0.17113817837786688</v>
      </c>
      <c r="AD16" s="85">
        <v>70221087</v>
      </c>
      <c r="AE16" s="86">
        <v>469350</v>
      </c>
      <c r="AF16" s="88">
        <f t="shared" si="12"/>
        <v>70690437</v>
      </c>
      <c r="AG16" s="86">
        <v>385466115</v>
      </c>
      <c r="AH16" s="86">
        <v>385466115</v>
      </c>
      <c r="AI16" s="126">
        <v>70690437</v>
      </c>
      <c r="AJ16" s="127">
        <f t="shared" si="13"/>
        <v>0.18338949715463315</v>
      </c>
      <c r="AK16" s="128">
        <f t="shared" si="14"/>
        <v>0.07050290267692083</v>
      </c>
    </row>
    <row r="17" spans="1:37" ht="16.5">
      <c r="A17" s="65"/>
      <c r="B17" s="66" t="s">
        <v>567</v>
      </c>
      <c r="C17" s="67"/>
      <c r="D17" s="89">
        <f>SUM(D11:D16)</f>
        <v>3633846680</v>
      </c>
      <c r="E17" s="90">
        <f>SUM(E11:E16)</f>
        <v>679824923</v>
      </c>
      <c r="F17" s="91">
        <f t="shared" si="0"/>
        <v>4313671603</v>
      </c>
      <c r="G17" s="89">
        <f>SUM(G11:G16)</f>
        <v>3527866856</v>
      </c>
      <c r="H17" s="90">
        <f>SUM(H11:H16)</f>
        <v>902243099</v>
      </c>
      <c r="I17" s="91">
        <f t="shared" si="1"/>
        <v>4430109955</v>
      </c>
      <c r="J17" s="89">
        <f>SUM(J11:J16)</f>
        <v>678512860</v>
      </c>
      <c r="K17" s="90">
        <f>SUM(K11:K16)</f>
        <v>73811908</v>
      </c>
      <c r="L17" s="90">
        <f t="shared" si="2"/>
        <v>752324768</v>
      </c>
      <c r="M17" s="106">
        <f t="shared" si="3"/>
        <v>0.17440473852408833</v>
      </c>
      <c r="N17" s="89">
        <f>SUM(N11:N16)</f>
        <v>0</v>
      </c>
      <c r="O17" s="90">
        <f>SUM(O11:O16)</f>
        <v>0</v>
      </c>
      <c r="P17" s="90">
        <f t="shared" si="4"/>
        <v>0</v>
      </c>
      <c r="Q17" s="106">
        <f t="shared" si="5"/>
        <v>0</v>
      </c>
      <c r="R17" s="89">
        <f>SUM(R11:R16)</f>
        <v>0</v>
      </c>
      <c r="S17" s="90">
        <f>SUM(S11:S16)</f>
        <v>0</v>
      </c>
      <c r="T17" s="90">
        <f t="shared" si="6"/>
        <v>0</v>
      </c>
      <c r="U17" s="106">
        <f t="shared" si="7"/>
        <v>0</v>
      </c>
      <c r="V17" s="89">
        <f>SUM(V11:V16)</f>
        <v>0</v>
      </c>
      <c r="W17" s="90">
        <f>SUM(W11:W16)</f>
        <v>0</v>
      </c>
      <c r="X17" s="90">
        <f t="shared" si="8"/>
        <v>0</v>
      </c>
      <c r="Y17" s="106">
        <f t="shared" si="9"/>
        <v>0</v>
      </c>
      <c r="Z17" s="89">
        <v>678512860</v>
      </c>
      <c r="AA17" s="90">
        <v>73811908</v>
      </c>
      <c r="AB17" s="90">
        <f t="shared" si="10"/>
        <v>752324768</v>
      </c>
      <c r="AC17" s="106">
        <f t="shared" si="11"/>
        <v>0.17440473852408833</v>
      </c>
      <c r="AD17" s="89">
        <f>SUM(AD11:AD16)</f>
        <v>629692773</v>
      </c>
      <c r="AE17" s="90">
        <f>SUM(AE11:AE16)</f>
        <v>50795015</v>
      </c>
      <c r="AF17" s="90">
        <f t="shared" si="12"/>
        <v>680487788</v>
      </c>
      <c r="AG17" s="90">
        <f>SUM(AG11:AG16)</f>
        <v>4077753060</v>
      </c>
      <c r="AH17" s="90">
        <f>SUM(AH11:AH16)</f>
        <v>4077753060</v>
      </c>
      <c r="AI17" s="91">
        <f>SUM(AI11:AI16)</f>
        <v>680487788</v>
      </c>
      <c r="AJ17" s="129">
        <f t="shared" si="13"/>
        <v>0.1668781257686065</v>
      </c>
      <c r="AK17" s="130">
        <f t="shared" si="14"/>
        <v>0.1055668907904046</v>
      </c>
    </row>
    <row r="18" spans="1:37" ht="12.75">
      <c r="A18" s="62" t="s">
        <v>98</v>
      </c>
      <c r="B18" s="63" t="s">
        <v>568</v>
      </c>
      <c r="C18" s="64" t="s">
        <v>569</v>
      </c>
      <c r="D18" s="85">
        <v>682493226</v>
      </c>
      <c r="E18" s="86">
        <v>88763999</v>
      </c>
      <c r="F18" s="87">
        <f t="shared" si="0"/>
        <v>771257225</v>
      </c>
      <c r="G18" s="85">
        <v>687539974</v>
      </c>
      <c r="H18" s="86">
        <v>100355945</v>
      </c>
      <c r="I18" s="87">
        <f t="shared" si="1"/>
        <v>787895919</v>
      </c>
      <c r="J18" s="85">
        <v>126725768</v>
      </c>
      <c r="K18" s="86">
        <v>3279673</v>
      </c>
      <c r="L18" s="88">
        <f t="shared" si="2"/>
        <v>130005441</v>
      </c>
      <c r="M18" s="105">
        <f t="shared" si="3"/>
        <v>0.16856301216497518</v>
      </c>
      <c r="N18" s="85">
        <v>0</v>
      </c>
      <c r="O18" s="86">
        <v>0</v>
      </c>
      <c r="P18" s="88">
        <f t="shared" si="4"/>
        <v>0</v>
      </c>
      <c r="Q18" s="105">
        <f t="shared" si="5"/>
        <v>0</v>
      </c>
      <c r="R18" s="85">
        <v>0</v>
      </c>
      <c r="S18" s="86">
        <v>0</v>
      </c>
      <c r="T18" s="88">
        <f t="shared" si="6"/>
        <v>0</v>
      </c>
      <c r="U18" s="105">
        <f t="shared" si="7"/>
        <v>0</v>
      </c>
      <c r="V18" s="85">
        <v>0</v>
      </c>
      <c r="W18" s="86">
        <v>0</v>
      </c>
      <c r="X18" s="88">
        <f t="shared" si="8"/>
        <v>0</v>
      </c>
      <c r="Y18" s="105">
        <f t="shared" si="9"/>
        <v>0</v>
      </c>
      <c r="Z18" s="125">
        <v>126725768</v>
      </c>
      <c r="AA18" s="88">
        <v>3279673</v>
      </c>
      <c r="AB18" s="88">
        <f t="shared" si="10"/>
        <v>130005441</v>
      </c>
      <c r="AC18" s="105">
        <f t="shared" si="11"/>
        <v>0.16856301216497518</v>
      </c>
      <c r="AD18" s="85">
        <v>123149283</v>
      </c>
      <c r="AE18" s="86">
        <v>5604051</v>
      </c>
      <c r="AF18" s="88">
        <f t="shared" si="12"/>
        <v>128753334</v>
      </c>
      <c r="AG18" s="86">
        <v>726292828</v>
      </c>
      <c r="AH18" s="86">
        <v>726292828</v>
      </c>
      <c r="AI18" s="126">
        <v>128753334</v>
      </c>
      <c r="AJ18" s="127">
        <f t="shared" si="13"/>
        <v>0.17727468733864463</v>
      </c>
      <c r="AK18" s="128">
        <f t="shared" si="14"/>
        <v>0.00972485108618626</v>
      </c>
    </row>
    <row r="19" spans="1:37" ht="12.75">
      <c r="A19" s="62" t="s">
        <v>98</v>
      </c>
      <c r="B19" s="63" t="s">
        <v>90</v>
      </c>
      <c r="C19" s="64" t="s">
        <v>91</v>
      </c>
      <c r="D19" s="85">
        <v>2515184421</v>
      </c>
      <c r="E19" s="86">
        <v>216972433</v>
      </c>
      <c r="F19" s="87">
        <f t="shared" si="0"/>
        <v>2732156854</v>
      </c>
      <c r="G19" s="85">
        <v>2451351421</v>
      </c>
      <c r="H19" s="86">
        <v>217275140</v>
      </c>
      <c r="I19" s="87">
        <f t="shared" si="1"/>
        <v>2668626561</v>
      </c>
      <c r="J19" s="85">
        <v>469207171</v>
      </c>
      <c r="K19" s="86">
        <v>34359098</v>
      </c>
      <c r="L19" s="88">
        <f t="shared" si="2"/>
        <v>503566269</v>
      </c>
      <c r="M19" s="105">
        <f t="shared" si="3"/>
        <v>0.18431089278888085</v>
      </c>
      <c r="N19" s="85">
        <v>0</v>
      </c>
      <c r="O19" s="86">
        <v>0</v>
      </c>
      <c r="P19" s="88">
        <f t="shared" si="4"/>
        <v>0</v>
      </c>
      <c r="Q19" s="105">
        <f t="shared" si="5"/>
        <v>0</v>
      </c>
      <c r="R19" s="85">
        <v>0</v>
      </c>
      <c r="S19" s="86">
        <v>0</v>
      </c>
      <c r="T19" s="88">
        <f t="shared" si="6"/>
        <v>0</v>
      </c>
      <c r="U19" s="105">
        <f t="shared" si="7"/>
        <v>0</v>
      </c>
      <c r="V19" s="85">
        <v>0</v>
      </c>
      <c r="W19" s="86">
        <v>0</v>
      </c>
      <c r="X19" s="88">
        <f t="shared" si="8"/>
        <v>0</v>
      </c>
      <c r="Y19" s="105">
        <f t="shared" si="9"/>
        <v>0</v>
      </c>
      <c r="Z19" s="125">
        <v>469207171</v>
      </c>
      <c r="AA19" s="88">
        <v>34359098</v>
      </c>
      <c r="AB19" s="88">
        <f t="shared" si="10"/>
        <v>503566269</v>
      </c>
      <c r="AC19" s="105">
        <f t="shared" si="11"/>
        <v>0.18431089278888085</v>
      </c>
      <c r="AD19" s="85">
        <v>517924618</v>
      </c>
      <c r="AE19" s="86">
        <v>26943431</v>
      </c>
      <c r="AF19" s="88">
        <f t="shared" si="12"/>
        <v>544868049</v>
      </c>
      <c r="AG19" s="86">
        <v>2777656108</v>
      </c>
      <c r="AH19" s="86">
        <v>2777656108</v>
      </c>
      <c r="AI19" s="126">
        <v>544868049</v>
      </c>
      <c r="AJ19" s="127">
        <f t="shared" si="13"/>
        <v>0.19616108971542995</v>
      </c>
      <c r="AK19" s="128">
        <f t="shared" si="14"/>
        <v>-0.0758014350002747</v>
      </c>
    </row>
    <row r="20" spans="1:37" ht="12.75">
      <c r="A20" s="62" t="s">
        <v>98</v>
      </c>
      <c r="B20" s="63" t="s">
        <v>92</v>
      </c>
      <c r="C20" s="64" t="s">
        <v>93</v>
      </c>
      <c r="D20" s="85">
        <v>1887463397</v>
      </c>
      <c r="E20" s="86">
        <v>375750311</v>
      </c>
      <c r="F20" s="87">
        <f t="shared" si="0"/>
        <v>2263213708</v>
      </c>
      <c r="G20" s="85">
        <v>1908291397</v>
      </c>
      <c r="H20" s="86">
        <v>371550311</v>
      </c>
      <c r="I20" s="87">
        <f t="shared" si="1"/>
        <v>2279841708</v>
      </c>
      <c r="J20" s="85">
        <v>289675730</v>
      </c>
      <c r="K20" s="86">
        <v>63649061</v>
      </c>
      <c r="L20" s="88">
        <f t="shared" si="2"/>
        <v>353324791</v>
      </c>
      <c r="M20" s="105">
        <f t="shared" si="3"/>
        <v>0.15611640639638613</v>
      </c>
      <c r="N20" s="85">
        <v>0</v>
      </c>
      <c r="O20" s="86">
        <v>0</v>
      </c>
      <c r="P20" s="88">
        <f t="shared" si="4"/>
        <v>0</v>
      </c>
      <c r="Q20" s="105">
        <f t="shared" si="5"/>
        <v>0</v>
      </c>
      <c r="R20" s="85">
        <v>0</v>
      </c>
      <c r="S20" s="86">
        <v>0</v>
      </c>
      <c r="T20" s="88">
        <f t="shared" si="6"/>
        <v>0</v>
      </c>
      <c r="U20" s="105">
        <f t="shared" si="7"/>
        <v>0</v>
      </c>
      <c r="V20" s="85">
        <v>0</v>
      </c>
      <c r="W20" s="86">
        <v>0</v>
      </c>
      <c r="X20" s="88">
        <f t="shared" si="8"/>
        <v>0</v>
      </c>
      <c r="Y20" s="105">
        <f t="shared" si="9"/>
        <v>0</v>
      </c>
      <c r="Z20" s="125">
        <v>289675730</v>
      </c>
      <c r="AA20" s="88">
        <v>63649061</v>
      </c>
      <c r="AB20" s="88">
        <f t="shared" si="10"/>
        <v>353324791</v>
      </c>
      <c r="AC20" s="105">
        <f t="shared" si="11"/>
        <v>0.15611640639638613</v>
      </c>
      <c r="AD20" s="85">
        <v>284643991</v>
      </c>
      <c r="AE20" s="86">
        <v>94074431</v>
      </c>
      <c r="AF20" s="88">
        <f t="shared" si="12"/>
        <v>378718422</v>
      </c>
      <c r="AG20" s="86">
        <v>2366523251</v>
      </c>
      <c r="AH20" s="86">
        <v>2366523251</v>
      </c>
      <c r="AI20" s="126">
        <v>378718422</v>
      </c>
      <c r="AJ20" s="127">
        <f t="shared" si="13"/>
        <v>0.16003156607059257</v>
      </c>
      <c r="AK20" s="128">
        <f t="shared" si="14"/>
        <v>-0.06705148079646361</v>
      </c>
    </row>
    <row r="21" spans="1:37" ht="12.75">
      <c r="A21" s="62" t="s">
        <v>98</v>
      </c>
      <c r="B21" s="63" t="s">
        <v>570</v>
      </c>
      <c r="C21" s="64" t="s">
        <v>571</v>
      </c>
      <c r="D21" s="85">
        <v>1074875275</v>
      </c>
      <c r="E21" s="86">
        <v>99913588</v>
      </c>
      <c r="F21" s="87">
        <f t="shared" si="0"/>
        <v>1174788863</v>
      </c>
      <c r="G21" s="85">
        <v>1060442275</v>
      </c>
      <c r="H21" s="86">
        <v>118389205</v>
      </c>
      <c r="I21" s="87">
        <f t="shared" si="1"/>
        <v>1178831480</v>
      </c>
      <c r="J21" s="85">
        <v>120981508</v>
      </c>
      <c r="K21" s="86">
        <v>3767237</v>
      </c>
      <c r="L21" s="88">
        <f t="shared" si="2"/>
        <v>124748745</v>
      </c>
      <c r="M21" s="105">
        <f t="shared" si="3"/>
        <v>0.10618822575610337</v>
      </c>
      <c r="N21" s="85">
        <v>0</v>
      </c>
      <c r="O21" s="86">
        <v>0</v>
      </c>
      <c r="P21" s="88">
        <f t="shared" si="4"/>
        <v>0</v>
      </c>
      <c r="Q21" s="105">
        <f t="shared" si="5"/>
        <v>0</v>
      </c>
      <c r="R21" s="85">
        <v>0</v>
      </c>
      <c r="S21" s="86">
        <v>0</v>
      </c>
      <c r="T21" s="88">
        <f t="shared" si="6"/>
        <v>0</v>
      </c>
      <c r="U21" s="105">
        <f t="shared" si="7"/>
        <v>0</v>
      </c>
      <c r="V21" s="85">
        <v>0</v>
      </c>
      <c r="W21" s="86">
        <v>0</v>
      </c>
      <c r="X21" s="88">
        <f t="shared" si="8"/>
        <v>0</v>
      </c>
      <c r="Y21" s="105">
        <f t="shared" si="9"/>
        <v>0</v>
      </c>
      <c r="Z21" s="125">
        <v>120981508</v>
      </c>
      <c r="AA21" s="88">
        <v>3767237</v>
      </c>
      <c r="AB21" s="88">
        <f t="shared" si="10"/>
        <v>124748745</v>
      </c>
      <c r="AC21" s="105">
        <f t="shared" si="11"/>
        <v>0.10618822575610337</v>
      </c>
      <c r="AD21" s="85">
        <v>207970285</v>
      </c>
      <c r="AE21" s="86">
        <v>11811101</v>
      </c>
      <c r="AF21" s="88">
        <f t="shared" si="12"/>
        <v>219781386</v>
      </c>
      <c r="AG21" s="86">
        <v>1363627618</v>
      </c>
      <c r="AH21" s="86">
        <v>1363627618</v>
      </c>
      <c r="AI21" s="126">
        <v>219781386</v>
      </c>
      <c r="AJ21" s="127">
        <f t="shared" si="13"/>
        <v>0.16117405008439775</v>
      </c>
      <c r="AK21" s="128">
        <f t="shared" si="14"/>
        <v>-0.43239622212592654</v>
      </c>
    </row>
    <row r="22" spans="1:37" ht="12.75">
      <c r="A22" s="62" t="s">
        <v>98</v>
      </c>
      <c r="B22" s="63" t="s">
        <v>572</v>
      </c>
      <c r="C22" s="64" t="s">
        <v>573</v>
      </c>
      <c r="D22" s="85">
        <v>777861851</v>
      </c>
      <c r="E22" s="86">
        <v>79801866</v>
      </c>
      <c r="F22" s="87">
        <f t="shared" si="0"/>
        <v>857663717</v>
      </c>
      <c r="G22" s="85">
        <v>780130647</v>
      </c>
      <c r="H22" s="86">
        <v>88680905</v>
      </c>
      <c r="I22" s="87">
        <f t="shared" si="1"/>
        <v>868811552</v>
      </c>
      <c r="J22" s="85">
        <v>160996657</v>
      </c>
      <c r="K22" s="86">
        <v>87211368</v>
      </c>
      <c r="L22" s="88">
        <f t="shared" si="2"/>
        <v>248208025</v>
      </c>
      <c r="M22" s="105">
        <f t="shared" si="3"/>
        <v>0.28940016941395225</v>
      </c>
      <c r="N22" s="85">
        <v>0</v>
      </c>
      <c r="O22" s="86">
        <v>0</v>
      </c>
      <c r="P22" s="88">
        <f t="shared" si="4"/>
        <v>0</v>
      </c>
      <c r="Q22" s="105">
        <f t="shared" si="5"/>
        <v>0</v>
      </c>
      <c r="R22" s="85">
        <v>0</v>
      </c>
      <c r="S22" s="86">
        <v>0</v>
      </c>
      <c r="T22" s="88">
        <f t="shared" si="6"/>
        <v>0</v>
      </c>
      <c r="U22" s="105">
        <f t="shared" si="7"/>
        <v>0</v>
      </c>
      <c r="V22" s="85">
        <v>0</v>
      </c>
      <c r="W22" s="86">
        <v>0</v>
      </c>
      <c r="X22" s="88">
        <f t="shared" si="8"/>
        <v>0</v>
      </c>
      <c r="Y22" s="105">
        <f t="shared" si="9"/>
        <v>0</v>
      </c>
      <c r="Z22" s="125">
        <v>160996657</v>
      </c>
      <c r="AA22" s="88">
        <v>87211368</v>
      </c>
      <c r="AB22" s="88">
        <f t="shared" si="10"/>
        <v>248208025</v>
      </c>
      <c r="AC22" s="105">
        <f t="shared" si="11"/>
        <v>0.28940016941395225</v>
      </c>
      <c r="AD22" s="85">
        <v>171873468</v>
      </c>
      <c r="AE22" s="86">
        <v>5300666</v>
      </c>
      <c r="AF22" s="88">
        <f t="shared" si="12"/>
        <v>177174134</v>
      </c>
      <c r="AG22" s="86">
        <v>836413528</v>
      </c>
      <c r="AH22" s="86">
        <v>836413528</v>
      </c>
      <c r="AI22" s="126">
        <v>177174134</v>
      </c>
      <c r="AJ22" s="127">
        <f t="shared" si="13"/>
        <v>0.21182600241252914</v>
      </c>
      <c r="AK22" s="128">
        <f t="shared" si="14"/>
        <v>0.4009269829421038</v>
      </c>
    </row>
    <row r="23" spans="1:37" ht="12.75">
      <c r="A23" s="62" t="s">
        <v>113</v>
      </c>
      <c r="B23" s="63" t="s">
        <v>574</v>
      </c>
      <c r="C23" s="64" t="s">
        <v>575</v>
      </c>
      <c r="D23" s="85">
        <v>437621773</v>
      </c>
      <c r="E23" s="86">
        <v>29890971</v>
      </c>
      <c r="F23" s="87">
        <f t="shared" si="0"/>
        <v>467512744</v>
      </c>
      <c r="G23" s="85">
        <v>438065773</v>
      </c>
      <c r="H23" s="86">
        <v>29890971</v>
      </c>
      <c r="I23" s="87">
        <f t="shared" si="1"/>
        <v>467956744</v>
      </c>
      <c r="J23" s="85">
        <v>72721797</v>
      </c>
      <c r="K23" s="86">
        <v>33709</v>
      </c>
      <c r="L23" s="88">
        <f t="shared" si="2"/>
        <v>72755506</v>
      </c>
      <c r="M23" s="105">
        <f t="shared" si="3"/>
        <v>0.1556225085492001</v>
      </c>
      <c r="N23" s="85">
        <v>0</v>
      </c>
      <c r="O23" s="86">
        <v>0</v>
      </c>
      <c r="P23" s="88">
        <f t="shared" si="4"/>
        <v>0</v>
      </c>
      <c r="Q23" s="105">
        <f t="shared" si="5"/>
        <v>0</v>
      </c>
      <c r="R23" s="85">
        <v>0</v>
      </c>
      <c r="S23" s="86">
        <v>0</v>
      </c>
      <c r="T23" s="88">
        <f t="shared" si="6"/>
        <v>0</v>
      </c>
      <c r="U23" s="105">
        <f t="shared" si="7"/>
        <v>0</v>
      </c>
      <c r="V23" s="85">
        <v>0</v>
      </c>
      <c r="W23" s="86">
        <v>0</v>
      </c>
      <c r="X23" s="88">
        <f t="shared" si="8"/>
        <v>0</v>
      </c>
      <c r="Y23" s="105">
        <f t="shared" si="9"/>
        <v>0</v>
      </c>
      <c r="Z23" s="125">
        <v>72721797</v>
      </c>
      <c r="AA23" s="88">
        <v>33709</v>
      </c>
      <c r="AB23" s="88">
        <f t="shared" si="10"/>
        <v>72755506</v>
      </c>
      <c r="AC23" s="105">
        <f t="shared" si="11"/>
        <v>0.1556225085492001</v>
      </c>
      <c r="AD23" s="85">
        <v>70055113</v>
      </c>
      <c r="AE23" s="86">
        <v>32007</v>
      </c>
      <c r="AF23" s="88">
        <f t="shared" si="12"/>
        <v>70087120</v>
      </c>
      <c r="AG23" s="86">
        <v>486455255</v>
      </c>
      <c r="AH23" s="86">
        <v>486455255</v>
      </c>
      <c r="AI23" s="126">
        <v>70087120</v>
      </c>
      <c r="AJ23" s="127">
        <f t="shared" si="13"/>
        <v>0.14407721836615786</v>
      </c>
      <c r="AK23" s="128">
        <f t="shared" si="14"/>
        <v>0.03807241615863233</v>
      </c>
    </row>
    <row r="24" spans="1:37" ht="16.5">
      <c r="A24" s="65"/>
      <c r="B24" s="66" t="s">
        <v>576</v>
      </c>
      <c r="C24" s="67"/>
      <c r="D24" s="89">
        <f>SUM(D18:D23)</f>
        <v>7375499943</v>
      </c>
      <c r="E24" s="90">
        <f>SUM(E18:E23)</f>
        <v>891093168</v>
      </c>
      <c r="F24" s="91">
        <f t="shared" si="0"/>
        <v>8266593111</v>
      </c>
      <c r="G24" s="89">
        <f>SUM(G18:G23)</f>
        <v>7325821487</v>
      </c>
      <c r="H24" s="90">
        <f>SUM(H18:H23)</f>
        <v>926142477</v>
      </c>
      <c r="I24" s="91">
        <f t="shared" si="1"/>
        <v>8251963964</v>
      </c>
      <c r="J24" s="89">
        <f>SUM(J18:J23)</f>
        <v>1240308631</v>
      </c>
      <c r="K24" s="90">
        <f>SUM(K18:K23)</f>
        <v>192300146</v>
      </c>
      <c r="L24" s="90">
        <f t="shared" si="2"/>
        <v>1432608777</v>
      </c>
      <c r="M24" s="106">
        <f t="shared" si="3"/>
        <v>0.17330099083910264</v>
      </c>
      <c r="N24" s="89">
        <f>SUM(N18:N23)</f>
        <v>0</v>
      </c>
      <c r="O24" s="90">
        <f>SUM(O18:O23)</f>
        <v>0</v>
      </c>
      <c r="P24" s="90">
        <f t="shared" si="4"/>
        <v>0</v>
      </c>
      <c r="Q24" s="106">
        <f t="shared" si="5"/>
        <v>0</v>
      </c>
      <c r="R24" s="89">
        <f>SUM(R18:R23)</f>
        <v>0</v>
      </c>
      <c r="S24" s="90">
        <f>SUM(S18:S23)</f>
        <v>0</v>
      </c>
      <c r="T24" s="90">
        <f t="shared" si="6"/>
        <v>0</v>
      </c>
      <c r="U24" s="106">
        <f t="shared" si="7"/>
        <v>0</v>
      </c>
      <c r="V24" s="89">
        <f>SUM(V18:V23)</f>
        <v>0</v>
      </c>
      <c r="W24" s="90">
        <f>SUM(W18:W23)</f>
        <v>0</v>
      </c>
      <c r="X24" s="90">
        <f t="shared" si="8"/>
        <v>0</v>
      </c>
      <c r="Y24" s="106">
        <f t="shared" si="9"/>
        <v>0</v>
      </c>
      <c r="Z24" s="89">
        <v>1240308631</v>
      </c>
      <c r="AA24" s="90">
        <v>192300146</v>
      </c>
      <c r="AB24" s="90">
        <f t="shared" si="10"/>
        <v>1432608777</v>
      </c>
      <c r="AC24" s="106">
        <f t="shared" si="11"/>
        <v>0.17330099083910264</v>
      </c>
      <c r="AD24" s="89">
        <f>SUM(AD18:AD23)</f>
        <v>1375616758</v>
      </c>
      <c r="AE24" s="90">
        <f>SUM(AE18:AE23)</f>
        <v>143765687</v>
      </c>
      <c r="AF24" s="90">
        <f t="shared" si="12"/>
        <v>1519382445</v>
      </c>
      <c r="AG24" s="90">
        <f>SUM(AG18:AG23)</f>
        <v>8556968588</v>
      </c>
      <c r="AH24" s="90">
        <f>SUM(AH18:AH23)</f>
        <v>8556968588</v>
      </c>
      <c r="AI24" s="91">
        <f>SUM(AI18:AI23)</f>
        <v>1519382445</v>
      </c>
      <c r="AJ24" s="129">
        <f t="shared" si="13"/>
        <v>0.17756083002697123</v>
      </c>
      <c r="AK24" s="130">
        <f t="shared" si="14"/>
        <v>-0.057111142942026016</v>
      </c>
    </row>
    <row r="25" spans="1:37" ht="12.75">
      <c r="A25" s="62" t="s">
        <v>98</v>
      </c>
      <c r="B25" s="63" t="s">
        <v>577</v>
      </c>
      <c r="C25" s="64" t="s">
        <v>578</v>
      </c>
      <c r="D25" s="85">
        <v>613736233</v>
      </c>
      <c r="E25" s="86">
        <v>138660382</v>
      </c>
      <c r="F25" s="87">
        <f t="shared" si="0"/>
        <v>752396615</v>
      </c>
      <c r="G25" s="85">
        <v>546385841</v>
      </c>
      <c r="H25" s="86">
        <v>153707361</v>
      </c>
      <c r="I25" s="87">
        <f t="shared" si="1"/>
        <v>700093202</v>
      </c>
      <c r="J25" s="85">
        <v>112615805</v>
      </c>
      <c r="K25" s="86">
        <v>6413308</v>
      </c>
      <c r="L25" s="88">
        <f t="shared" si="2"/>
        <v>119029113</v>
      </c>
      <c r="M25" s="105">
        <f t="shared" si="3"/>
        <v>0.15819995814308654</v>
      </c>
      <c r="N25" s="85">
        <v>0</v>
      </c>
      <c r="O25" s="86">
        <v>0</v>
      </c>
      <c r="P25" s="88">
        <f t="shared" si="4"/>
        <v>0</v>
      </c>
      <c r="Q25" s="105">
        <f t="shared" si="5"/>
        <v>0</v>
      </c>
      <c r="R25" s="85">
        <v>0</v>
      </c>
      <c r="S25" s="86">
        <v>0</v>
      </c>
      <c r="T25" s="88">
        <f t="shared" si="6"/>
        <v>0</v>
      </c>
      <c r="U25" s="105">
        <f t="shared" si="7"/>
        <v>0</v>
      </c>
      <c r="V25" s="85">
        <v>0</v>
      </c>
      <c r="W25" s="86">
        <v>0</v>
      </c>
      <c r="X25" s="88">
        <f t="shared" si="8"/>
        <v>0</v>
      </c>
      <c r="Y25" s="105">
        <f t="shared" si="9"/>
        <v>0</v>
      </c>
      <c r="Z25" s="125">
        <v>112615805</v>
      </c>
      <c r="AA25" s="88">
        <v>6413308</v>
      </c>
      <c r="AB25" s="88">
        <f t="shared" si="10"/>
        <v>119029113</v>
      </c>
      <c r="AC25" s="105">
        <f t="shared" si="11"/>
        <v>0.15819995814308654</v>
      </c>
      <c r="AD25" s="85">
        <v>105999949</v>
      </c>
      <c r="AE25" s="86">
        <v>7588865</v>
      </c>
      <c r="AF25" s="88">
        <f t="shared" si="12"/>
        <v>113588814</v>
      </c>
      <c r="AG25" s="86">
        <v>874592165</v>
      </c>
      <c r="AH25" s="86">
        <v>874592165</v>
      </c>
      <c r="AI25" s="126">
        <v>113588814</v>
      </c>
      <c r="AJ25" s="127">
        <f t="shared" si="13"/>
        <v>0.12987632241137217</v>
      </c>
      <c r="AK25" s="128">
        <f t="shared" si="14"/>
        <v>0.04789467209332776</v>
      </c>
    </row>
    <row r="26" spans="1:37" ht="12.75">
      <c r="A26" s="62" t="s">
        <v>98</v>
      </c>
      <c r="B26" s="63" t="s">
        <v>579</v>
      </c>
      <c r="C26" s="64" t="s">
        <v>580</v>
      </c>
      <c r="D26" s="85">
        <v>1342010309</v>
      </c>
      <c r="E26" s="86">
        <v>303738440</v>
      </c>
      <c r="F26" s="87">
        <f t="shared" si="0"/>
        <v>1645748749</v>
      </c>
      <c r="G26" s="85">
        <v>1336540612</v>
      </c>
      <c r="H26" s="86">
        <v>296158303</v>
      </c>
      <c r="I26" s="87">
        <f t="shared" si="1"/>
        <v>1632698915</v>
      </c>
      <c r="J26" s="85">
        <v>262426726</v>
      </c>
      <c r="K26" s="86">
        <v>24562150</v>
      </c>
      <c r="L26" s="88">
        <f t="shared" si="2"/>
        <v>286988876</v>
      </c>
      <c r="M26" s="105">
        <f t="shared" si="3"/>
        <v>0.17438194996312892</v>
      </c>
      <c r="N26" s="85">
        <v>0</v>
      </c>
      <c r="O26" s="86">
        <v>0</v>
      </c>
      <c r="P26" s="88">
        <f t="shared" si="4"/>
        <v>0</v>
      </c>
      <c r="Q26" s="105">
        <f t="shared" si="5"/>
        <v>0</v>
      </c>
      <c r="R26" s="85">
        <v>0</v>
      </c>
      <c r="S26" s="86">
        <v>0</v>
      </c>
      <c r="T26" s="88">
        <f t="shared" si="6"/>
        <v>0</v>
      </c>
      <c r="U26" s="105">
        <f t="shared" si="7"/>
        <v>0</v>
      </c>
      <c r="V26" s="85">
        <v>0</v>
      </c>
      <c r="W26" s="86">
        <v>0</v>
      </c>
      <c r="X26" s="88">
        <f t="shared" si="8"/>
        <v>0</v>
      </c>
      <c r="Y26" s="105">
        <f t="shared" si="9"/>
        <v>0</v>
      </c>
      <c r="Z26" s="125">
        <v>262426726</v>
      </c>
      <c r="AA26" s="88">
        <v>24562150</v>
      </c>
      <c r="AB26" s="88">
        <f t="shared" si="10"/>
        <v>286988876</v>
      </c>
      <c r="AC26" s="105">
        <f t="shared" si="11"/>
        <v>0.17438194996312892</v>
      </c>
      <c r="AD26" s="85">
        <v>252377957</v>
      </c>
      <c r="AE26" s="86">
        <v>36263604</v>
      </c>
      <c r="AF26" s="88">
        <f t="shared" si="12"/>
        <v>288641561</v>
      </c>
      <c r="AG26" s="86">
        <v>1773316729</v>
      </c>
      <c r="AH26" s="86">
        <v>1773316729</v>
      </c>
      <c r="AI26" s="126">
        <v>288641561</v>
      </c>
      <c r="AJ26" s="127">
        <f t="shared" si="13"/>
        <v>0.1627693216218455</v>
      </c>
      <c r="AK26" s="128">
        <f t="shared" si="14"/>
        <v>-0.00572573469418014</v>
      </c>
    </row>
    <row r="27" spans="1:37" ht="12.75">
      <c r="A27" s="62" t="s">
        <v>98</v>
      </c>
      <c r="B27" s="63" t="s">
        <v>581</v>
      </c>
      <c r="C27" s="64" t="s">
        <v>582</v>
      </c>
      <c r="D27" s="85">
        <v>385623162</v>
      </c>
      <c r="E27" s="86">
        <v>62489808</v>
      </c>
      <c r="F27" s="87">
        <f t="shared" si="0"/>
        <v>448112970</v>
      </c>
      <c r="G27" s="85">
        <v>387670402</v>
      </c>
      <c r="H27" s="86">
        <v>154662663</v>
      </c>
      <c r="I27" s="87">
        <f t="shared" si="1"/>
        <v>542333065</v>
      </c>
      <c r="J27" s="85">
        <v>71021030</v>
      </c>
      <c r="K27" s="86">
        <v>4692633</v>
      </c>
      <c r="L27" s="88">
        <f t="shared" si="2"/>
        <v>75713663</v>
      </c>
      <c r="M27" s="105">
        <f t="shared" si="3"/>
        <v>0.1689611059461189</v>
      </c>
      <c r="N27" s="85">
        <v>0</v>
      </c>
      <c r="O27" s="86">
        <v>0</v>
      </c>
      <c r="P27" s="88">
        <f t="shared" si="4"/>
        <v>0</v>
      </c>
      <c r="Q27" s="105">
        <f t="shared" si="5"/>
        <v>0</v>
      </c>
      <c r="R27" s="85">
        <v>0</v>
      </c>
      <c r="S27" s="86">
        <v>0</v>
      </c>
      <c r="T27" s="88">
        <f t="shared" si="6"/>
        <v>0</v>
      </c>
      <c r="U27" s="105">
        <f t="shared" si="7"/>
        <v>0</v>
      </c>
      <c r="V27" s="85">
        <v>0</v>
      </c>
      <c r="W27" s="86">
        <v>0</v>
      </c>
      <c r="X27" s="88">
        <f t="shared" si="8"/>
        <v>0</v>
      </c>
      <c r="Y27" s="105">
        <f t="shared" si="9"/>
        <v>0</v>
      </c>
      <c r="Z27" s="125">
        <v>71021030</v>
      </c>
      <c r="AA27" s="88">
        <v>4692633</v>
      </c>
      <c r="AB27" s="88">
        <f t="shared" si="10"/>
        <v>75713663</v>
      </c>
      <c r="AC27" s="105">
        <f t="shared" si="11"/>
        <v>0.1689611059461189</v>
      </c>
      <c r="AD27" s="85">
        <v>68560279</v>
      </c>
      <c r="AE27" s="86">
        <v>2266272</v>
      </c>
      <c r="AF27" s="88">
        <f t="shared" si="12"/>
        <v>70826551</v>
      </c>
      <c r="AG27" s="86">
        <v>391013257</v>
      </c>
      <c r="AH27" s="86">
        <v>391013257</v>
      </c>
      <c r="AI27" s="126">
        <v>70826551</v>
      </c>
      <c r="AJ27" s="127">
        <f t="shared" si="13"/>
        <v>0.181135932687827</v>
      </c>
      <c r="AK27" s="128">
        <f t="shared" si="14"/>
        <v>0.06900112925165591</v>
      </c>
    </row>
    <row r="28" spans="1:37" ht="12.75">
      <c r="A28" s="62" t="s">
        <v>98</v>
      </c>
      <c r="B28" s="63" t="s">
        <v>583</v>
      </c>
      <c r="C28" s="64" t="s">
        <v>584</v>
      </c>
      <c r="D28" s="85">
        <v>322891325</v>
      </c>
      <c r="E28" s="86">
        <v>22124044</v>
      </c>
      <c r="F28" s="87">
        <f t="shared" si="0"/>
        <v>345015369</v>
      </c>
      <c r="G28" s="85">
        <v>326893220</v>
      </c>
      <c r="H28" s="86">
        <v>35853895</v>
      </c>
      <c r="I28" s="87">
        <f t="shared" si="1"/>
        <v>362747115</v>
      </c>
      <c r="J28" s="85">
        <v>57437141</v>
      </c>
      <c r="K28" s="86">
        <v>2109441</v>
      </c>
      <c r="L28" s="88">
        <f t="shared" si="2"/>
        <v>59546582</v>
      </c>
      <c r="M28" s="105">
        <f t="shared" si="3"/>
        <v>0.17259109984749693</v>
      </c>
      <c r="N28" s="85">
        <v>0</v>
      </c>
      <c r="O28" s="86">
        <v>0</v>
      </c>
      <c r="P28" s="88">
        <f t="shared" si="4"/>
        <v>0</v>
      </c>
      <c r="Q28" s="105">
        <f t="shared" si="5"/>
        <v>0</v>
      </c>
      <c r="R28" s="85">
        <v>0</v>
      </c>
      <c r="S28" s="86">
        <v>0</v>
      </c>
      <c r="T28" s="88">
        <f t="shared" si="6"/>
        <v>0</v>
      </c>
      <c r="U28" s="105">
        <f t="shared" si="7"/>
        <v>0</v>
      </c>
      <c r="V28" s="85">
        <v>0</v>
      </c>
      <c r="W28" s="86">
        <v>0</v>
      </c>
      <c r="X28" s="88">
        <f t="shared" si="8"/>
        <v>0</v>
      </c>
      <c r="Y28" s="105">
        <f t="shared" si="9"/>
        <v>0</v>
      </c>
      <c r="Z28" s="125">
        <v>57437141</v>
      </c>
      <c r="AA28" s="88">
        <v>2109441</v>
      </c>
      <c r="AB28" s="88">
        <f t="shared" si="10"/>
        <v>59546582</v>
      </c>
      <c r="AC28" s="105">
        <f t="shared" si="11"/>
        <v>0.17259109984749693</v>
      </c>
      <c r="AD28" s="85">
        <v>57916120</v>
      </c>
      <c r="AE28" s="86">
        <v>490018</v>
      </c>
      <c r="AF28" s="88">
        <f t="shared" si="12"/>
        <v>58406138</v>
      </c>
      <c r="AG28" s="86">
        <v>319615931</v>
      </c>
      <c r="AH28" s="86">
        <v>319615931</v>
      </c>
      <c r="AI28" s="126">
        <v>58406138</v>
      </c>
      <c r="AJ28" s="127">
        <f t="shared" si="13"/>
        <v>0.182738506861224</v>
      </c>
      <c r="AK28" s="128">
        <f t="shared" si="14"/>
        <v>0.019526098438489514</v>
      </c>
    </row>
    <row r="29" spans="1:37" ht="12.75">
      <c r="A29" s="62" t="s">
        <v>113</v>
      </c>
      <c r="B29" s="63" t="s">
        <v>585</v>
      </c>
      <c r="C29" s="64" t="s">
        <v>586</v>
      </c>
      <c r="D29" s="85">
        <v>239858232</v>
      </c>
      <c r="E29" s="86">
        <v>8465000</v>
      </c>
      <c r="F29" s="87">
        <f t="shared" si="0"/>
        <v>248323232</v>
      </c>
      <c r="G29" s="85">
        <v>239126232</v>
      </c>
      <c r="H29" s="86">
        <v>9771000</v>
      </c>
      <c r="I29" s="87">
        <f t="shared" si="1"/>
        <v>248897232</v>
      </c>
      <c r="J29" s="85">
        <v>52471308</v>
      </c>
      <c r="K29" s="86">
        <v>244220</v>
      </c>
      <c r="L29" s="88">
        <f t="shared" si="2"/>
        <v>52715528</v>
      </c>
      <c r="M29" s="105">
        <f t="shared" si="3"/>
        <v>0.21228592901046003</v>
      </c>
      <c r="N29" s="85">
        <v>0</v>
      </c>
      <c r="O29" s="86">
        <v>0</v>
      </c>
      <c r="P29" s="88">
        <f t="shared" si="4"/>
        <v>0</v>
      </c>
      <c r="Q29" s="105">
        <f t="shared" si="5"/>
        <v>0</v>
      </c>
      <c r="R29" s="85">
        <v>0</v>
      </c>
      <c r="S29" s="86">
        <v>0</v>
      </c>
      <c r="T29" s="88">
        <f t="shared" si="6"/>
        <v>0</v>
      </c>
      <c r="U29" s="105">
        <f t="shared" si="7"/>
        <v>0</v>
      </c>
      <c r="V29" s="85">
        <v>0</v>
      </c>
      <c r="W29" s="86">
        <v>0</v>
      </c>
      <c r="X29" s="88">
        <f t="shared" si="8"/>
        <v>0</v>
      </c>
      <c r="Y29" s="105">
        <f t="shared" si="9"/>
        <v>0</v>
      </c>
      <c r="Z29" s="125">
        <v>52471308</v>
      </c>
      <c r="AA29" s="88">
        <v>244220</v>
      </c>
      <c r="AB29" s="88">
        <f t="shared" si="10"/>
        <v>52715528</v>
      </c>
      <c r="AC29" s="105">
        <f t="shared" si="11"/>
        <v>0.21228592901046003</v>
      </c>
      <c r="AD29" s="85">
        <v>46034162</v>
      </c>
      <c r="AE29" s="86">
        <v>751667</v>
      </c>
      <c r="AF29" s="88">
        <f t="shared" si="12"/>
        <v>46785829</v>
      </c>
      <c r="AG29" s="86">
        <v>233765317</v>
      </c>
      <c r="AH29" s="86">
        <v>233765317</v>
      </c>
      <c r="AI29" s="126">
        <v>46785829</v>
      </c>
      <c r="AJ29" s="127">
        <f t="shared" si="13"/>
        <v>0.2001401645052418</v>
      </c>
      <c r="AK29" s="128">
        <f t="shared" si="14"/>
        <v>0.12674134725709352</v>
      </c>
    </row>
    <row r="30" spans="1:37" ht="16.5">
      <c r="A30" s="65"/>
      <c r="B30" s="66" t="s">
        <v>587</v>
      </c>
      <c r="C30" s="67"/>
      <c r="D30" s="89">
        <f>SUM(D25:D29)</f>
        <v>2904119261</v>
      </c>
      <c r="E30" s="90">
        <f>SUM(E25:E29)</f>
        <v>535477674</v>
      </c>
      <c r="F30" s="91">
        <f t="shared" si="0"/>
        <v>3439596935</v>
      </c>
      <c r="G30" s="89">
        <f>SUM(G25:G29)</f>
        <v>2836616307</v>
      </c>
      <c r="H30" s="90">
        <f>SUM(H25:H29)</f>
        <v>650153222</v>
      </c>
      <c r="I30" s="91">
        <f t="shared" si="1"/>
        <v>3486769529</v>
      </c>
      <c r="J30" s="89">
        <f>SUM(J25:J29)</f>
        <v>555972010</v>
      </c>
      <c r="K30" s="90">
        <f>SUM(K25:K29)</f>
        <v>38021752</v>
      </c>
      <c r="L30" s="90">
        <f t="shared" si="2"/>
        <v>593993762</v>
      </c>
      <c r="M30" s="106">
        <f t="shared" si="3"/>
        <v>0.1726928396626217</v>
      </c>
      <c r="N30" s="89">
        <f>SUM(N25:N29)</f>
        <v>0</v>
      </c>
      <c r="O30" s="90">
        <f>SUM(O25:O29)</f>
        <v>0</v>
      </c>
      <c r="P30" s="90">
        <f t="shared" si="4"/>
        <v>0</v>
      </c>
      <c r="Q30" s="106">
        <f t="shared" si="5"/>
        <v>0</v>
      </c>
      <c r="R30" s="89">
        <f>SUM(R25:R29)</f>
        <v>0</v>
      </c>
      <c r="S30" s="90">
        <f>SUM(S25:S29)</f>
        <v>0</v>
      </c>
      <c r="T30" s="90">
        <f t="shared" si="6"/>
        <v>0</v>
      </c>
      <c r="U30" s="106">
        <f t="shared" si="7"/>
        <v>0</v>
      </c>
      <c r="V30" s="89">
        <f>SUM(V25:V29)</f>
        <v>0</v>
      </c>
      <c r="W30" s="90">
        <f>SUM(W25:W29)</f>
        <v>0</v>
      </c>
      <c r="X30" s="90">
        <f t="shared" si="8"/>
        <v>0</v>
      </c>
      <c r="Y30" s="106">
        <f t="shared" si="9"/>
        <v>0</v>
      </c>
      <c r="Z30" s="89">
        <v>555972010</v>
      </c>
      <c r="AA30" s="90">
        <v>38021752</v>
      </c>
      <c r="AB30" s="90">
        <f t="shared" si="10"/>
        <v>593993762</v>
      </c>
      <c r="AC30" s="106">
        <f t="shared" si="11"/>
        <v>0.1726928396626217</v>
      </c>
      <c r="AD30" s="89">
        <f>SUM(AD25:AD29)</f>
        <v>530888467</v>
      </c>
      <c r="AE30" s="90">
        <f>SUM(AE25:AE29)</f>
        <v>47360426</v>
      </c>
      <c r="AF30" s="90">
        <f t="shared" si="12"/>
        <v>578248893</v>
      </c>
      <c r="AG30" s="90">
        <f>SUM(AG25:AG29)</f>
        <v>3592303399</v>
      </c>
      <c r="AH30" s="90">
        <f>SUM(AH25:AH29)</f>
        <v>3592303399</v>
      </c>
      <c r="AI30" s="91">
        <f>SUM(AI25:AI29)</f>
        <v>578248893</v>
      </c>
      <c r="AJ30" s="129">
        <f t="shared" si="13"/>
        <v>0.16096883497116887</v>
      </c>
      <c r="AK30" s="130">
        <f t="shared" si="14"/>
        <v>0.027228532887135115</v>
      </c>
    </row>
    <row r="31" spans="1:37" ht="12.75">
      <c r="A31" s="62" t="s">
        <v>98</v>
      </c>
      <c r="B31" s="63" t="s">
        <v>588</v>
      </c>
      <c r="C31" s="64" t="s">
        <v>589</v>
      </c>
      <c r="D31" s="85">
        <v>163186300</v>
      </c>
      <c r="E31" s="86">
        <v>63321350</v>
      </c>
      <c r="F31" s="87">
        <f t="shared" si="0"/>
        <v>226507650</v>
      </c>
      <c r="G31" s="85">
        <v>174294155</v>
      </c>
      <c r="H31" s="86">
        <v>35785459</v>
      </c>
      <c r="I31" s="87">
        <f t="shared" si="1"/>
        <v>210079614</v>
      </c>
      <c r="J31" s="85">
        <v>28272816</v>
      </c>
      <c r="K31" s="86">
        <v>4832546</v>
      </c>
      <c r="L31" s="88">
        <f t="shared" si="2"/>
        <v>33105362</v>
      </c>
      <c r="M31" s="105">
        <f t="shared" si="3"/>
        <v>0.14615560225007854</v>
      </c>
      <c r="N31" s="85">
        <v>0</v>
      </c>
      <c r="O31" s="86">
        <v>0</v>
      </c>
      <c r="P31" s="88">
        <f t="shared" si="4"/>
        <v>0</v>
      </c>
      <c r="Q31" s="105">
        <f t="shared" si="5"/>
        <v>0</v>
      </c>
      <c r="R31" s="85">
        <v>0</v>
      </c>
      <c r="S31" s="86">
        <v>0</v>
      </c>
      <c r="T31" s="88">
        <f t="shared" si="6"/>
        <v>0</v>
      </c>
      <c r="U31" s="105">
        <f t="shared" si="7"/>
        <v>0</v>
      </c>
      <c r="V31" s="85">
        <v>0</v>
      </c>
      <c r="W31" s="86">
        <v>0</v>
      </c>
      <c r="X31" s="88">
        <f t="shared" si="8"/>
        <v>0</v>
      </c>
      <c r="Y31" s="105">
        <f t="shared" si="9"/>
        <v>0</v>
      </c>
      <c r="Z31" s="125">
        <v>28272816</v>
      </c>
      <c r="AA31" s="88">
        <v>4832546</v>
      </c>
      <c r="AB31" s="88">
        <f t="shared" si="10"/>
        <v>33105362</v>
      </c>
      <c r="AC31" s="105">
        <f t="shared" si="11"/>
        <v>0.14615560225007854</v>
      </c>
      <c r="AD31" s="85">
        <v>14469891</v>
      </c>
      <c r="AE31" s="86">
        <v>3551982</v>
      </c>
      <c r="AF31" s="88">
        <f t="shared" si="12"/>
        <v>18021873</v>
      </c>
      <c r="AG31" s="86">
        <v>215580648</v>
      </c>
      <c r="AH31" s="86">
        <v>215580648</v>
      </c>
      <c r="AI31" s="126">
        <v>18021873</v>
      </c>
      <c r="AJ31" s="127">
        <f t="shared" si="13"/>
        <v>0.08359689595143995</v>
      </c>
      <c r="AK31" s="128">
        <f t="shared" si="14"/>
        <v>0.8369545718139286</v>
      </c>
    </row>
    <row r="32" spans="1:37" ht="12.75">
      <c r="A32" s="62" t="s">
        <v>98</v>
      </c>
      <c r="B32" s="63" t="s">
        <v>590</v>
      </c>
      <c r="C32" s="64" t="s">
        <v>591</v>
      </c>
      <c r="D32" s="85">
        <v>572687576</v>
      </c>
      <c r="E32" s="86">
        <v>105121339</v>
      </c>
      <c r="F32" s="87">
        <f t="shared" si="0"/>
        <v>677808915</v>
      </c>
      <c r="G32" s="85">
        <v>579528218</v>
      </c>
      <c r="H32" s="86">
        <v>118397849</v>
      </c>
      <c r="I32" s="87">
        <f t="shared" si="1"/>
        <v>697926067</v>
      </c>
      <c r="J32" s="85">
        <v>94552982</v>
      </c>
      <c r="K32" s="86">
        <v>6915187</v>
      </c>
      <c r="L32" s="88">
        <f t="shared" si="2"/>
        <v>101468169</v>
      </c>
      <c r="M32" s="105">
        <f t="shared" si="3"/>
        <v>0.1497002573358009</v>
      </c>
      <c r="N32" s="85">
        <v>0</v>
      </c>
      <c r="O32" s="86">
        <v>0</v>
      </c>
      <c r="P32" s="88">
        <f t="shared" si="4"/>
        <v>0</v>
      </c>
      <c r="Q32" s="105">
        <f t="shared" si="5"/>
        <v>0</v>
      </c>
      <c r="R32" s="85">
        <v>0</v>
      </c>
      <c r="S32" s="86">
        <v>0</v>
      </c>
      <c r="T32" s="88">
        <f t="shared" si="6"/>
        <v>0</v>
      </c>
      <c r="U32" s="105">
        <f t="shared" si="7"/>
        <v>0</v>
      </c>
      <c r="V32" s="85">
        <v>0</v>
      </c>
      <c r="W32" s="86">
        <v>0</v>
      </c>
      <c r="X32" s="88">
        <f t="shared" si="8"/>
        <v>0</v>
      </c>
      <c r="Y32" s="105">
        <f t="shared" si="9"/>
        <v>0</v>
      </c>
      <c r="Z32" s="125">
        <v>94552982</v>
      </c>
      <c r="AA32" s="88">
        <v>6915187</v>
      </c>
      <c r="AB32" s="88">
        <f t="shared" si="10"/>
        <v>101468169</v>
      </c>
      <c r="AC32" s="105">
        <f t="shared" si="11"/>
        <v>0.1497002573358009</v>
      </c>
      <c r="AD32" s="85">
        <v>78209393</v>
      </c>
      <c r="AE32" s="86">
        <v>1300329</v>
      </c>
      <c r="AF32" s="88">
        <f t="shared" si="12"/>
        <v>79509722</v>
      </c>
      <c r="AG32" s="86">
        <v>607800179</v>
      </c>
      <c r="AH32" s="86">
        <v>607800179</v>
      </c>
      <c r="AI32" s="126">
        <v>79509722</v>
      </c>
      <c r="AJ32" s="127">
        <f t="shared" si="13"/>
        <v>0.1308155620006818</v>
      </c>
      <c r="AK32" s="128">
        <f t="shared" si="14"/>
        <v>0.27617310748489343</v>
      </c>
    </row>
    <row r="33" spans="1:37" ht="12.75">
      <c r="A33" s="62" t="s">
        <v>98</v>
      </c>
      <c r="B33" s="63" t="s">
        <v>592</v>
      </c>
      <c r="C33" s="64" t="s">
        <v>593</v>
      </c>
      <c r="D33" s="85">
        <v>1308555708</v>
      </c>
      <c r="E33" s="86">
        <v>206579373</v>
      </c>
      <c r="F33" s="87">
        <f t="shared" si="0"/>
        <v>1515135081</v>
      </c>
      <c r="G33" s="85">
        <v>1348369222</v>
      </c>
      <c r="H33" s="86">
        <v>236075666</v>
      </c>
      <c r="I33" s="87">
        <f t="shared" si="1"/>
        <v>1584444888</v>
      </c>
      <c r="J33" s="85">
        <v>221464030</v>
      </c>
      <c r="K33" s="86">
        <v>246628971</v>
      </c>
      <c r="L33" s="88">
        <f t="shared" si="2"/>
        <v>468093001</v>
      </c>
      <c r="M33" s="105">
        <f t="shared" si="3"/>
        <v>0.3089447316413895</v>
      </c>
      <c r="N33" s="85">
        <v>0</v>
      </c>
      <c r="O33" s="86">
        <v>0</v>
      </c>
      <c r="P33" s="88">
        <f t="shared" si="4"/>
        <v>0</v>
      </c>
      <c r="Q33" s="105">
        <f t="shared" si="5"/>
        <v>0</v>
      </c>
      <c r="R33" s="85">
        <v>0</v>
      </c>
      <c r="S33" s="86">
        <v>0</v>
      </c>
      <c r="T33" s="88">
        <f t="shared" si="6"/>
        <v>0</v>
      </c>
      <c r="U33" s="105">
        <f t="shared" si="7"/>
        <v>0</v>
      </c>
      <c r="V33" s="85">
        <v>0</v>
      </c>
      <c r="W33" s="86">
        <v>0</v>
      </c>
      <c r="X33" s="88">
        <f t="shared" si="8"/>
        <v>0</v>
      </c>
      <c r="Y33" s="105">
        <f t="shared" si="9"/>
        <v>0</v>
      </c>
      <c r="Z33" s="125">
        <v>221464030</v>
      </c>
      <c r="AA33" s="88">
        <v>246628971</v>
      </c>
      <c r="AB33" s="88">
        <f t="shared" si="10"/>
        <v>468093001</v>
      </c>
      <c r="AC33" s="105">
        <f t="shared" si="11"/>
        <v>0.3089447316413895</v>
      </c>
      <c r="AD33" s="85">
        <v>200480358</v>
      </c>
      <c r="AE33" s="86">
        <v>37790848</v>
      </c>
      <c r="AF33" s="88">
        <f t="shared" si="12"/>
        <v>238271206</v>
      </c>
      <c r="AG33" s="86">
        <v>1482330948</v>
      </c>
      <c r="AH33" s="86">
        <v>1482330948</v>
      </c>
      <c r="AI33" s="126">
        <v>238271206</v>
      </c>
      <c r="AJ33" s="127">
        <f t="shared" si="13"/>
        <v>0.16074089684323314</v>
      </c>
      <c r="AK33" s="128">
        <f t="shared" si="14"/>
        <v>0.9645386820260606</v>
      </c>
    </row>
    <row r="34" spans="1:37" ht="12.75">
      <c r="A34" s="62" t="s">
        <v>98</v>
      </c>
      <c r="B34" s="63" t="s">
        <v>94</v>
      </c>
      <c r="C34" s="64" t="s">
        <v>95</v>
      </c>
      <c r="D34" s="85">
        <v>2379689082</v>
      </c>
      <c r="E34" s="86">
        <v>387975213</v>
      </c>
      <c r="F34" s="87">
        <f t="shared" si="0"/>
        <v>2767664295</v>
      </c>
      <c r="G34" s="85">
        <v>2360310420</v>
      </c>
      <c r="H34" s="86">
        <v>456371534</v>
      </c>
      <c r="I34" s="87">
        <f t="shared" si="1"/>
        <v>2816681954</v>
      </c>
      <c r="J34" s="85">
        <v>389389826</v>
      </c>
      <c r="K34" s="86">
        <v>19126858</v>
      </c>
      <c r="L34" s="88">
        <f t="shared" si="2"/>
        <v>408516684</v>
      </c>
      <c r="M34" s="105">
        <f t="shared" si="3"/>
        <v>0.14760340867135405</v>
      </c>
      <c r="N34" s="85">
        <v>0</v>
      </c>
      <c r="O34" s="86">
        <v>0</v>
      </c>
      <c r="P34" s="88">
        <f t="shared" si="4"/>
        <v>0</v>
      </c>
      <c r="Q34" s="105">
        <f t="shared" si="5"/>
        <v>0</v>
      </c>
      <c r="R34" s="85">
        <v>0</v>
      </c>
      <c r="S34" s="86">
        <v>0</v>
      </c>
      <c r="T34" s="88">
        <f t="shared" si="6"/>
        <v>0</v>
      </c>
      <c r="U34" s="105">
        <f t="shared" si="7"/>
        <v>0</v>
      </c>
      <c r="V34" s="85">
        <v>0</v>
      </c>
      <c r="W34" s="86">
        <v>0</v>
      </c>
      <c r="X34" s="88">
        <f t="shared" si="8"/>
        <v>0</v>
      </c>
      <c r="Y34" s="105">
        <f t="shared" si="9"/>
        <v>0</v>
      </c>
      <c r="Z34" s="125">
        <v>389389826</v>
      </c>
      <c r="AA34" s="88">
        <v>19126858</v>
      </c>
      <c r="AB34" s="88">
        <f t="shared" si="10"/>
        <v>408516684</v>
      </c>
      <c r="AC34" s="105">
        <f t="shared" si="11"/>
        <v>0.14760340867135405</v>
      </c>
      <c r="AD34" s="85">
        <v>399017998</v>
      </c>
      <c r="AE34" s="86">
        <v>34554921</v>
      </c>
      <c r="AF34" s="88">
        <f t="shared" si="12"/>
        <v>433572919</v>
      </c>
      <c r="AG34" s="86">
        <v>2614779375</v>
      </c>
      <c r="AH34" s="86">
        <v>2614779375</v>
      </c>
      <c r="AI34" s="126">
        <v>433572919</v>
      </c>
      <c r="AJ34" s="127">
        <f t="shared" si="13"/>
        <v>0.16581625323551438</v>
      </c>
      <c r="AK34" s="128">
        <f t="shared" si="14"/>
        <v>-0.05779012918470583</v>
      </c>
    </row>
    <row r="35" spans="1:37" ht="12.75">
      <c r="A35" s="62" t="s">
        <v>98</v>
      </c>
      <c r="B35" s="63" t="s">
        <v>594</v>
      </c>
      <c r="C35" s="64" t="s">
        <v>595</v>
      </c>
      <c r="D35" s="85">
        <v>657130197</v>
      </c>
      <c r="E35" s="86">
        <v>82643604</v>
      </c>
      <c r="F35" s="87">
        <f t="shared" si="0"/>
        <v>739773801</v>
      </c>
      <c r="G35" s="85">
        <v>657220701</v>
      </c>
      <c r="H35" s="86">
        <v>123439573</v>
      </c>
      <c r="I35" s="87">
        <f t="shared" si="1"/>
        <v>780660274</v>
      </c>
      <c r="J35" s="85">
        <v>140372730</v>
      </c>
      <c r="K35" s="86">
        <v>-3272182</v>
      </c>
      <c r="L35" s="88">
        <f t="shared" si="2"/>
        <v>137100548</v>
      </c>
      <c r="M35" s="105">
        <f t="shared" si="3"/>
        <v>0.18532766071827947</v>
      </c>
      <c r="N35" s="85">
        <v>0</v>
      </c>
      <c r="O35" s="86">
        <v>0</v>
      </c>
      <c r="P35" s="88">
        <f t="shared" si="4"/>
        <v>0</v>
      </c>
      <c r="Q35" s="105">
        <f t="shared" si="5"/>
        <v>0</v>
      </c>
      <c r="R35" s="85">
        <v>0</v>
      </c>
      <c r="S35" s="86">
        <v>0</v>
      </c>
      <c r="T35" s="88">
        <f t="shared" si="6"/>
        <v>0</v>
      </c>
      <c r="U35" s="105">
        <f t="shared" si="7"/>
        <v>0</v>
      </c>
      <c r="V35" s="85">
        <v>0</v>
      </c>
      <c r="W35" s="86">
        <v>0</v>
      </c>
      <c r="X35" s="88">
        <f t="shared" si="8"/>
        <v>0</v>
      </c>
      <c r="Y35" s="105">
        <f t="shared" si="9"/>
        <v>0</v>
      </c>
      <c r="Z35" s="125">
        <v>140372730</v>
      </c>
      <c r="AA35" s="88">
        <v>-3272182</v>
      </c>
      <c r="AB35" s="88">
        <f t="shared" si="10"/>
        <v>137100548</v>
      </c>
      <c r="AC35" s="105">
        <f t="shared" si="11"/>
        <v>0.18532766071827947</v>
      </c>
      <c r="AD35" s="85">
        <v>137960372</v>
      </c>
      <c r="AE35" s="86">
        <v>1430996</v>
      </c>
      <c r="AF35" s="88">
        <f t="shared" si="12"/>
        <v>139391368</v>
      </c>
      <c r="AG35" s="86">
        <v>778131786</v>
      </c>
      <c r="AH35" s="86">
        <v>778131786</v>
      </c>
      <c r="AI35" s="126">
        <v>139391368</v>
      </c>
      <c r="AJ35" s="127">
        <f t="shared" si="13"/>
        <v>0.17913593880612916</v>
      </c>
      <c r="AK35" s="128">
        <f t="shared" si="14"/>
        <v>-0.016434446643783573</v>
      </c>
    </row>
    <row r="36" spans="1:37" ht="12.75">
      <c r="A36" s="62" t="s">
        <v>98</v>
      </c>
      <c r="B36" s="63" t="s">
        <v>596</v>
      </c>
      <c r="C36" s="64" t="s">
        <v>597</v>
      </c>
      <c r="D36" s="85">
        <v>755626016</v>
      </c>
      <c r="E36" s="86">
        <v>73577862</v>
      </c>
      <c r="F36" s="87">
        <f t="shared" si="0"/>
        <v>829203878</v>
      </c>
      <c r="G36" s="85">
        <v>755626016</v>
      </c>
      <c r="H36" s="86">
        <v>73577862</v>
      </c>
      <c r="I36" s="87">
        <f t="shared" si="1"/>
        <v>829203878</v>
      </c>
      <c r="J36" s="85">
        <v>152489503</v>
      </c>
      <c r="K36" s="86">
        <v>9450889</v>
      </c>
      <c r="L36" s="88">
        <f t="shared" si="2"/>
        <v>161940392</v>
      </c>
      <c r="M36" s="105">
        <f t="shared" si="3"/>
        <v>0.19529623087459802</v>
      </c>
      <c r="N36" s="85">
        <v>0</v>
      </c>
      <c r="O36" s="86">
        <v>0</v>
      </c>
      <c r="P36" s="88">
        <f t="shared" si="4"/>
        <v>0</v>
      </c>
      <c r="Q36" s="105">
        <f t="shared" si="5"/>
        <v>0</v>
      </c>
      <c r="R36" s="85">
        <v>0</v>
      </c>
      <c r="S36" s="86">
        <v>0</v>
      </c>
      <c r="T36" s="88">
        <f t="shared" si="6"/>
        <v>0</v>
      </c>
      <c r="U36" s="105">
        <f t="shared" si="7"/>
        <v>0</v>
      </c>
      <c r="V36" s="85">
        <v>0</v>
      </c>
      <c r="W36" s="86">
        <v>0</v>
      </c>
      <c r="X36" s="88">
        <f t="shared" si="8"/>
        <v>0</v>
      </c>
      <c r="Y36" s="105">
        <f t="shared" si="9"/>
        <v>0</v>
      </c>
      <c r="Z36" s="125">
        <v>152489503</v>
      </c>
      <c r="AA36" s="88">
        <v>9450889</v>
      </c>
      <c r="AB36" s="88">
        <f t="shared" si="10"/>
        <v>161940392</v>
      </c>
      <c r="AC36" s="105">
        <f t="shared" si="11"/>
        <v>0.19529623087459802</v>
      </c>
      <c r="AD36" s="85">
        <v>151836272</v>
      </c>
      <c r="AE36" s="86">
        <v>7077766</v>
      </c>
      <c r="AF36" s="88">
        <f t="shared" si="12"/>
        <v>158914038</v>
      </c>
      <c r="AG36" s="86">
        <v>800882972</v>
      </c>
      <c r="AH36" s="86">
        <v>800882972</v>
      </c>
      <c r="AI36" s="126">
        <v>158914038</v>
      </c>
      <c r="AJ36" s="127">
        <f t="shared" si="13"/>
        <v>0.19842354445762894</v>
      </c>
      <c r="AK36" s="128">
        <f t="shared" si="14"/>
        <v>0.019043968916075293</v>
      </c>
    </row>
    <row r="37" spans="1:37" ht="12.75">
      <c r="A37" s="62" t="s">
        <v>98</v>
      </c>
      <c r="B37" s="63" t="s">
        <v>598</v>
      </c>
      <c r="C37" s="64" t="s">
        <v>599</v>
      </c>
      <c r="D37" s="85">
        <v>1036076367</v>
      </c>
      <c r="E37" s="86">
        <v>157937880</v>
      </c>
      <c r="F37" s="87">
        <f t="shared" si="0"/>
        <v>1194014247</v>
      </c>
      <c r="G37" s="85">
        <v>1011405002</v>
      </c>
      <c r="H37" s="86">
        <v>166460149</v>
      </c>
      <c r="I37" s="87">
        <f t="shared" si="1"/>
        <v>1177865151</v>
      </c>
      <c r="J37" s="85">
        <v>244721847</v>
      </c>
      <c r="K37" s="86">
        <v>100371265</v>
      </c>
      <c r="L37" s="88">
        <f t="shared" si="2"/>
        <v>345093112</v>
      </c>
      <c r="M37" s="105">
        <f t="shared" si="3"/>
        <v>0.28901925824340685</v>
      </c>
      <c r="N37" s="85">
        <v>0</v>
      </c>
      <c r="O37" s="86">
        <v>0</v>
      </c>
      <c r="P37" s="88">
        <f t="shared" si="4"/>
        <v>0</v>
      </c>
      <c r="Q37" s="105">
        <f t="shared" si="5"/>
        <v>0</v>
      </c>
      <c r="R37" s="85">
        <v>0</v>
      </c>
      <c r="S37" s="86">
        <v>0</v>
      </c>
      <c r="T37" s="88">
        <f t="shared" si="6"/>
        <v>0</v>
      </c>
      <c r="U37" s="105">
        <f t="shared" si="7"/>
        <v>0</v>
      </c>
      <c r="V37" s="85">
        <v>0</v>
      </c>
      <c r="W37" s="86">
        <v>0</v>
      </c>
      <c r="X37" s="88">
        <f t="shared" si="8"/>
        <v>0</v>
      </c>
      <c r="Y37" s="105">
        <f t="shared" si="9"/>
        <v>0</v>
      </c>
      <c r="Z37" s="125">
        <v>244721847</v>
      </c>
      <c r="AA37" s="88">
        <v>100371265</v>
      </c>
      <c r="AB37" s="88">
        <f t="shared" si="10"/>
        <v>345093112</v>
      </c>
      <c r="AC37" s="105">
        <f t="shared" si="11"/>
        <v>0.28901925824340685</v>
      </c>
      <c r="AD37" s="85">
        <v>236603284</v>
      </c>
      <c r="AE37" s="86">
        <v>34130518</v>
      </c>
      <c r="AF37" s="88">
        <f t="shared" si="12"/>
        <v>270733802</v>
      </c>
      <c r="AG37" s="86">
        <v>1182485210</v>
      </c>
      <c r="AH37" s="86">
        <v>1182485210</v>
      </c>
      <c r="AI37" s="126">
        <v>270733802</v>
      </c>
      <c r="AJ37" s="127">
        <f t="shared" si="13"/>
        <v>0.22895322470883167</v>
      </c>
      <c r="AK37" s="128">
        <f t="shared" si="14"/>
        <v>0.27465838935028875</v>
      </c>
    </row>
    <row r="38" spans="1:37" ht="12.75">
      <c r="A38" s="62" t="s">
        <v>113</v>
      </c>
      <c r="B38" s="63" t="s">
        <v>600</v>
      </c>
      <c r="C38" s="64" t="s">
        <v>601</v>
      </c>
      <c r="D38" s="85">
        <v>401232299</v>
      </c>
      <c r="E38" s="86">
        <v>8135000</v>
      </c>
      <c r="F38" s="87">
        <f t="shared" si="0"/>
        <v>409367299</v>
      </c>
      <c r="G38" s="85">
        <v>409771375</v>
      </c>
      <c r="H38" s="86">
        <v>20399009</v>
      </c>
      <c r="I38" s="87">
        <f t="shared" si="1"/>
        <v>430170384</v>
      </c>
      <c r="J38" s="85">
        <v>80467551</v>
      </c>
      <c r="K38" s="86">
        <v>4192808</v>
      </c>
      <c r="L38" s="88">
        <f t="shared" si="2"/>
        <v>84660359</v>
      </c>
      <c r="M38" s="105">
        <f t="shared" si="3"/>
        <v>0.20680782076831203</v>
      </c>
      <c r="N38" s="85">
        <v>0</v>
      </c>
      <c r="O38" s="86">
        <v>0</v>
      </c>
      <c r="P38" s="88">
        <f t="shared" si="4"/>
        <v>0</v>
      </c>
      <c r="Q38" s="105">
        <f t="shared" si="5"/>
        <v>0</v>
      </c>
      <c r="R38" s="85">
        <v>0</v>
      </c>
      <c r="S38" s="86">
        <v>0</v>
      </c>
      <c r="T38" s="88">
        <f t="shared" si="6"/>
        <v>0</v>
      </c>
      <c r="U38" s="105">
        <f t="shared" si="7"/>
        <v>0</v>
      </c>
      <c r="V38" s="85">
        <v>0</v>
      </c>
      <c r="W38" s="86">
        <v>0</v>
      </c>
      <c r="X38" s="88">
        <f t="shared" si="8"/>
        <v>0</v>
      </c>
      <c r="Y38" s="105">
        <f t="shared" si="9"/>
        <v>0</v>
      </c>
      <c r="Z38" s="125">
        <v>80467551</v>
      </c>
      <c r="AA38" s="88">
        <v>4192808</v>
      </c>
      <c r="AB38" s="88">
        <f t="shared" si="10"/>
        <v>84660359</v>
      </c>
      <c r="AC38" s="105">
        <f t="shared" si="11"/>
        <v>0.20680782076831203</v>
      </c>
      <c r="AD38" s="85">
        <v>86996779</v>
      </c>
      <c r="AE38" s="86">
        <v>305300</v>
      </c>
      <c r="AF38" s="88">
        <f t="shared" si="12"/>
        <v>87302079</v>
      </c>
      <c r="AG38" s="86">
        <v>422230329</v>
      </c>
      <c r="AH38" s="86">
        <v>422230329</v>
      </c>
      <c r="AI38" s="126">
        <v>87302079</v>
      </c>
      <c r="AJ38" s="127">
        <f t="shared" si="13"/>
        <v>0.20676411191674485</v>
      </c>
      <c r="AK38" s="128">
        <f t="shared" si="14"/>
        <v>-0.03025953139099924</v>
      </c>
    </row>
    <row r="39" spans="1:37" ht="16.5">
      <c r="A39" s="65"/>
      <c r="B39" s="66" t="s">
        <v>602</v>
      </c>
      <c r="C39" s="67"/>
      <c r="D39" s="89">
        <f>SUM(D31:D38)</f>
        <v>7274183545</v>
      </c>
      <c r="E39" s="90">
        <f>SUM(E31:E38)</f>
        <v>1085291621</v>
      </c>
      <c r="F39" s="91">
        <f t="shared" si="0"/>
        <v>8359475166</v>
      </c>
      <c r="G39" s="89">
        <f>SUM(G31:G38)</f>
        <v>7296525109</v>
      </c>
      <c r="H39" s="90">
        <f>SUM(H31:H38)</f>
        <v>1230507101</v>
      </c>
      <c r="I39" s="91">
        <f t="shared" si="1"/>
        <v>8527032210</v>
      </c>
      <c r="J39" s="89">
        <f>SUM(J31:J38)</f>
        <v>1351731285</v>
      </c>
      <c r="K39" s="90">
        <f>SUM(K31:K38)</f>
        <v>388246342</v>
      </c>
      <c r="L39" s="90">
        <f t="shared" si="2"/>
        <v>1739977627</v>
      </c>
      <c r="M39" s="106">
        <f t="shared" si="3"/>
        <v>0.2081443622294505</v>
      </c>
      <c r="N39" s="89">
        <f>SUM(N31:N38)</f>
        <v>0</v>
      </c>
      <c r="O39" s="90">
        <f>SUM(O31:O38)</f>
        <v>0</v>
      </c>
      <c r="P39" s="90">
        <f t="shared" si="4"/>
        <v>0</v>
      </c>
      <c r="Q39" s="106">
        <f t="shared" si="5"/>
        <v>0</v>
      </c>
      <c r="R39" s="89">
        <f>SUM(R31:R38)</f>
        <v>0</v>
      </c>
      <c r="S39" s="90">
        <f>SUM(S31:S38)</f>
        <v>0</v>
      </c>
      <c r="T39" s="90">
        <f t="shared" si="6"/>
        <v>0</v>
      </c>
      <c r="U39" s="106">
        <f t="shared" si="7"/>
        <v>0</v>
      </c>
      <c r="V39" s="89">
        <f>SUM(V31:V38)</f>
        <v>0</v>
      </c>
      <c r="W39" s="90">
        <f>SUM(W31:W38)</f>
        <v>0</v>
      </c>
      <c r="X39" s="90">
        <f t="shared" si="8"/>
        <v>0</v>
      </c>
      <c r="Y39" s="106">
        <f t="shared" si="9"/>
        <v>0</v>
      </c>
      <c r="Z39" s="89">
        <v>1351731285</v>
      </c>
      <c r="AA39" s="90">
        <v>388246342</v>
      </c>
      <c r="AB39" s="90">
        <f t="shared" si="10"/>
        <v>1739977627</v>
      </c>
      <c r="AC39" s="106">
        <f t="shared" si="11"/>
        <v>0.2081443622294505</v>
      </c>
      <c r="AD39" s="89">
        <f>SUM(AD31:AD38)</f>
        <v>1305574347</v>
      </c>
      <c r="AE39" s="90">
        <f>SUM(AE31:AE38)</f>
        <v>120142660</v>
      </c>
      <c r="AF39" s="90">
        <f t="shared" si="12"/>
        <v>1425717007</v>
      </c>
      <c r="AG39" s="90">
        <f>SUM(AG31:AG38)</f>
        <v>8104221447</v>
      </c>
      <c r="AH39" s="90">
        <f>SUM(AH31:AH38)</f>
        <v>8104221447</v>
      </c>
      <c r="AI39" s="91">
        <f>SUM(AI31:AI38)</f>
        <v>1425717007</v>
      </c>
      <c r="AJ39" s="129">
        <f t="shared" si="13"/>
        <v>0.1759227602952247</v>
      </c>
      <c r="AK39" s="130">
        <f t="shared" si="14"/>
        <v>0.2204228598361666</v>
      </c>
    </row>
    <row r="40" spans="1:37" ht="12.75">
      <c r="A40" s="62" t="s">
        <v>98</v>
      </c>
      <c r="B40" s="63" t="s">
        <v>603</v>
      </c>
      <c r="C40" s="64" t="s">
        <v>604</v>
      </c>
      <c r="D40" s="85">
        <v>98907096</v>
      </c>
      <c r="E40" s="86">
        <v>10005550</v>
      </c>
      <c r="F40" s="87">
        <f t="shared" si="0"/>
        <v>108912646</v>
      </c>
      <c r="G40" s="85">
        <v>98907096</v>
      </c>
      <c r="H40" s="86">
        <v>10005550</v>
      </c>
      <c r="I40" s="87">
        <f t="shared" si="1"/>
        <v>108912646</v>
      </c>
      <c r="J40" s="85">
        <v>19489105</v>
      </c>
      <c r="K40" s="86">
        <v>41827002</v>
      </c>
      <c r="L40" s="88">
        <f t="shared" si="2"/>
        <v>61316107</v>
      </c>
      <c r="M40" s="105">
        <f t="shared" si="3"/>
        <v>0.5629842745717517</v>
      </c>
      <c r="N40" s="85">
        <v>0</v>
      </c>
      <c r="O40" s="86">
        <v>0</v>
      </c>
      <c r="P40" s="88">
        <f t="shared" si="4"/>
        <v>0</v>
      </c>
      <c r="Q40" s="105">
        <f t="shared" si="5"/>
        <v>0</v>
      </c>
      <c r="R40" s="85">
        <v>0</v>
      </c>
      <c r="S40" s="86">
        <v>0</v>
      </c>
      <c r="T40" s="88">
        <f t="shared" si="6"/>
        <v>0</v>
      </c>
      <c r="U40" s="105">
        <f t="shared" si="7"/>
        <v>0</v>
      </c>
      <c r="V40" s="85">
        <v>0</v>
      </c>
      <c r="W40" s="86">
        <v>0</v>
      </c>
      <c r="X40" s="88">
        <f t="shared" si="8"/>
        <v>0</v>
      </c>
      <c r="Y40" s="105">
        <f t="shared" si="9"/>
        <v>0</v>
      </c>
      <c r="Z40" s="125">
        <v>19489105</v>
      </c>
      <c r="AA40" s="88">
        <v>41827002</v>
      </c>
      <c r="AB40" s="88">
        <f t="shared" si="10"/>
        <v>61316107</v>
      </c>
      <c r="AC40" s="105">
        <f t="shared" si="11"/>
        <v>0.5629842745717517</v>
      </c>
      <c r="AD40" s="85">
        <v>12728711</v>
      </c>
      <c r="AE40" s="86">
        <v>1424851</v>
      </c>
      <c r="AF40" s="88">
        <f t="shared" si="12"/>
        <v>14153562</v>
      </c>
      <c r="AG40" s="86">
        <v>106285325</v>
      </c>
      <c r="AH40" s="86">
        <v>106285325</v>
      </c>
      <c r="AI40" s="126">
        <v>14153562</v>
      </c>
      <c r="AJ40" s="127">
        <f t="shared" si="13"/>
        <v>0.13316572160832174</v>
      </c>
      <c r="AK40" s="128">
        <f t="shared" si="14"/>
        <v>3.3322032291235235</v>
      </c>
    </row>
    <row r="41" spans="1:37" ht="12.75">
      <c r="A41" s="62" t="s">
        <v>98</v>
      </c>
      <c r="B41" s="63" t="s">
        <v>605</v>
      </c>
      <c r="C41" s="64" t="s">
        <v>606</v>
      </c>
      <c r="D41" s="85">
        <v>69344538</v>
      </c>
      <c r="E41" s="86">
        <v>24463830</v>
      </c>
      <c r="F41" s="87">
        <f t="shared" si="0"/>
        <v>93808368</v>
      </c>
      <c r="G41" s="85">
        <v>72206552</v>
      </c>
      <c r="H41" s="86">
        <v>24428734</v>
      </c>
      <c r="I41" s="87">
        <f t="shared" si="1"/>
        <v>96635286</v>
      </c>
      <c r="J41" s="85">
        <v>20071153</v>
      </c>
      <c r="K41" s="86">
        <v>1838594</v>
      </c>
      <c r="L41" s="88">
        <f t="shared" si="2"/>
        <v>21909747</v>
      </c>
      <c r="M41" s="105">
        <f t="shared" si="3"/>
        <v>0.23355855631130903</v>
      </c>
      <c r="N41" s="85">
        <v>0</v>
      </c>
      <c r="O41" s="86">
        <v>0</v>
      </c>
      <c r="P41" s="88">
        <f t="shared" si="4"/>
        <v>0</v>
      </c>
      <c r="Q41" s="105">
        <f t="shared" si="5"/>
        <v>0</v>
      </c>
      <c r="R41" s="85">
        <v>0</v>
      </c>
      <c r="S41" s="86">
        <v>0</v>
      </c>
      <c r="T41" s="88">
        <f t="shared" si="6"/>
        <v>0</v>
      </c>
      <c r="U41" s="105">
        <f t="shared" si="7"/>
        <v>0</v>
      </c>
      <c r="V41" s="85">
        <v>0</v>
      </c>
      <c r="W41" s="86">
        <v>0</v>
      </c>
      <c r="X41" s="88">
        <f t="shared" si="8"/>
        <v>0</v>
      </c>
      <c r="Y41" s="105">
        <f t="shared" si="9"/>
        <v>0</v>
      </c>
      <c r="Z41" s="125">
        <v>20071153</v>
      </c>
      <c r="AA41" s="88">
        <v>1838594</v>
      </c>
      <c r="AB41" s="88">
        <f t="shared" si="10"/>
        <v>21909747</v>
      </c>
      <c r="AC41" s="105">
        <f t="shared" si="11"/>
        <v>0.23355855631130903</v>
      </c>
      <c r="AD41" s="85">
        <v>15753301</v>
      </c>
      <c r="AE41" s="86">
        <v>536689</v>
      </c>
      <c r="AF41" s="88">
        <f t="shared" si="12"/>
        <v>16289990</v>
      </c>
      <c r="AG41" s="86">
        <v>105537093</v>
      </c>
      <c r="AH41" s="86">
        <v>105537093</v>
      </c>
      <c r="AI41" s="126">
        <v>16289990</v>
      </c>
      <c r="AJ41" s="127">
        <f t="shared" si="13"/>
        <v>0.1543532187304041</v>
      </c>
      <c r="AK41" s="128">
        <f t="shared" si="14"/>
        <v>0.34498222528067846</v>
      </c>
    </row>
    <row r="42" spans="1:37" ht="12.75">
      <c r="A42" s="62" t="s">
        <v>98</v>
      </c>
      <c r="B42" s="63" t="s">
        <v>607</v>
      </c>
      <c r="C42" s="64" t="s">
        <v>608</v>
      </c>
      <c r="D42" s="85">
        <v>347174732</v>
      </c>
      <c r="E42" s="86">
        <v>35897000</v>
      </c>
      <c r="F42" s="87">
        <f t="shared" si="0"/>
        <v>383071732</v>
      </c>
      <c r="G42" s="85">
        <v>347174732</v>
      </c>
      <c r="H42" s="86">
        <v>35897000</v>
      </c>
      <c r="I42" s="87">
        <f t="shared" si="1"/>
        <v>383071732</v>
      </c>
      <c r="J42" s="85">
        <v>46671238</v>
      </c>
      <c r="K42" s="86">
        <v>1959696</v>
      </c>
      <c r="L42" s="88">
        <f t="shared" si="2"/>
        <v>48630934</v>
      </c>
      <c r="M42" s="105">
        <f t="shared" si="3"/>
        <v>0.1269499415843088</v>
      </c>
      <c r="N42" s="85">
        <v>0</v>
      </c>
      <c r="O42" s="86">
        <v>0</v>
      </c>
      <c r="P42" s="88">
        <f t="shared" si="4"/>
        <v>0</v>
      </c>
      <c r="Q42" s="105">
        <f t="shared" si="5"/>
        <v>0</v>
      </c>
      <c r="R42" s="85">
        <v>0</v>
      </c>
      <c r="S42" s="86">
        <v>0</v>
      </c>
      <c r="T42" s="88">
        <f t="shared" si="6"/>
        <v>0</v>
      </c>
      <c r="U42" s="105">
        <f t="shared" si="7"/>
        <v>0</v>
      </c>
      <c r="V42" s="85">
        <v>0</v>
      </c>
      <c r="W42" s="86">
        <v>0</v>
      </c>
      <c r="X42" s="88">
        <f t="shared" si="8"/>
        <v>0</v>
      </c>
      <c r="Y42" s="105">
        <f t="shared" si="9"/>
        <v>0</v>
      </c>
      <c r="Z42" s="125">
        <v>46671238</v>
      </c>
      <c r="AA42" s="88">
        <v>1959696</v>
      </c>
      <c r="AB42" s="88">
        <f t="shared" si="10"/>
        <v>48630934</v>
      </c>
      <c r="AC42" s="105">
        <f t="shared" si="11"/>
        <v>0.1269499415843088</v>
      </c>
      <c r="AD42" s="85">
        <v>51700926</v>
      </c>
      <c r="AE42" s="86">
        <v>-1205165</v>
      </c>
      <c r="AF42" s="88">
        <f t="shared" si="12"/>
        <v>50495761</v>
      </c>
      <c r="AG42" s="86">
        <v>373354540</v>
      </c>
      <c r="AH42" s="86">
        <v>373354540</v>
      </c>
      <c r="AI42" s="126">
        <v>50495761</v>
      </c>
      <c r="AJ42" s="127">
        <f t="shared" si="13"/>
        <v>0.13524882006256037</v>
      </c>
      <c r="AK42" s="128">
        <f t="shared" si="14"/>
        <v>-0.03693036728370125</v>
      </c>
    </row>
    <row r="43" spans="1:37" ht="12.75">
      <c r="A43" s="62" t="s">
        <v>113</v>
      </c>
      <c r="B43" s="63" t="s">
        <v>609</v>
      </c>
      <c r="C43" s="64" t="s">
        <v>610</v>
      </c>
      <c r="D43" s="85">
        <v>100697342</v>
      </c>
      <c r="E43" s="86">
        <v>428100</v>
      </c>
      <c r="F43" s="87">
        <f t="shared" si="0"/>
        <v>101125442</v>
      </c>
      <c r="G43" s="85">
        <v>101034917</v>
      </c>
      <c r="H43" s="86">
        <v>1104100</v>
      </c>
      <c r="I43" s="87">
        <f t="shared" si="1"/>
        <v>102139017</v>
      </c>
      <c r="J43" s="85">
        <v>12087634</v>
      </c>
      <c r="K43" s="86">
        <v>0</v>
      </c>
      <c r="L43" s="88">
        <f t="shared" si="2"/>
        <v>12087634</v>
      </c>
      <c r="M43" s="105">
        <f t="shared" si="3"/>
        <v>0.11953108694447041</v>
      </c>
      <c r="N43" s="85">
        <v>0</v>
      </c>
      <c r="O43" s="86">
        <v>0</v>
      </c>
      <c r="P43" s="88">
        <f t="shared" si="4"/>
        <v>0</v>
      </c>
      <c r="Q43" s="105">
        <f t="shared" si="5"/>
        <v>0</v>
      </c>
      <c r="R43" s="85">
        <v>0</v>
      </c>
      <c r="S43" s="86">
        <v>0</v>
      </c>
      <c r="T43" s="88">
        <f t="shared" si="6"/>
        <v>0</v>
      </c>
      <c r="U43" s="105">
        <f t="shared" si="7"/>
        <v>0</v>
      </c>
      <c r="V43" s="85">
        <v>0</v>
      </c>
      <c r="W43" s="86">
        <v>0</v>
      </c>
      <c r="X43" s="88">
        <f t="shared" si="8"/>
        <v>0</v>
      </c>
      <c r="Y43" s="105">
        <f t="shared" si="9"/>
        <v>0</v>
      </c>
      <c r="Z43" s="125">
        <v>12087634</v>
      </c>
      <c r="AA43" s="88">
        <v>0</v>
      </c>
      <c r="AB43" s="88">
        <f t="shared" si="10"/>
        <v>12087634</v>
      </c>
      <c r="AC43" s="105">
        <f t="shared" si="11"/>
        <v>0.11953108694447041</v>
      </c>
      <c r="AD43" s="85">
        <v>11286669</v>
      </c>
      <c r="AE43" s="86">
        <v>2360</v>
      </c>
      <c r="AF43" s="88">
        <f t="shared" si="12"/>
        <v>11289029</v>
      </c>
      <c r="AG43" s="86">
        <v>96998597</v>
      </c>
      <c r="AH43" s="86">
        <v>96998597</v>
      </c>
      <c r="AI43" s="126">
        <v>11289029</v>
      </c>
      <c r="AJ43" s="127">
        <f t="shared" si="13"/>
        <v>0.11638342562831089</v>
      </c>
      <c r="AK43" s="128">
        <f t="shared" si="14"/>
        <v>0.0707416908929901</v>
      </c>
    </row>
    <row r="44" spans="1:37" ht="16.5">
      <c r="A44" s="65"/>
      <c r="B44" s="66" t="s">
        <v>611</v>
      </c>
      <c r="C44" s="67"/>
      <c r="D44" s="89">
        <f>SUM(D40:D43)</f>
        <v>616123708</v>
      </c>
      <c r="E44" s="90">
        <f>SUM(E40:E43)</f>
        <v>70794480</v>
      </c>
      <c r="F44" s="91">
        <f t="shared" si="0"/>
        <v>686918188</v>
      </c>
      <c r="G44" s="89">
        <f>SUM(G40:G43)</f>
        <v>619323297</v>
      </c>
      <c r="H44" s="90">
        <f>SUM(H40:H43)</f>
        <v>71435384</v>
      </c>
      <c r="I44" s="91">
        <f t="shared" si="1"/>
        <v>690758681</v>
      </c>
      <c r="J44" s="89">
        <f>SUM(J40:J43)</f>
        <v>98319130</v>
      </c>
      <c r="K44" s="90">
        <f>SUM(K40:K43)</f>
        <v>45625292</v>
      </c>
      <c r="L44" s="90">
        <f t="shared" si="2"/>
        <v>143944422</v>
      </c>
      <c r="M44" s="106">
        <f t="shared" si="3"/>
        <v>0.20955104190660911</v>
      </c>
      <c r="N44" s="89">
        <f>SUM(N40:N43)</f>
        <v>0</v>
      </c>
      <c r="O44" s="90">
        <f>SUM(O40:O43)</f>
        <v>0</v>
      </c>
      <c r="P44" s="90">
        <f t="shared" si="4"/>
        <v>0</v>
      </c>
      <c r="Q44" s="106">
        <f t="shared" si="5"/>
        <v>0</v>
      </c>
      <c r="R44" s="89">
        <f>SUM(R40:R43)</f>
        <v>0</v>
      </c>
      <c r="S44" s="90">
        <f>SUM(S40:S43)</f>
        <v>0</v>
      </c>
      <c r="T44" s="90">
        <f t="shared" si="6"/>
        <v>0</v>
      </c>
      <c r="U44" s="106">
        <f t="shared" si="7"/>
        <v>0</v>
      </c>
      <c r="V44" s="89">
        <f>SUM(V40:V43)</f>
        <v>0</v>
      </c>
      <c r="W44" s="90">
        <f>SUM(W40:W43)</f>
        <v>0</v>
      </c>
      <c r="X44" s="90">
        <f t="shared" si="8"/>
        <v>0</v>
      </c>
      <c r="Y44" s="106">
        <f t="shared" si="9"/>
        <v>0</v>
      </c>
      <c r="Z44" s="89">
        <v>98319130</v>
      </c>
      <c r="AA44" s="90">
        <v>45625292</v>
      </c>
      <c r="AB44" s="90">
        <f t="shared" si="10"/>
        <v>143944422</v>
      </c>
      <c r="AC44" s="106">
        <f t="shared" si="11"/>
        <v>0.20955104190660911</v>
      </c>
      <c r="AD44" s="89">
        <f>SUM(AD40:AD43)</f>
        <v>91469607</v>
      </c>
      <c r="AE44" s="90">
        <f>SUM(AE40:AE43)</f>
        <v>758735</v>
      </c>
      <c r="AF44" s="90">
        <f t="shared" si="12"/>
        <v>92228342</v>
      </c>
      <c r="AG44" s="90">
        <f>SUM(AG40:AG43)</f>
        <v>682175555</v>
      </c>
      <c r="AH44" s="90">
        <f>SUM(AH40:AH43)</f>
        <v>682175555</v>
      </c>
      <c r="AI44" s="91">
        <f>SUM(AI40:AI43)</f>
        <v>92228342</v>
      </c>
      <c r="AJ44" s="129">
        <f t="shared" si="13"/>
        <v>0.13519737159153994</v>
      </c>
      <c r="AK44" s="130">
        <f t="shared" si="14"/>
        <v>0.5607395609475447</v>
      </c>
    </row>
    <row r="45" spans="1:37" ht="16.5">
      <c r="A45" s="68"/>
      <c r="B45" s="69" t="s">
        <v>612</v>
      </c>
      <c r="C45" s="70"/>
      <c r="D45" s="92">
        <f>SUM(D9,D11:D16,D18:D23,D25:D29,D31:D38,D40:D43)</f>
        <v>66922757875</v>
      </c>
      <c r="E45" s="93">
        <f>SUM(E9,E11:E16,E18:E23,E25:E29,E31:E38,E40:E43)</f>
        <v>12943838647</v>
      </c>
      <c r="F45" s="94">
        <f t="shared" si="0"/>
        <v>79866596522</v>
      </c>
      <c r="G45" s="92">
        <f>SUM(G9,G11:G16,G18:G23,G25:G29,G31:G38,G40:G43)</f>
        <v>66814027212</v>
      </c>
      <c r="H45" s="93">
        <f>SUM(H9,H11:H16,H18:H23,H25:H29,H31:H38,H40:H43)</f>
        <v>12531110799</v>
      </c>
      <c r="I45" s="94">
        <f t="shared" si="1"/>
        <v>79345138011</v>
      </c>
      <c r="J45" s="92">
        <f>SUM(J9,J11:J16,J18:J23,J25:J29,J31:J38,J40:J43)</f>
        <v>13282304882</v>
      </c>
      <c r="K45" s="93">
        <f>SUM(K9,K11:K16,K18:K23,K25:K29,K31:K38,K40:K43)</f>
        <v>1873391892</v>
      </c>
      <c r="L45" s="93">
        <f t="shared" si="2"/>
        <v>15155696774</v>
      </c>
      <c r="M45" s="107">
        <f t="shared" si="3"/>
        <v>0.18976264713903543</v>
      </c>
      <c r="N45" s="92">
        <f>SUM(N9,N11:N16,N18:N23,N25:N29,N31:N38,N40:N43)</f>
        <v>0</v>
      </c>
      <c r="O45" s="93">
        <f>SUM(O9,O11:O16,O18:O23,O25:O29,O31:O38,O40:O43)</f>
        <v>0</v>
      </c>
      <c r="P45" s="93">
        <f t="shared" si="4"/>
        <v>0</v>
      </c>
      <c r="Q45" s="107">
        <f t="shared" si="5"/>
        <v>0</v>
      </c>
      <c r="R45" s="92">
        <f>SUM(R9,R11:R16,R18:R23,R25:R29,R31:R38,R40:R43)</f>
        <v>0</v>
      </c>
      <c r="S45" s="93">
        <f>SUM(S9,S11:S16,S18:S23,S25:S29,S31:S38,S40:S43)</f>
        <v>0</v>
      </c>
      <c r="T45" s="93">
        <f t="shared" si="6"/>
        <v>0</v>
      </c>
      <c r="U45" s="107">
        <f t="shared" si="7"/>
        <v>0</v>
      </c>
      <c r="V45" s="92">
        <f>SUM(V9,V11:V16,V18:V23,V25:V29,V31:V38,V40:V43)</f>
        <v>0</v>
      </c>
      <c r="W45" s="93">
        <f>SUM(W9,W11:W16,W18:W23,W25:W29,W31:W38,W40:W43)</f>
        <v>0</v>
      </c>
      <c r="X45" s="93">
        <f t="shared" si="8"/>
        <v>0</v>
      </c>
      <c r="Y45" s="107">
        <f t="shared" si="9"/>
        <v>0</v>
      </c>
      <c r="Z45" s="92">
        <v>13282304882</v>
      </c>
      <c r="AA45" s="93">
        <v>1873391892</v>
      </c>
      <c r="AB45" s="93">
        <f t="shared" si="10"/>
        <v>15155696774</v>
      </c>
      <c r="AC45" s="107">
        <f t="shared" si="11"/>
        <v>0.18976264713903543</v>
      </c>
      <c r="AD45" s="92">
        <f>SUM(AD9,AD11:AD16,AD18:AD23,AD25:AD29,AD31:AD38,AD40:AD43)</f>
        <v>12767945780</v>
      </c>
      <c r="AE45" s="93">
        <f>SUM(AE9,AE11:AE16,AE18:AE23,AE25:AE29,AE31:AE38,AE40:AE43)</f>
        <v>364341100</v>
      </c>
      <c r="AF45" s="93">
        <f t="shared" si="12"/>
        <v>13132286880</v>
      </c>
      <c r="AG45" s="93">
        <f>SUM(AG9,AG11:AG16,AG18:AG23,AG25:AG29,AG31:AG38,AG40:AG43)</f>
        <v>75543576852</v>
      </c>
      <c r="AH45" s="93">
        <f>SUM(AH9,AH11:AH16,AH18:AH23,AH25:AH29,AH31:AH38,AH40:AH43)</f>
        <v>75543576852</v>
      </c>
      <c r="AI45" s="94">
        <f>SUM(AI9,AI11:AI16,AI18:AI23,AI25:AI29,AI31:AI38,AI40:AI43)</f>
        <v>13132286880</v>
      </c>
      <c r="AJ45" s="131">
        <f t="shared" si="13"/>
        <v>0.17383723973949383</v>
      </c>
      <c r="AK45" s="132">
        <f t="shared" si="14"/>
        <v>0.15407902008914998</v>
      </c>
    </row>
    <row r="46" spans="1:37" ht="12.75">
      <c r="A46" s="71"/>
      <c r="B46" s="71"/>
      <c r="C46" s="71"/>
      <c r="D46" s="95"/>
      <c r="E46" s="95"/>
      <c r="F46" s="95"/>
      <c r="G46" s="95"/>
      <c r="H46" s="95"/>
      <c r="I46" s="95"/>
      <c r="J46" s="95"/>
      <c r="K46" s="95"/>
      <c r="L46" s="95"/>
      <c r="M46" s="108"/>
      <c r="N46" s="95"/>
      <c r="O46" s="95"/>
      <c r="P46" s="95"/>
      <c r="Q46" s="108"/>
      <c r="R46" s="95"/>
      <c r="S46" s="95"/>
      <c r="T46" s="95"/>
      <c r="U46" s="108"/>
      <c r="V46" s="95"/>
      <c r="W46" s="95"/>
      <c r="X46" s="95"/>
      <c r="Y46" s="108"/>
      <c r="Z46" s="95"/>
      <c r="AA46" s="95"/>
      <c r="AB46" s="95"/>
      <c r="AC46" s="108"/>
      <c r="AD46" s="95"/>
      <c r="AE46" s="95"/>
      <c r="AF46" s="95"/>
      <c r="AG46" s="95"/>
      <c r="AH46" s="95"/>
      <c r="AI46" s="95"/>
      <c r="AJ46" s="108"/>
      <c r="AK46" s="108"/>
    </row>
    <row r="47" spans="1:37" ht="12.75">
      <c r="A47" s="71"/>
      <c r="B47" s="71"/>
      <c r="C47" s="71"/>
      <c r="D47" s="95"/>
      <c r="E47" s="95"/>
      <c r="F47" s="95"/>
      <c r="G47" s="95"/>
      <c r="H47" s="95"/>
      <c r="I47" s="95"/>
      <c r="J47" s="95"/>
      <c r="K47" s="95"/>
      <c r="L47" s="95"/>
      <c r="M47" s="108"/>
      <c r="N47" s="95"/>
      <c r="O47" s="95"/>
      <c r="P47" s="95"/>
      <c r="Q47" s="108"/>
      <c r="R47" s="95"/>
      <c r="S47" s="95"/>
      <c r="T47" s="95"/>
      <c r="U47" s="108"/>
      <c r="V47" s="95"/>
      <c r="W47" s="95"/>
      <c r="X47" s="95"/>
      <c r="Y47" s="108"/>
      <c r="Z47" s="95"/>
      <c r="AA47" s="95"/>
      <c r="AB47" s="95"/>
      <c r="AC47" s="108"/>
      <c r="AD47" s="95"/>
      <c r="AE47" s="95"/>
      <c r="AF47" s="95"/>
      <c r="AG47" s="95"/>
      <c r="AH47" s="95"/>
      <c r="AI47" s="95"/>
      <c r="AJ47" s="108"/>
      <c r="AK47" s="108"/>
    </row>
    <row r="48" spans="1:37" ht="12.75">
      <c r="A48" s="71"/>
      <c r="B48" s="71"/>
      <c r="C48" s="71"/>
      <c r="D48" s="95"/>
      <c r="E48" s="95"/>
      <c r="F48" s="95"/>
      <c r="G48" s="95"/>
      <c r="H48" s="95"/>
      <c r="I48" s="95"/>
      <c r="J48" s="95"/>
      <c r="K48" s="95"/>
      <c r="L48" s="95"/>
      <c r="M48" s="108"/>
      <c r="N48" s="95"/>
      <c r="O48" s="95"/>
      <c r="P48" s="95"/>
      <c r="Q48" s="108"/>
      <c r="R48" s="95"/>
      <c r="S48" s="95"/>
      <c r="T48" s="95"/>
      <c r="U48" s="108"/>
      <c r="V48" s="95"/>
      <c r="W48" s="95"/>
      <c r="X48" s="95"/>
      <c r="Y48" s="108"/>
      <c r="Z48" s="95"/>
      <c r="AA48" s="95"/>
      <c r="AB48" s="95"/>
      <c r="AC48" s="108"/>
      <c r="AD48" s="95"/>
      <c r="AE48" s="95"/>
      <c r="AF48" s="95"/>
      <c r="AG48" s="95"/>
      <c r="AH48" s="95"/>
      <c r="AI48" s="95"/>
      <c r="AJ48" s="108"/>
      <c r="AK48" s="108"/>
    </row>
    <row r="49" spans="1:37" ht="12.75">
      <c r="A49" s="71"/>
      <c r="B49" s="71"/>
      <c r="C49" s="71"/>
      <c r="D49" s="95"/>
      <c r="E49" s="95"/>
      <c r="F49" s="95"/>
      <c r="G49" s="95"/>
      <c r="H49" s="95"/>
      <c r="I49" s="95"/>
      <c r="J49" s="95"/>
      <c r="K49" s="95"/>
      <c r="L49" s="95"/>
      <c r="M49" s="108"/>
      <c r="N49" s="95"/>
      <c r="O49" s="95"/>
      <c r="P49" s="95"/>
      <c r="Q49" s="108"/>
      <c r="R49" s="95"/>
      <c r="S49" s="95"/>
      <c r="T49" s="95"/>
      <c r="U49" s="108"/>
      <c r="V49" s="95"/>
      <c r="W49" s="95"/>
      <c r="X49" s="95"/>
      <c r="Y49" s="108"/>
      <c r="Z49" s="95"/>
      <c r="AA49" s="95"/>
      <c r="AB49" s="95"/>
      <c r="AC49" s="108"/>
      <c r="AD49" s="95"/>
      <c r="AE49" s="95"/>
      <c r="AF49" s="95"/>
      <c r="AG49" s="95"/>
      <c r="AH49" s="95"/>
      <c r="AI49" s="95"/>
      <c r="AJ49" s="108"/>
      <c r="AK49" s="108"/>
    </row>
    <row r="50" spans="1:37" ht="12.75">
      <c r="A50" s="71"/>
      <c r="B50" s="71"/>
      <c r="C50" s="71"/>
      <c r="D50" s="95"/>
      <c r="E50" s="95"/>
      <c r="F50" s="95"/>
      <c r="G50" s="95"/>
      <c r="H50" s="95"/>
      <c r="I50" s="95"/>
      <c r="J50" s="95"/>
      <c r="K50" s="95"/>
      <c r="L50" s="95"/>
      <c r="M50" s="108"/>
      <c r="N50" s="95"/>
      <c r="O50" s="95"/>
      <c r="P50" s="95"/>
      <c r="Q50" s="108"/>
      <c r="R50" s="95"/>
      <c r="S50" s="95"/>
      <c r="T50" s="95"/>
      <c r="U50" s="108"/>
      <c r="V50" s="95"/>
      <c r="W50" s="95"/>
      <c r="X50" s="95"/>
      <c r="Y50" s="108"/>
      <c r="Z50" s="95"/>
      <c r="AA50" s="95"/>
      <c r="AB50" s="95"/>
      <c r="AC50" s="108"/>
      <c r="AD50" s="95"/>
      <c r="AE50" s="95"/>
      <c r="AF50" s="95"/>
      <c r="AG50" s="95"/>
      <c r="AH50" s="95"/>
      <c r="AI50" s="95"/>
      <c r="AJ50" s="108"/>
      <c r="AK50" s="108"/>
    </row>
    <row r="51" spans="1:37" ht="12.75">
      <c r="A51" s="71"/>
      <c r="B51" s="71"/>
      <c r="C51" s="71"/>
      <c r="D51" s="95"/>
      <c r="E51" s="95"/>
      <c r="F51" s="95"/>
      <c r="G51" s="95"/>
      <c r="H51" s="95"/>
      <c r="I51" s="95"/>
      <c r="J51" s="95"/>
      <c r="K51" s="95"/>
      <c r="L51" s="95"/>
      <c r="M51" s="108"/>
      <c r="N51" s="95"/>
      <c r="O51" s="95"/>
      <c r="P51" s="95"/>
      <c r="Q51" s="108"/>
      <c r="R51" s="95"/>
      <c r="S51" s="95"/>
      <c r="T51" s="95"/>
      <c r="U51" s="108"/>
      <c r="V51" s="95"/>
      <c r="W51" s="95"/>
      <c r="X51" s="95"/>
      <c r="Y51" s="108"/>
      <c r="Z51" s="95"/>
      <c r="AA51" s="95"/>
      <c r="AB51" s="95"/>
      <c r="AC51" s="108"/>
      <c r="AD51" s="95"/>
      <c r="AE51" s="95"/>
      <c r="AF51" s="95"/>
      <c r="AG51" s="95"/>
      <c r="AH51" s="95"/>
      <c r="AI51" s="95"/>
      <c r="AJ51" s="108"/>
      <c r="AK51" s="108"/>
    </row>
    <row r="52" spans="1:37" ht="12.75">
      <c r="A52" s="71"/>
      <c r="B52" s="71"/>
      <c r="C52" s="71"/>
      <c r="D52" s="95"/>
      <c r="E52" s="95"/>
      <c r="F52" s="95"/>
      <c r="G52" s="95"/>
      <c r="H52" s="95"/>
      <c r="I52" s="95"/>
      <c r="J52" s="95"/>
      <c r="K52" s="95"/>
      <c r="L52" s="95"/>
      <c r="M52" s="108"/>
      <c r="N52" s="95"/>
      <c r="O52" s="95"/>
      <c r="P52" s="95"/>
      <c r="Q52" s="108"/>
      <c r="R52" s="95"/>
      <c r="S52" s="95"/>
      <c r="T52" s="95"/>
      <c r="U52" s="108"/>
      <c r="V52" s="95"/>
      <c r="W52" s="95"/>
      <c r="X52" s="95"/>
      <c r="Y52" s="108"/>
      <c r="Z52" s="95"/>
      <c r="AA52" s="95"/>
      <c r="AB52" s="95"/>
      <c r="AC52" s="108"/>
      <c r="AD52" s="95"/>
      <c r="AE52" s="95"/>
      <c r="AF52" s="95"/>
      <c r="AG52" s="95"/>
      <c r="AH52" s="95"/>
      <c r="AI52" s="95"/>
      <c r="AJ52" s="108"/>
      <c r="AK52" s="108"/>
    </row>
    <row r="53" spans="1:37" ht="12.75">
      <c r="A53" s="71"/>
      <c r="B53" s="71"/>
      <c r="C53" s="71"/>
      <c r="D53" s="95"/>
      <c r="E53" s="95"/>
      <c r="F53" s="95"/>
      <c r="G53" s="95"/>
      <c r="H53" s="95"/>
      <c r="I53" s="95"/>
      <c r="J53" s="95"/>
      <c r="K53" s="95"/>
      <c r="L53" s="95"/>
      <c r="M53" s="108"/>
      <c r="N53" s="95"/>
      <c r="O53" s="95"/>
      <c r="P53" s="95"/>
      <c r="Q53" s="108"/>
      <c r="R53" s="95"/>
      <c r="S53" s="95"/>
      <c r="T53" s="95"/>
      <c r="U53" s="108"/>
      <c r="V53" s="95"/>
      <c r="W53" s="95"/>
      <c r="X53" s="95"/>
      <c r="Y53" s="108"/>
      <c r="Z53" s="95"/>
      <c r="AA53" s="95"/>
      <c r="AB53" s="95"/>
      <c r="AC53" s="108"/>
      <c r="AD53" s="95"/>
      <c r="AE53" s="95"/>
      <c r="AF53" s="95"/>
      <c r="AG53" s="95"/>
      <c r="AH53" s="95"/>
      <c r="AI53" s="95"/>
      <c r="AJ53" s="108"/>
      <c r="AK53" s="108"/>
    </row>
    <row r="54" spans="1:37" ht="12.75">
      <c r="A54" s="71"/>
      <c r="B54" s="71"/>
      <c r="C54" s="71"/>
      <c r="D54" s="95"/>
      <c r="E54" s="95"/>
      <c r="F54" s="95"/>
      <c r="G54" s="95"/>
      <c r="H54" s="95"/>
      <c r="I54" s="95"/>
      <c r="J54" s="95"/>
      <c r="K54" s="95"/>
      <c r="L54" s="95"/>
      <c r="M54" s="108"/>
      <c r="N54" s="95"/>
      <c r="O54" s="95"/>
      <c r="P54" s="95"/>
      <c r="Q54" s="108"/>
      <c r="R54" s="95"/>
      <c r="S54" s="95"/>
      <c r="T54" s="95"/>
      <c r="U54" s="108"/>
      <c r="V54" s="95"/>
      <c r="W54" s="95"/>
      <c r="X54" s="95"/>
      <c r="Y54" s="108"/>
      <c r="Z54" s="95"/>
      <c r="AA54" s="95"/>
      <c r="AB54" s="95"/>
      <c r="AC54" s="108"/>
      <c r="AD54" s="95"/>
      <c r="AE54" s="95"/>
      <c r="AF54" s="95"/>
      <c r="AG54" s="95"/>
      <c r="AH54" s="95"/>
      <c r="AI54" s="95"/>
      <c r="AJ54" s="108"/>
      <c r="AK54" s="108"/>
    </row>
    <row r="55" spans="1:37" ht="12.75">
      <c r="A55" s="71"/>
      <c r="B55" s="71"/>
      <c r="C55" s="71"/>
      <c r="D55" s="95"/>
      <c r="E55" s="95"/>
      <c r="F55" s="95"/>
      <c r="G55" s="95"/>
      <c r="H55" s="95"/>
      <c r="I55" s="95"/>
      <c r="J55" s="95"/>
      <c r="K55" s="95"/>
      <c r="L55" s="95"/>
      <c r="M55" s="108"/>
      <c r="N55" s="95"/>
      <c r="O55" s="95"/>
      <c r="P55" s="95"/>
      <c r="Q55" s="108"/>
      <c r="R55" s="95"/>
      <c r="S55" s="95"/>
      <c r="T55" s="95"/>
      <c r="U55" s="108"/>
      <c r="V55" s="95"/>
      <c r="W55" s="95"/>
      <c r="X55" s="95"/>
      <c r="Y55" s="108"/>
      <c r="Z55" s="95"/>
      <c r="AA55" s="95"/>
      <c r="AB55" s="95"/>
      <c r="AC55" s="108"/>
      <c r="AD55" s="95"/>
      <c r="AE55" s="95"/>
      <c r="AF55" s="95"/>
      <c r="AG55" s="95"/>
      <c r="AH55" s="95"/>
      <c r="AI55" s="95"/>
      <c r="AJ55" s="108"/>
      <c r="AK55" s="108"/>
    </row>
    <row r="56" spans="1:37" ht="12.75">
      <c r="A56" s="71"/>
      <c r="B56" s="71"/>
      <c r="C56" s="71"/>
      <c r="D56" s="95"/>
      <c r="E56" s="95"/>
      <c r="F56" s="95"/>
      <c r="G56" s="95"/>
      <c r="H56" s="95"/>
      <c r="I56" s="95"/>
      <c r="J56" s="95"/>
      <c r="K56" s="95"/>
      <c r="L56" s="95"/>
      <c r="M56" s="108"/>
      <c r="N56" s="95"/>
      <c r="O56" s="95"/>
      <c r="P56" s="95"/>
      <c r="Q56" s="108"/>
      <c r="R56" s="95"/>
      <c r="S56" s="95"/>
      <c r="T56" s="95"/>
      <c r="U56" s="108"/>
      <c r="V56" s="95"/>
      <c r="W56" s="95"/>
      <c r="X56" s="95"/>
      <c r="Y56" s="108"/>
      <c r="Z56" s="95"/>
      <c r="AA56" s="95"/>
      <c r="AB56" s="95"/>
      <c r="AC56" s="108"/>
      <c r="AD56" s="95"/>
      <c r="AE56" s="95"/>
      <c r="AF56" s="95"/>
      <c r="AG56" s="95"/>
      <c r="AH56" s="95"/>
      <c r="AI56" s="95"/>
      <c r="AJ56" s="108"/>
      <c r="AK56" s="108"/>
    </row>
    <row r="57" spans="1:37" ht="12.75">
      <c r="A57" s="71"/>
      <c r="B57" s="71"/>
      <c r="C57" s="71"/>
      <c r="D57" s="95"/>
      <c r="E57" s="95"/>
      <c r="F57" s="95"/>
      <c r="G57" s="95"/>
      <c r="H57" s="95"/>
      <c r="I57" s="95"/>
      <c r="J57" s="95"/>
      <c r="K57" s="95"/>
      <c r="L57" s="95"/>
      <c r="M57" s="108"/>
      <c r="N57" s="95"/>
      <c r="O57" s="95"/>
      <c r="P57" s="95"/>
      <c r="Q57" s="108"/>
      <c r="R57" s="95"/>
      <c r="S57" s="95"/>
      <c r="T57" s="95"/>
      <c r="U57" s="108"/>
      <c r="V57" s="95"/>
      <c r="W57" s="95"/>
      <c r="X57" s="95"/>
      <c r="Y57" s="108"/>
      <c r="Z57" s="95"/>
      <c r="AA57" s="95"/>
      <c r="AB57" s="95"/>
      <c r="AC57" s="108"/>
      <c r="AD57" s="95"/>
      <c r="AE57" s="95"/>
      <c r="AF57" s="95"/>
      <c r="AG57" s="95"/>
      <c r="AH57" s="95"/>
      <c r="AI57" s="95"/>
      <c r="AJ57" s="108"/>
      <c r="AK57" s="108"/>
    </row>
    <row r="58" spans="1:37" ht="12.75">
      <c r="A58" s="71"/>
      <c r="B58" s="71"/>
      <c r="C58" s="71"/>
      <c r="D58" s="95"/>
      <c r="E58" s="95"/>
      <c r="F58" s="95"/>
      <c r="G58" s="95"/>
      <c r="H58" s="95"/>
      <c r="I58" s="95"/>
      <c r="J58" s="95"/>
      <c r="K58" s="95"/>
      <c r="L58" s="95"/>
      <c r="M58" s="108"/>
      <c r="N58" s="95"/>
      <c r="O58" s="95"/>
      <c r="P58" s="95"/>
      <c r="Q58" s="108"/>
      <c r="R58" s="95"/>
      <c r="S58" s="95"/>
      <c r="T58" s="95"/>
      <c r="U58" s="108"/>
      <c r="V58" s="95"/>
      <c r="W58" s="95"/>
      <c r="X58" s="95"/>
      <c r="Y58" s="108"/>
      <c r="Z58" s="95"/>
      <c r="AA58" s="95"/>
      <c r="AB58" s="95"/>
      <c r="AC58" s="108"/>
      <c r="AD58" s="95"/>
      <c r="AE58" s="95"/>
      <c r="AF58" s="95"/>
      <c r="AG58" s="95"/>
      <c r="AH58" s="95"/>
      <c r="AI58" s="95"/>
      <c r="AJ58" s="108"/>
      <c r="AK58" s="108"/>
    </row>
    <row r="59" spans="1:37" ht="12.75">
      <c r="A59" s="71"/>
      <c r="B59" s="71"/>
      <c r="C59" s="71"/>
      <c r="D59" s="95"/>
      <c r="E59" s="95"/>
      <c r="F59" s="95"/>
      <c r="G59" s="95"/>
      <c r="H59" s="95"/>
      <c r="I59" s="95"/>
      <c r="J59" s="95"/>
      <c r="K59" s="95"/>
      <c r="L59" s="95"/>
      <c r="M59" s="108"/>
      <c r="N59" s="95"/>
      <c r="O59" s="95"/>
      <c r="P59" s="95"/>
      <c r="Q59" s="108"/>
      <c r="R59" s="95"/>
      <c r="S59" s="95"/>
      <c r="T59" s="95"/>
      <c r="U59" s="108"/>
      <c r="V59" s="95"/>
      <c r="W59" s="95"/>
      <c r="X59" s="95"/>
      <c r="Y59" s="108"/>
      <c r="Z59" s="95"/>
      <c r="AA59" s="95"/>
      <c r="AB59" s="95"/>
      <c r="AC59" s="108"/>
      <c r="AD59" s="95"/>
      <c r="AE59" s="95"/>
      <c r="AF59" s="95"/>
      <c r="AG59" s="95"/>
      <c r="AH59" s="95"/>
      <c r="AI59" s="95"/>
      <c r="AJ59" s="108"/>
      <c r="AK59" s="108"/>
    </row>
    <row r="60" spans="1:37" ht="12.75">
      <c r="A60" s="71"/>
      <c r="B60" s="71"/>
      <c r="C60" s="71"/>
      <c r="D60" s="95"/>
      <c r="E60" s="95"/>
      <c r="F60" s="95"/>
      <c r="G60" s="95"/>
      <c r="H60" s="95"/>
      <c r="I60" s="95"/>
      <c r="J60" s="95"/>
      <c r="K60" s="95"/>
      <c r="L60" s="95"/>
      <c r="M60" s="108"/>
      <c r="N60" s="95"/>
      <c r="O60" s="95"/>
      <c r="P60" s="95"/>
      <c r="Q60" s="108"/>
      <c r="R60" s="95"/>
      <c r="S60" s="95"/>
      <c r="T60" s="95"/>
      <c r="U60" s="108"/>
      <c r="V60" s="95"/>
      <c r="W60" s="95"/>
      <c r="X60" s="95"/>
      <c r="Y60" s="108"/>
      <c r="Z60" s="95"/>
      <c r="AA60" s="95"/>
      <c r="AB60" s="95"/>
      <c r="AC60" s="108"/>
      <c r="AD60" s="95"/>
      <c r="AE60" s="95"/>
      <c r="AF60" s="95"/>
      <c r="AG60" s="95"/>
      <c r="AH60" s="95"/>
      <c r="AI60" s="95"/>
      <c r="AJ60" s="108"/>
      <c r="AK60" s="108"/>
    </row>
    <row r="61" spans="1:37" ht="12.75">
      <c r="A61" s="71"/>
      <c r="B61" s="71"/>
      <c r="C61" s="71"/>
      <c r="D61" s="95"/>
      <c r="E61" s="95"/>
      <c r="F61" s="95"/>
      <c r="G61" s="95"/>
      <c r="H61" s="95"/>
      <c r="I61" s="95"/>
      <c r="J61" s="95"/>
      <c r="K61" s="95"/>
      <c r="L61" s="95"/>
      <c r="M61" s="108"/>
      <c r="N61" s="95"/>
      <c r="O61" s="95"/>
      <c r="P61" s="95"/>
      <c r="Q61" s="108"/>
      <c r="R61" s="95"/>
      <c r="S61" s="95"/>
      <c r="T61" s="95"/>
      <c r="U61" s="108"/>
      <c r="V61" s="95"/>
      <c r="W61" s="95"/>
      <c r="X61" s="95"/>
      <c r="Y61" s="108"/>
      <c r="Z61" s="95"/>
      <c r="AA61" s="95"/>
      <c r="AB61" s="95"/>
      <c r="AC61" s="108"/>
      <c r="AD61" s="95"/>
      <c r="AE61" s="95"/>
      <c r="AF61" s="95"/>
      <c r="AG61" s="95"/>
      <c r="AH61" s="95"/>
      <c r="AI61" s="95"/>
      <c r="AJ61" s="108"/>
      <c r="AK61" s="108"/>
    </row>
    <row r="62" spans="1:37" ht="12.75">
      <c r="A62" s="71"/>
      <c r="B62" s="71"/>
      <c r="C62" s="71"/>
      <c r="D62" s="95"/>
      <c r="E62" s="95"/>
      <c r="F62" s="95"/>
      <c r="G62" s="95"/>
      <c r="H62" s="95"/>
      <c r="I62" s="95"/>
      <c r="J62" s="95"/>
      <c r="K62" s="95"/>
      <c r="L62" s="95"/>
      <c r="M62" s="108"/>
      <c r="N62" s="95"/>
      <c r="O62" s="95"/>
      <c r="P62" s="95"/>
      <c r="Q62" s="108"/>
      <c r="R62" s="95"/>
      <c r="S62" s="95"/>
      <c r="T62" s="95"/>
      <c r="U62" s="108"/>
      <c r="V62" s="95"/>
      <c r="W62" s="95"/>
      <c r="X62" s="95"/>
      <c r="Y62" s="108"/>
      <c r="Z62" s="95"/>
      <c r="AA62" s="95"/>
      <c r="AB62" s="95"/>
      <c r="AC62" s="108"/>
      <c r="AD62" s="95"/>
      <c r="AE62" s="95"/>
      <c r="AF62" s="95"/>
      <c r="AG62" s="95"/>
      <c r="AH62" s="95"/>
      <c r="AI62" s="95"/>
      <c r="AJ62" s="108"/>
      <c r="AK62" s="108"/>
    </row>
    <row r="63" spans="1:37" ht="12.75">
      <c r="A63" s="71"/>
      <c r="B63" s="71"/>
      <c r="C63" s="71"/>
      <c r="D63" s="95"/>
      <c r="E63" s="95"/>
      <c r="F63" s="95"/>
      <c r="G63" s="95"/>
      <c r="H63" s="95"/>
      <c r="I63" s="95"/>
      <c r="J63" s="95"/>
      <c r="K63" s="95"/>
      <c r="L63" s="95"/>
      <c r="M63" s="108"/>
      <c r="N63" s="95"/>
      <c r="O63" s="95"/>
      <c r="P63" s="95"/>
      <c r="Q63" s="108"/>
      <c r="R63" s="95"/>
      <c r="S63" s="95"/>
      <c r="T63" s="95"/>
      <c r="U63" s="108"/>
      <c r="V63" s="95"/>
      <c r="W63" s="95"/>
      <c r="X63" s="95"/>
      <c r="Y63" s="108"/>
      <c r="Z63" s="95"/>
      <c r="AA63" s="95"/>
      <c r="AB63" s="95"/>
      <c r="AC63" s="108"/>
      <c r="AD63" s="95"/>
      <c r="AE63" s="95"/>
      <c r="AF63" s="95"/>
      <c r="AG63" s="95"/>
      <c r="AH63" s="95"/>
      <c r="AI63" s="95"/>
      <c r="AJ63" s="108"/>
      <c r="AK63" s="108"/>
    </row>
    <row r="64" spans="1:37" ht="12.75">
      <c r="A64" s="71"/>
      <c r="B64" s="71"/>
      <c r="C64" s="71"/>
      <c r="D64" s="95"/>
      <c r="E64" s="95"/>
      <c r="F64" s="95"/>
      <c r="G64" s="95"/>
      <c r="H64" s="95"/>
      <c r="I64" s="95"/>
      <c r="J64" s="95"/>
      <c r="K64" s="95"/>
      <c r="L64" s="95"/>
      <c r="M64" s="108"/>
      <c r="N64" s="95"/>
      <c r="O64" s="95"/>
      <c r="P64" s="95"/>
      <c r="Q64" s="108"/>
      <c r="R64" s="95"/>
      <c r="S64" s="95"/>
      <c r="T64" s="95"/>
      <c r="U64" s="108"/>
      <c r="V64" s="95"/>
      <c r="W64" s="95"/>
      <c r="X64" s="95"/>
      <c r="Y64" s="108"/>
      <c r="Z64" s="95"/>
      <c r="AA64" s="95"/>
      <c r="AB64" s="95"/>
      <c r="AC64" s="108"/>
      <c r="AD64" s="95"/>
      <c r="AE64" s="95"/>
      <c r="AF64" s="95"/>
      <c r="AG64" s="95"/>
      <c r="AH64" s="95"/>
      <c r="AI64" s="95"/>
      <c r="AJ64" s="108"/>
      <c r="AK64" s="108"/>
    </row>
    <row r="65" spans="1:37" ht="12.75">
      <c r="A65" s="71"/>
      <c r="B65" s="71"/>
      <c r="C65" s="71"/>
      <c r="D65" s="95"/>
      <c r="E65" s="95"/>
      <c r="F65" s="95"/>
      <c r="G65" s="95"/>
      <c r="H65" s="95"/>
      <c r="I65" s="95"/>
      <c r="J65" s="95"/>
      <c r="K65" s="95"/>
      <c r="L65" s="95"/>
      <c r="M65" s="108"/>
      <c r="N65" s="95"/>
      <c r="O65" s="95"/>
      <c r="P65" s="95"/>
      <c r="Q65" s="108"/>
      <c r="R65" s="95"/>
      <c r="S65" s="95"/>
      <c r="T65" s="95"/>
      <c r="U65" s="108"/>
      <c r="V65" s="95"/>
      <c r="W65" s="95"/>
      <c r="X65" s="95"/>
      <c r="Y65" s="108"/>
      <c r="Z65" s="95"/>
      <c r="AA65" s="95"/>
      <c r="AB65" s="95"/>
      <c r="AC65" s="108"/>
      <c r="AD65" s="95"/>
      <c r="AE65" s="95"/>
      <c r="AF65" s="95"/>
      <c r="AG65" s="95"/>
      <c r="AH65" s="95"/>
      <c r="AI65" s="95"/>
      <c r="AJ65" s="108"/>
      <c r="AK65" s="108"/>
    </row>
    <row r="66" spans="1:37" ht="12.75">
      <c r="A66" s="71"/>
      <c r="B66" s="71"/>
      <c r="C66" s="71"/>
      <c r="D66" s="95"/>
      <c r="E66" s="95"/>
      <c r="F66" s="95"/>
      <c r="G66" s="95"/>
      <c r="H66" s="95"/>
      <c r="I66" s="95"/>
      <c r="J66" s="95"/>
      <c r="K66" s="95"/>
      <c r="L66" s="95"/>
      <c r="M66" s="108"/>
      <c r="N66" s="95"/>
      <c r="O66" s="95"/>
      <c r="P66" s="95"/>
      <c r="Q66" s="108"/>
      <c r="R66" s="95"/>
      <c r="S66" s="95"/>
      <c r="T66" s="95"/>
      <c r="U66" s="108"/>
      <c r="V66" s="95"/>
      <c r="W66" s="95"/>
      <c r="X66" s="95"/>
      <c r="Y66" s="108"/>
      <c r="Z66" s="95"/>
      <c r="AA66" s="95"/>
      <c r="AB66" s="95"/>
      <c r="AC66" s="108"/>
      <c r="AD66" s="95"/>
      <c r="AE66" s="95"/>
      <c r="AF66" s="95"/>
      <c r="AG66" s="95"/>
      <c r="AH66" s="95"/>
      <c r="AI66" s="95"/>
      <c r="AJ66" s="108"/>
      <c r="AK66" s="108"/>
    </row>
    <row r="67" spans="1:37" ht="12.75">
      <c r="A67" s="71"/>
      <c r="B67" s="71"/>
      <c r="C67" s="71"/>
      <c r="D67" s="95"/>
      <c r="E67" s="95"/>
      <c r="F67" s="95"/>
      <c r="G67" s="95"/>
      <c r="H67" s="95"/>
      <c r="I67" s="95"/>
      <c r="J67" s="95"/>
      <c r="K67" s="95"/>
      <c r="L67" s="95"/>
      <c r="M67" s="108"/>
      <c r="N67" s="95"/>
      <c r="O67" s="95"/>
      <c r="P67" s="95"/>
      <c r="Q67" s="108"/>
      <c r="R67" s="95"/>
      <c r="S67" s="95"/>
      <c r="T67" s="95"/>
      <c r="U67" s="108"/>
      <c r="V67" s="95"/>
      <c r="W67" s="95"/>
      <c r="X67" s="95"/>
      <c r="Y67" s="108"/>
      <c r="Z67" s="95"/>
      <c r="AA67" s="95"/>
      <c r="AB67" s="95"/>
      <c r="AC67" s="108"/>
      <c r="AD67" s="95"/>
      <c r="AE67" s="95"/>
      <c r="AF67" s="95"/>
      <c r="AG67" s="95"/>
      <c r="AH67" s="95"/>
      <c r="AI67" s="95"/>
      <c r="AJ67" s="108"/>
      <c r="AK67" s="108"/>
    </row>
    <row r="68" spans="1:37" ht="12.75">
      <c r="A68" s="71"/>
      <c r="B68" s="71"/>
      <c r="C68" s="71"/>
      <c r="D68" s="95"/>
      <c r="E68" s="95"/>
      <c r="F68" s="95"/>
      <c r="G68" s="95"/>
      <c r="H68" s="95"/>
      <c r="I68" s="95"/>
      <c r="J68" s="95"/>
      <c r="K68" s="95"/>
      <c r="L68" s="95"/>
      <c r="M68" s="108"/>
      <c r="N68" s="95"/>
      <c r="O68" s="95"/>
      <c r="P68" s="95"/>
      <c r="Q68" s="108"/>
      <c r="R68" s="95"/>
      <c r="S68" s="95"/>
      <c r="T68" s="95"/>
      <c r="U68" s="108"/>
      <c r="V68" s="95"/>
      <c r="W68" s="95"/>
      <c r="X68" s="95"/>
      <c r="Y68" s="108"/>
      <c r="Z68" s="95"/>
      <c r="AA68" s="95"/>
      <c r="AB68" s="95"/>
      <c r="AC68" s="108"/>
      <c r="AD68" s="95"/>
      <c r="AE68" s="95"/>
      <c r="AF68" s="95"/>
      <c r="AG68" s="95"/>
      <c r="AH68" s="95"/>
      <c r="AI68" s="95"/>
      <c r="AJ68" s="108"/>
      <c r="AK68" s="108"/>
    </row>
    <row r="69" spans="1:37" ht="12.75">
      <c r="A69" s="71"/>
      <c r="B69" s="71"/>
      <c r="C69" s="71"/>
      <c r="D69" s="95"/>
      <c r="E69" s="95"/>
      <c r="F69" s="95"/>
      <c r="G69" s="95"/>
      <c r="H69" s="95"/>
      <c r="I69" s="95"/>
      <c r="J69" s="95"/>
      <c r="K69" s="95"/>
      <c r="L69" s="95"/>
      <c r="M69" s="108"/>
      <c r="N69" s="95"/>
      <c r="O69" s="95"/>
      <c r="P69" s="95"/>
      <c r="Q69" s="108"/>
      <c r="R69" s="95"/>
      <c r="S69" s="95"/>
      <c r="T69" s="95"/>
      <c r="U69" s="108"/>
      <c r="V69" s="95"/>
      <c r="W69" s="95"/>
      <c r="X69" s="95"/>
      <c r="Y69" s="108"/>
      <c r="Z69" s="95"/>
      <c r="AA69" s="95"/>
      <c r="AB69" s="95"/>
      <c r="AC69" s="108"/>
      <c r="AD69" s="95"/>
      <c r="AE69" s="95"/>
      <c r="AF69" s="95"/>
      <c r="AG69" s="95"/>
      <c r="AH69" s="95"/>
      <c r="AI69" s="95"/>
      <c r="AJ69" s="108"/>
      <c r="AK69" s="108"/>
    </row>
    <row r="70" spans="1:37" ht="12.75">
      <c r="A70" s="71"/>
      <c r="B70" s="71"/>
      <c r="C70" s="71"/>
      <c r="D70" s="95"/>
      <c r="E70" s="95"/>
      <c r="F70" s="95"/>
      <c r="G70" s="95"/>
      <c r="H70" s="95"/>
      <c r="I70" s="95"/>
      <c r="J70" s="95"/>
      <c r="K70" s="95"/>
      <c r="L70" s="95"/>
      <c r="M70" s="108"/>
      <c r="N70" s="95"/>
      <c r="O70" s="95"/>
      <c r="P70" s="95"/>
      <c r="Q70" s="108"/>
      <c r="R70" s="95"/>
      <c r="S70" s="95"/>
      <c r="T70" s="95"/>
      <c r="U70" s="108"/>
      <c r="V70" s="95"/>
      <c r="W70" s="95"/>
      <c r="X70" s="95"/>
      <c r="Y70" s="108"/>
      <c r="Z70" s="95"/>
      <c r="AA70" s="95"/>
      <c r="AB70" s="95"/>
      <c r="AC70" s="108"/>
      <c r="AD70" s="95"/>
      <c r="AE70" s="95"/>
      <c r="AF70" s="95"/>
      <c r="AG70" s="95"/>
      <c r="AH70" s="95"/>
      <c r="AI70" s="95"/>
      <c r="AJ70" s="108"/>
      <c r="AK70" s="108"/>
    </row>
    <row r="71" spans="1:37" ht="12.75">
      <c r="A71" s="71"/>
      <c r="B71" s="71"/>
      <c r="C71" s="71"/>
      <c r="D71" s="95"/>
      <c r="E71" s="95"/>
      <c r="F71" s="95"/>
      <c r="G71" s="95"/>
      <c r="H71" s="95"/>
      <c r="I71" s="95"/>
      <c r="J71" s="95"/>
      <c r="K71" s="95"/>
      <c r="L71" s="95"/>
      <c r="M71" s="108"/>
      <c r="N71" s="95"/>
      <c r="O71" s="95"/>
      <c r="P71" s="95"/>
      <c r="Q71" s="108"/>
      <c r="R71" s="95"/>
      <c r="S71" s="95"/>
      <c r="T71" s="95"/>
      <c r="U71" s="108"/>
      <c r="V71" s="95"/>
      <c r="W71" s="95"/>
      <c r="X71" s="95"/>
      <c r="Y71" s="108"/>
      <c r="Z71" s="95"/>
      <c r="AA71" s="95"/>
      <c r="AB71" s="95"/>
      <c r="AC71" s="108"/>
      <c r="AD71" s="95"/>
      <c r="AE71" s="95"/>
      <c r="AF71" s="95"/>
      <c r="AG71" s="95"/>
      <c r="AH71" s="95"/>
      <c r="AI71" s="95"/>
      <c r="AJ71" s="108"/>
      <c r="AK71" s="108"/>
    </row>
    <row r="72" spans="1:37" ht="12.75">
      <c r="A72" s="71"/>
      <c r="B72" s="71"/>
      <c r="C72" s="71"/>
      <c r="D72" s="95"/>
      <c r="E72" s="95"/>
      <c r="F72" s="95"/>
      <c r="G72" s="95"/>
      <c r="H72" s="95"/>
      <c r="I72" s="95"/>
      <c r="J72" s="95"/>
      <c r="K72" s="95"/>
      <c r="L72" s="95"/>
      <c r="M72" s="108"/>
      <c r="N72" s="95"/>
      <c r="O72" s="95"/>
      <c r="P72" s="95"/>
      <c r="Q72" s="108"/>
      <c r="R72" s="95"/>
      <c r="S72" s="95"/>
      <c r="T72" s="95"/>
      <c r="U72" s="108"/>
      <c r="V72" s="95"/>
      <c r="W72" s="95"/>
      <c r="X72" s="95"/>
      <c r="Y72" s="108"/>
      <c r="Z72" s="95"/>
      <c r="AA72" s="95"/>
      <c r="AB72" s="95"/>
      <c r="AC72" s="108"/>
      <c r="AD72" s="95"/>
      <c r="AE72" s="95"/>
      <c r="AF72" s="95"/>
      <c r="AG72" s="95"/>
      <c r="AH72" s="95"/>
      <c r="AI72" s="95"/>
      <c r="AJ72" s="108"/>
      <c r="AK72" s="108"/>
    </row>
    <row r="73" spans="1:37" ht="12.75">
      <c r="A73" s="71"/>
      <c r="B73" s="71"/>
      <c r="C73" s="71"/>
      <c r="D73" s="95"/>
      <c r="E73" s="95"/>
      <c r="F73" s="95"/>
      <c r="G73" s="95"/>
      <c r="H73" s="95"/>
      <c r="I73" s="95"/>
      <c r="J73" s="95"/>
      <c r="K73" s="95"/>
      <c r="L73" s="95"/>
      <c r="M73" s="108"/>
      <c r="N73" s="95"/>
      <c r="O73" s="95"/>
      <c r="P73" s="95"/>
      <c r="Q73" s="108"/>
      <c r="R73" s="95"/>
      <c r="S73" s="95"/>
      <c r="T73" s="95"/>
      <c r="U73" s="108"/>
      <c r="V73" s="95"/>
      <c r="W73" s="95"/>
      <c r="X73" s="95"/>
      <c r="Y73" s="108"/>
      <c r="Z73" s="95"/>
      <c r="AA73" s="95"/>
      <c r="AB73" s="95"/>
      <c r="AC73" s="108"/>
      <c r="AD73" s="95"/>
      <c r="AE73" s="95"/>
      <c r="AF73" s="95"/>
      <c r="AG73" s="95"/>
      <c r="AH73" s="95"/>
      <c r="AI73" s="95"/>
      <c r="AJ73" s="108"/>
      <c r="AK73" s="108"/>
    </row>
    <row r="74" spans="1:37" ht="12.75">
      <c r="A74" s="71"/>
      <c r="B74" s="71"/>
      <c r="C74" s="71"/>
      <c r="D74" s="95"/>
      <c r="E74" s="95"/>
      <c r="F74" s="95"/>
      <c r="G74" s="95"/>
      <c r="H74" s="95"/>
      <c r="I74" s="95"/>
      <c r="J74" s="95"/>
      <c r="K74" s="95"/>
      <c r="L74" s="95"/>
      <c r="M74" s="108"/>
      <c r="N74" s="95"/>
      <c r="O74" s="95"/>
      <c r="P74" s="95"/>
      <c r="Q74" s="108"/>
      <c r="R74" s="95"/>
      <c r="S74" s="95"/>
      <c r="T74" s="95"/>
      <c r="U74" s="108"/>
      <c r="V74" s="95"/>
      <c r="W74" s="95"/>
      <c r="X74" s="95"/>
      <c r="Y74" s="108"/>
      <c r="Z74" s="95"/>
      <c r="AA74" s="95"/>
      <c r="AB74" s="95"/>
      <c r="AC74" s="108"/>
      <c r="AD74" s="95"/>
      <c r="AE74" s="95"/>
      <c r="AF74" s="95"/>
      <c r="AG74" s="95"/>
      <c r="AH74" s="95"/>
      <c r="AI74" s="95"/>
      <c r="AJ74" s="108"/>
      <c r="AK74" s="108"/>
    </row>
    <row r="75" spans="1:37" ht="12.75">
      <c r="A75" s="71"/>
      <c r="B75" s="71"/>
      <c r="C75" s="71"/>
      <c r="D75" s="95"/>
      <c r="E75" s="95"/>
      <c r="F75" s="95"/>
      <c r="G75" s="95"/>
      <c r="H75" s="95"/>
      <c r="I75" s="95"/>
      <c r="J75" s="95"/>
      <c r="K75" s="95"/>
      <c r="L75" s="95"/>
      <c r="M75" s="108"/>
      <c r="N75" s="95"/>
      <c r="O75" s="95"/>
      <c r="P75" s="95"/>
      <c r="Q75" s="108"/>
      <c r="R75" s="95"/>
      <c r="S75" s="95"/>
      <c r="T75" s="95"/>
      <c r="U75" s="108"/>
      <c r="V75" s="95"/>
      <c r="W75" s="95"/>
      <c r="X75" s="95"/>
      <c r="Y75" s="108"/>
      <c r="Z75" s="95"/>
      <c r="AA75" s="95"/>
      <c r="AB75" s="95"/>
      <c r="AC75" s="108"/>
      <c r="AD75" s="95"/>
      <c r="AE75" s="95"/>
      <c r="AF75" s="95"/>
      <c r="AG75" s="95"/>
      <c r="AH75" s="95"/>
      <c r="AI75" s="95"/>
      <c r="AJ75" s="108"/>
      <c r="AK75" s="108"/>
    </row>
    <row r="76" spans="1:37" ht="12.75">
      <c r="A76" s="71"/>
      <c r="B76" s="71"/>
      <c r="C76" s="71"/>
      <c r="D76" s="95"/>
      <c r="E76" s="95"/>
      <c r="F76" s="95"/>
      <c r="G76" s="95"/>
      <c r="H76" s="95"/>
      <c r="I76" s="95"/>
      <c r="J76" s="95"/>
      <c r="K76" s="95"/>
      <c r="L76" s="95"/>
      <c r="M76" s="108"/>
      <c r="N76" s="95"/>
      <c r="O76" s="95"/>
      <c r="P76" s="95"/>
      <c r="Q76" s="108"/>
      <c r="R76" s="95"/>
      <c r="S76" s="95"/>
      <c r="T76" s="95"/>
      <c r="U76" s="108"/>
      <c r="V76" s="95"/>
      <c r="W76" s="95"/>
      <c r="X76" s="95"/>
      <c r="Y76" s="108"/>
      <c r="Z76" s="95"/>
      <c r="AA76" s="95"/>
      <c r="AB76" s="95"/>
      <c r="AC76" s="108"/>
      <c r="AD76" s="95"/>
      <c r="AE76" s="95"/>
      <c r="AF76" s="95"/>
      <c r="AG76" s="95"/>
      <c r="AH76" s="95"/>
      <c r="AI76" s="95"/>
      <c r="AJ76" s="108"/>
      <c r="AK76" s="108"/>
    </row>
    <row r="77" spans="1:37" ht="12.75">
      <c r="A77" s="71"/>
      <c r="B77" s="71"/>
      <c r="C77" s="71"/>
      <c r="D77" s="95"/>
      <c r="E77" s="95"/>
      <c r="F77" s="95"/>
      <c r="G77" s="95"/>
      <c r="H77" s="95"/>
      <c r="I77" s="95"/>
      <c r="J77" s="95"/>
      <c r="K77" s="95"/>
      <c r="L77" s="95"/>
      <c r="M77" s="108"/>
      <c r="N77" s="95"/>
      <c r="O77" s="95"/>
      <c r="P77" s="95"/>
      <c r="Q77" s="108"/>
      <c r="R77" s="95"/>
      <c r="S77" s="95"/>
      <c r="T77" s="95"/>
      <c r="U77" s="108"/>
      <c r="V77" s="95"/>
      <c r="W77" s="95"/>
      <c r="X77" s="95"/>
      <c r="Y77" s="108"/>
      <c r="Z77" s="95"/>
      <c r="AA77" s="95"/>
      <c r="AB77" s="95"/>
      <c r="AC77" s="108"/>
      <c r="AD77" s="95"/>
      <c r="AE77" s="95"/>
      <c r="AF77" s="95"/>
      <c r="AG77" s="95"/>
      <c r="AH77" s="95"/>
      <c r="AI77" s="95"/>
      <c r="AJ77" s="108"/>
      <c r="AK77" s="108"/>
    </row>
    <row r="78" spans="1:37" ht="12.75">
      <c r="A78" s="71"/>
      <c r="B78" s="71"/>
      <c r="C78" s="71"/>
      <c r="D78" s="95"/>
      <c r="E78" s="95"/>
      <c r="F78" s="95"/>
      <c r="G78" s="95"/>
      <c r="H78" s="95"/>
      <c r="I78" s="95"/>
      <c r="J78" s="95"/>
      <c r="K78" s="95"/>
      <c r="L78" s="95"/>
      <c r="M78" s="108"/>
      <c r="N78" s="95"/>
      <c r="O78" s="95"/>
      <c r="P78" s="95"/>
      <c r="Q78" s="108"/>
      <c r="R78" s="95"/>
      <c r="S78" s="95"/>
      <c r="T78" s="95"/>
      <c r="U78" s="108"/>
      <c r="V78" s="95"/>
      <c r="W78" s="95"/>
      <c r="X78" s="95"/>
      <c r="Y78" s="108"/>
      <c r="Z78" s="95"/>
      <c r="AA78" s="95"/>
      <c r="AB78" s="95"/>
      <c r="AC78" s="108"/>
      <c r="AD78" s="95"/>
      <c r="AE78" s="95"/>
      <c r="AF78" s="95"/>
      <c r="AG78" s="95"/>
      <c r="AH78" s="95"/>
      <c r="AI78" s="95"/>
      <c r="AJ78" s="108"/>
      <c r="AK78" s="108"/>
    </row>
    <row r="79" spans="1:37" ht="12.75">
      <c r="A79" s="71"/>
      <c r="B79" s="71"/>
      <c r="C79" s="71"/>
      <c r="D79" s="95"/>
      <c r="E79" s="95"/>
      <c r="F79" s="95"/>
      <c r="G79" s="95"/>
      <c r="H79" s="95"/>
      <c r="I79" s="95"/>
      <c r="J79" s="95"/>
      <c r="K79" s="95"/>
      <c r="L79" s="95"/>
      <c r="M79" s="108"/>
      <c r="N79" s="95"/>
      <c r="O79" s="95"/>
      <c r="P79" s="95"/>
      <c r="Q79" s="108"/>
      <c r="R79" s="95"/>
      <c r="S79" s="95"/>
      <c r="T79" s="95"/>
      <c r="U79" s="108"/>
      <c r="V79" s="95"/>
      <c r="W79" s="95"/>
      <c r="X79" s="95"/>
      <c r="Y79" s="108"/>
      <c r="Z79" s="95"/>
      <c r="AA79" s="95"/>
      <c r="AB79" s="95"/>
      <c r="AC79" s="108"/>
      <c r="AD79" s="95"/>
      <c r="AE79" s="95"/>
      <c r="AF79" s="95"/>
      <c r="AG79" s="95"/>
      <c r="AH79" s="95"/>
      <c r="AI79" s="95"/>
      <c r="AJ79" s="108"/>
      <c r="AK79" s="108"/>
    </row>
    <row r="80" spans="1:37" ht="12.75">
      <c r="A80" s="71"/>
      <c r="B80" s="71"/>
      <c r="C80" s="71"/>
      <c r="D80" s="95"/>
      <c r="E80" s="95"/>
      <c r="F80" s="95"/>
      <c r="G80" s="95"/>
      <c r="H80" s="95"/>
      <c r="I80" s="95"/>
      <c r="J80" s="95"/>
      <c r="K80" s="95"/>
      <c r="L80" s="95"/>
      <c r="M80" s="108"/>
      <c r="N80" s="95"/>
      <c r="O80" s="95"/>
      <c r="P80" s="95"/>
      <c r="Q80" s="108"/>
      <c r="R80" s="95"/>
      <c r="S80" s="95"/>
      <c r="T80" s="95"/>
      <c r="U80" s="108"/>
      <c r="V80" s="95"/>
      <c r="W80" s="95"/>
      <c r="X80" s="95"/>
      <c r="Y80" s="108"/>
      <c r="Z80" s="95"/>
      <c r="AA80" s="95"/>
      <c r="AB80" s="95"/>
      <c r="AC80" s="108"/>
      <c r="AD80" s="95"/>
      <c r="AE80" s="95"/>
      <c r="AF80" s="95"/>
      <c r="AG80" s="95"/>
      <c r="AH80" s="95"/>
      <c r="AI80" s="95"/>
      <c r="AJ80" s="108"/>
      <c r="AK80" s="108"/>
    </row>
    <row r="81" spans="1:37" ht="12.75">
      <c r="A81" s="71"/>
      <c r="B81" s="71"/>
      <c r="C81" s="71"/>
      <c r="D81" s="95"/>
      <c r="E81" s="95"/>
      <c r="F81" s="95"/>
      <c r="G81" s="95"/>
      <c r="H81" s="95"/>
      <c r="I81" s="95"/>
      <c r="J81" s="95"/>
      <c r="K81" s="95"/>
      <c r="L81" s="95"/>
      <c r="M81" s="108"/>
      <c r="N81" s="95"/>
      <c r="O81" s="95"/>
      <c r="P81" s="95"/>
      <c r="Q81" s="108"/>
      <c r="R81" s="95"/>
      <c r="S81" s="95"/>
      <c r="T81" s="95"/>
      <c r="U81" s="108"/>
      <c r="V81" s="95"/>
      <c r="W81" s="95"/>
      <c r="X81" s="95"/>
      <c r="Y81" s="108"/>
      <c r="Z81" s="95"/>
      <c r="AA81" s="95"/>
      <c r="AB81" s="95"/>
      <c r="AC81" s="108"/>
      <c r="AD81" s="95"/>
      <c r="AE81" s="95"/>
      <c r="AF81" s="95"/>
      <c r="AG81" s="95"/>
      <c r="AH81" s="95"/>
      <c r="AI81" s="95"/>
      <c r="AJ81" s="108"/>
      <c r="AK81" s="108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84"/>
  <sheetViews>
    <sheetView showGridLines="0" zoomScalePageLayoutView="0" workbookViewId="0" topLeftCell="A1">
      <selection activeCell="AJ9" sqref="AJ9:AK8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11.7109375" style="3" customWidth="1"/>
    <col min="14" max="16" width="10.7109375" style="3" hidden="1" customWidth="1"/>
    <col min="17" max="17" width="11.7109375" style="3" hidden="1" customWidth="1"/>
    <col min="18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5" width="10.7109375" style="3" hidden="1" customWidth="1"/>
    <col min="36" max="36" width="11.7109375" style="3" customWidth="1"/>
    <col min="37" max="37" width="10.7109375" style="3" customWidth="1"/>
    <col min="38" max="16384" width="9.140625" style="3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41" ht="15.75" customHeight="1">
      <c r="A2" s="4"/>
      <c r="B2" s="143" t="s">
        <v>0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2"/>
      <c r="AM2" s="2"/>
      <c r="AN2" s="2"/>
      <c r="AO2" s="2"/>
    </row>
    <row r="3" spans="1:37" ht="16.5" customHeight="1">
      <c r="A3" s="5"/>
      <c r="B3" s="133" t="s">
        <v>1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</row>
    <row r="4" spans="1:37" s="13" customFormat="1" ht="16.5" customHeight="1">
      <c r="A4" s="8"/>
      <c r="B4" s="9"/>
      <c r="C4" s="10"/>
      <c r="D4" s="135" t="s">
        <v>2</v>
      </c>
      <c r="E4" s="135"/>
      <c r="F4" s="135"/>
      <c r="G4" s="135" t="s">
        <v>3</v>
      </c>
      <c r="H4" s="135"/>
      <c r="I4" s="135"/>
      <c r="J4" s="136" t="s">
        <v>4</v>
      </c>
      <c r="K4" s="137"/>
      <c r="L4" s="137"/>
      <c r="M4" s="138"/>
      <c r="N4" s="136" t="s">
        <v>5</v>
      </c>
      <c r="O4" s="139"/>
      <c r="P4" s="139"/>
      <c r="Q4" s="140"/>
      <c r="R4" s="136" t="s">
        <v>6</v>
      </c>
      <c r="S4" s="139"/>
      <c r="T4" s="139"/>
      <c r="U4" s="140"/>
      <c r="V4" s="136" t="s">
        <v>7</v>
      </c>
      <c r="W4" s="141"/>
      <c r="X4" s="141"/>
      <c r="Y4" s="142"/>
      <c r="Z4" s="136" t="s">
        <v>8</v>
      </c>
      <c r="AA4" s="137"/>
      <c r="AB4" s="137"/>
      <c r="AC4" s="138"/>
      <c r="AD4" s="136" t="s">
        <v>9</v>
      </c>
      <c r="AE4" s="137"/>
      <c r="AF4" s="137"/>
      <c r="AG4" s="137"/>
      <c r="AH4" s="137"/>
      <c r="AI4" s="137"/>
      <c r="AJ4" s="138"/>
      <c r="AK4" s="11"/>
    </row>
    <row r="5" spans="1:37" s="13" customFormat="1" ht="81.75" customHeight="1">
      <c r="A5" s="14"/>
      <c r="B5" s="15" t="s">
        <v>10</v>
      </c>
      <c r="C5" s="16" t="s">
        <v>11</v>
      </c>
      <c r="D5" s="17" t="s">
        <v>12</v>
      </c>
      <c r="E5" s="18" t="s">
        <v>13</v>
      </c>
      <c r="F5" s="19" t="s">
        <v>14</v>
      </c>
      <c r="G5" s="17" t="s">
        <v>12</v>
      </c>
      <c r="H5" s="18" t="s">
        <v>13</v>
      </c>
      <c r="I5" s="19" t="s">
        <v>14</v>
      </c>
      <c r="J5" s="17" t="s">
        <v>12</v>
      </c>
      <c r="K5" s="18" t="s">
        <v>13</v>
      </c>
      <c r="L5" s="18" t="s">
        <v>14</v>
      </c>
      <c r="M5" s="19" t="s">
        <v>15</v>
      </c>
      <c r="N5" s="17" t="s">
        <v>12</v>
      </c>
      <c r="O5" s="18" t="s">
        <v>13</v>
      </c>
      <c r="P5" s="20" t="s">
        <v>14</v>
      </c>
      <c r="Q5" s="21" t="s">
        <v>16</v>
      </c>
      <c r="R5" s="18" t="s">
        <v>12</v>
      </c>
      <c r="S5" s="18" t="s">
        <v>13</v>
      </c>
      <c r="T5" s="20" t="s">
        <v>14</v>
      </c>
      <c r="U5" s="21" t="s">
        <v>17</v>
      </c>
      <c r="V5" s="18" t="s">
        <v>12</v>
      </c>
      <c r="W5" s="18" t="s">
        <v>13</v>
      </c>
      <c r="X5" s="20" t="s">
        <v>14</v>
      </c>
      <c r="Y5" s="21" t="s">
        <v>18</v>
      </c>
      <c r="Z5" s="17" t="s">
        <v>12</v>
      </c>
      <c r="AA5" s="18" t="s">
        <v>13</v>
      </c>
      <c r="AB5" s="18" t="s">
        <v>14</v>
      </c>
      <c r="AC5" s="19" t="s">
        <v>19</v>
      </c>
      <c r="AD5" s="17" t="s">
        <v>12</v>
      </c>
      <c r="AE5" s="18" t="s">
        <v>13</v>
      </c>
      <c r="AF5" s="18" t="s">
        <v>14</v>
      </c>
      <c r="AG5" s="18"/>
      <c r="AH5" s="18"/>
      <c r="AI5" s="18"/>
      <c r="AJ5" s="22" t="s">
        <v>19</v>
      </c>
      <c r="AK5" s="23" t="s">
        <v>20</v>
      </c>
    </row>
    <row r="6" spans="1:37" s="13" customFormat="1" ht="12.75">
      <c r="A6" s="8"/>
      <c r="B6" s="24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7"/>
      <c r="AH6" s="27"/>
      <c r="AI6" s="27"/>
      <c r="AJ6" s="28"/>
      <c r="AK6" s="28"/>
    </row>
    <row r="7" spans="1:37" s="13" customFormat="1" ht="12.75">
      <c r="A7" s="32"/>
      <c r="B7" s="33" t="s">
        <v>40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5"/>
      <c r="AH7" s="35"/>
      <c r="AI7" s="35"/>
      <c r="AJ7" s="36"/>
      <c r="AK7" s="36"/>
    </row>
    <row r="8" spans="1:37" s="13" customFormat="1" ht="12.75">
      <c r="A8" s="32"/>
      <c r="B8" s="30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5"/>
      <c r="AH8" s="35"/>
      <c r="AI8" s="35"/>
      <c r="AJ8" s="36"/>
      <c r="AK8" s="36"/>
    </row>
    <row r="9" spans="1:37" s="13" customFormat="1" ht="12.75">
      <c r="A9" s="29"/>
      <c r="B9" s="38" t="s">
        <v>41</v>
      </c>
      <c r="C9" s="39" t="s">
        <v>42</v>
      </c>
      <c r="D9" s="72">
        <v>7506952648</v>
      </c>
      <c r="E9" s="73">
        <v>1660238597</v>
      </c>
      <c r="F9" s="74">
        <f>$D9+$E9</f>
        <v>9167191245</v>
      </c>
      <c r="G9" s="72">
        <v>7723924145</v>
      </c>
      <c r="H9" s="73">
        <v>1825163599</v>
      </c>
      <c r="I9" s="75">
        <f>$G9+$H9</f>
        <v>9549087744</v>
      </c>
      <c r="J9" s="72">
        <v>1961566455</v>
      </c>
      <c r="K9" s="73">
        <v>104150421</v>
      </c>
      <c r="L9" s="73">
        <f>$J9+$K9</f>
        <v>2065716876</v>
      </c>
      <c r="M9" s="100">
        <f>IF($F9=0,0,$L9/$F9)</f>
        <v>0.22533803656890983</v>
      </c>
      <c r="N9" s="111">
        <v>0</v>
      </c>
      <c r="O9" s="112">
        <v>0</v>
      </c>
      <c r="P9" s="113">
        <f>$N9+$O9</f>
        <v>0</v>
      </c>
      <c r="Q9" s="100">
        <f>IF($F9=0,0,$P9/$F9)</f>
        <v>0</v>
      </c>
      <c r="R9" s="111">
        <v>0</v>
      </c>
      <c r="S9" s="113">
        <v>0</v>
      </c>
      <c r="T9" s="113">
        <f>$R9+$S9</f>
        <v>0</v>
      </c>
      <c r="U9" s="100">
        <f>IF($I9=0,0,$T9/$I9)</f>
        <v>0</v>
      </c>
      <c r="V9" s="111">
        <v>0</v>
      </c>
      <c r="W9" s="113">
        <v>0</v>
      </c>
      <c r="X9" s="113">
        <f>$V9+$W9</f>
        <v>0</v>
      </c>
      <c r="Y9" s="100">
        <f>IF($I9=0,0,$X9/$I9)</f>
        <v>0</v>
      </c>
      <c r="Z9" s="72">
        <v>1961566455</v>
      </c>
      <c r="AA9" s="73">
        <v>104150421</v>
      </c>
      <c r="AB9" s="73">
        <f>$Z9+$AA9</f>
        <v>2065716876</v>
      </c>
      <c r="AC9" s="100">
        <f>IF($F9=0,0,$AB9/$F9)</f>
        <v>0.22533803656890983</v>
      </c>
      <c r="AD9" s="72">
        <v>1958212954</v>
      </c>
      <c r="AE9" s="73">
        <v>135350551</v>
      </c>
      <c r="AF9" s="73">
        <f>$AD9+$AE9</f>
        <v>2093563505</v>
      </c>
      <c r="AG9" s="73">
        <v>8879510700</v>
      </c>
      <c r="AH9" s="73">
        <v>8879510700</v>
      </c>
      <c r="AI9" s="73">
        <v>2093563505</v>
      </c>
      <c r="AJ9" s="100">
        <f>IF($AG9=0,0,$AI9/$AG9)</f>
        <v>0.23577464747015847</v>
      </c>
      <c r="AK9" s="100">
        <f>IF($AF9=0,0,(($L9/$AF9)-1))</f>
        <v>-0.01330106726330238</v>
      </c>
    </row>
    <row r="10" spans="1:37" s="13" customFormat="1" ht="12.75">
      <c r="A10" s="29"/>
      <c r="B10" s="38" t="s">
        <v>43</v>
      </c>
      <c r="C10" s="39" t="s">
        <v>44</v>
      </c>
      <c r="D10" s="72">
        <v>45118984738</v>
      </c>
      <c r="E10" s="73">
        <v>9681356781</v>
      </c>
      <c r="F10" s="75">
        <f aca="true" t="shared" si="0" ref="F10:F17">$D10+$E10</f>
        <v>54800341519</v>
      </c>
      <c r="G10" s="72">
        <v>45207874156</v>
      </c>
      <c r="H10" s="73">
        <v>8750629516</v>
      </c>
      <c r="I10" s="75">
        <f aca="true" t="shared" si="1" ref="I10:I17">$G10+$H10</f>
        <v>53958503672</v>
      </c>
      <c r="J10" s="72">
        <v>9357460966</v>
      </c>
      <c r="K10" s="73">
        <v>1135386452</v>
      </c>
      <c r="L10" s="73">
        <f aca="true" t="shared" si="2" ref="L10:L17">$J10+$K10</f>
        <v>10492847418</v>
      </c>
      <c r="M10" s="100">
        <f aca="true" t="shared" si="3" ref="M10:M17">IF($F10=0,0,$L10/$F10)</f>
        <v>0.1914741245611032</v>
      </c>
      <c r="N10" s="111">
        <v>0</v>
      </c>
      <c r="O10" s="112">
        <v>0</v>
      </c>
      <c r="P10" s="113">
        <f aca="true" t="shared" si="4" ref="P10:P17">$N10+$O10</f>
        <v>0</v>
      </c>
      <c r="Q10" s="100">
        <f aca="true" t="shared" si="5" ref="Q10:Q17">IF($F10=0,0,$P10/$F10)</f>
        <v>0</v>
      </c>
      <c r="R10" s="111">
        <v>0</v>
      </c>
      <c r="S10" s="113">
        <v>0</v>
      </c>
      <c r="T10" s="113">
        <f aca="true" t="shared" si="6" ref="T10:T17">$R10+$S10</f>
        <v>0</v>
      </c>
      <c r="U10" s="100">
        <f aca="true" t="shared" si="7" ref="U10:U17">IF($I10=0,0,$T10/$I10)</f>
        <v>0</v>
      </c>
      <c r="V10" s="111">
        <v>0</v>
      </c>
      <c r="W10" s="113">
        <v>0</v>
      </c>
      <c r="X10" s="113">
        <f aca="true" t="shared" si="8" ref="X10:X17">$V10+$W10</f>
        <v>0</v>
      </c>
      <c r="Y10" s="100">
        <f aca="true" t="shared" si="9" ref="Y10:Y17">IF($I10=0,0,$X10/$I10)</f>
        <v>0</v>
      </c>
      <c r="Z10" s="72">
        <v>9357460966</v>
      </c>
      <c r="AA10" s="73">
        <v>1135386452</v>
      </c>
      <c r="AB10" s="73">
        <f aca="true" t="shared" si="10" ref="AB10:AB17">$Z10+$AA10</f>
        <v>10492847418</v>
      </c>
      <c r="AC10" s="100">
        <f aca="true" t="shared" si="11" ref="AC10:AC17">IF($F10=0,0,$AB10/$F10)</f>
        <v>0.1914741245611032</v>
      </c>
      <c r="AD10" s="72">
        <v>8834703828</v>
      </c>
      <c r="AE10" s="73">
        <v>1518577</v>
      </c>
      <c r="AF10" s="73">
        <f aca="true" t="shared" si="12" ref="AF10:AF17">$AD10+$AE10</f>
        <v>8836222405</v>
      </c>
      <c r="AG10" s="73">
        <v>50530154803</v>
      </c>
      <c r="AH10" s="73">
        <v>50530154803</v>
      </c>
      <c r="AI10" s="73">
        <v>8836222405</v>
      </c>
      <c r="AJ10" s="100">
        <f aca="true" t="shared" si="13" ref="AJ10:AJ17">IF($AG10=0,0,$AI10/$AG10)</f>
        <v>0.17487028170504218</v>
      </c>
      <c r="AK10" s="100">
        <f aca="true" t="shared" si="14" ref="AK10:AK17">IF($AF10=0,0,(($L10/$AF10)-1))</f>
        <v>0.1874811358372548</v>
      </c>
    </row>
    <row r="11" spans="1:37" s="13" customFormat="1" ht="12.75">
      <c r="A11" s="29"/>
      <c r="B11" s="38" t="s">
        <v>45</v>
      </c>
      <c r="C11" s="39" t="s">
        <v>46</v>
      </c>
      <c r="D11" s="72">
        <v>41755973999</v>
      </c>
      <c r="E11" s="73">
        <v>4929977645</v>
      </c>
      <c r="F11" s="75">
        <f t="shared" si="0"/>
        <v>46685951644</v>
      </c>
      <c r="G11" s="72">
        <v>42645454594</v>
      </c>
      <c r="H11" s="73">
        <v>4624918645</v>
      </c>
      <c r="I11" s="75">
        <f t="shared" si="1"/>
        <v>47270373239</v>
      </c>
      <c r="J11" s="72">
        <v>10930260498</v>
      </c>
      <c r="K11" s="73">
        <v>572454862</v>
      </c>
      <c r="L11" s="73">
        <f t="shared" si="2"/>
        <v>11502715360</v>
      </c>
      <c r="M11" s="100">
        <f t="shared" si="3"/>
        <v>0.2463849392578101</v>
      </c>
      <c r="N11" s="111">
        <v>0</v>
      </c>
      <c r="O11" s="112">
        <v>0</v>
      </c>
      <c r="P11" s="113">
        <f t="shared" si="4"/>
        <v>0</v>
      </c>
      <c r="Q11" s="100">
        <f t="shared" si="5"/>
        <v>0</v>
      </c>
      <c r="R11" s="111">
        <v>0</v>
      </c>
      <c r="S11" s="113">
        <v>0</v>
      </c>
      <c r="T11" s="113">
        <f t="shared" si="6"/>
        <v>0</v>
      </c>
      <c r="U11" s="100">
        <f t="shared" si="7"/>
        <v>0</v>
      </c>
      <c r="V11" s="111">
        <v>0</v>
      </c>
      <c r="W11" s="113">
        <v>0</v>
      </c>
      <c r="X11" s="113">
        <f t="shared" si="8"/>
        <v>0</v>
      </c>
      <c r="Y11" s="100">
        <f t="shared" si="9"/>
        <v>0</v>
      </c>
      <c r="Z11" s="72">
        <v>10930260498</v>
      </c>
      <c r="AA11" s="73">
        <v>572454862</v>
      </c>
      <c r="AB11" s="73">
        <f t="shared" si="10"/>
        <v>11502715360</v>
      </c>
      <c r="AC11" s="100">
        <f t="shared" si="11"/>
        <v>0.2463849392578101</v>
      </c>
      <c r="AD11" s="72">
        <v>9550224951</v>
      </c>
      <c r="AE11" s="73">
        <v>306093040</v>
      </c>
      <c r="AF11" s="73">
        <f t="shared" si="12"/>
        <v>9856317991</v>
      </c>
      <c r="AG11" s="73">
        <v>46223238192</v>
      </c>
      <c r="AH11" s="73">
        <v>46223238192</v>
      </c>
      <c r="AI11" s="73">
        <v>9856317991</v>
      </c>
      <c r="AJ11" s="100">
        <f t="shared" si="13"/>
        <v>0.21323296195864236</v>
      </c>
      <c r="AK11" s="100">
        <f t="shared" si="14"/>
        <v>0.16703979827998228</v>
      </c>
    </row>
    <row r="12" spans="1:37" s="13" customFormat="1" ht="12.75">
      <c r="A12" s="29"/>
      <c r="B12" s="38" t="s">
        <v>47</v>
      </c>
      <c r="C12" s="39" t="s">
        <v>48</v>
      </c>
      <c r="D12" s="72">
        <v>40161810560</v>
      </c>
      <c r="E12" s="73">
        <v>4792769000</v>
      </c>
      <c r="F12" s="75">
        <f t="shared" si="0"/>
        <v>44954579560</v>
      </c>
      <c r="G12" s="72">
        <v>40161810560</v>
      </c>
      <c r="H12" s="73">
        <v>4792769000</v>
      </c>
      <c r="I12" s="75">
        <f t="shared" si="1"/>
        <v>44954579560</v>
      </c>
      <c r="J12" s="72">
        <v>8813869201</v>
      </c>
      <c r="K12" s="73">
        <v>530597490</v>
      </c>
      <c r="L12" s="73">
        <f t="shared" si="2"/>
        <v>9344466691</v>
      </c>
      <c r="M12" s="100">
        <f t="shared" si="3"/>
        <v>0.20786462207989562</v>
      </c>
      <c r="N12" s="111">
        <v>0</v>
      </c>
      <c r="O12" s="112">
        <v>0</v>
      </c>
      <c r="P12" s="113">
        <f t="shared" si="4"/>
        <v>0</v>
      </c>
      <c r="Q12" s="100">
        <f t="shared" si="5"/>
        <v>0</v>
      </c>
      <c r="R12" s="111">
        <v>0</v>
      </c>
      <c r="S12" s="113">
        <v>0</v>
      </c>
      <c r="T12" s="113">
        <f t="shared" si="6"/>
        <v>0</v>
      </c>
      <c r="U12" s="100">
        <f t="shared" si="7"/>
        <v>0</v>
      </c>
      <c r="V12" s="111">
        <v>0</v>
      </c>
      <c r="W12" s="113">
        <v>0</v>
      </c>
      <c r="X12" s="113">
        <f t="shared" si="8"/>
        <v>0</v>
      </c>
      <c r="Y12" s="100">
        <f t="shared" si="9"/>
        <v>0</v>
      </c>
      <c r="Z12" s="72">
        <v>8813869201</v>
      </c>
      <c r="AA12" s="73">
        <v>530597490</v>
      </c>
      <c r="AB12" s="73">
        <f t="shared" si="10"/>
        <v>9344466691</v>
      </c>
      <c r="AC12" s="100">
        <f t="shared" si="11"/>
        <v>0.20786462207989562</v>
      </c>
      <c r="AD12" s="72">
        <v>9162573712</v>
      </c>
      <c r="AE12" s="73">
        <v>602135564</v>
      </c>
      <c r="AF12" s="73">
        <f t="shared" si="12"/>
        <v>9764709276</v>
      </c>
      <c r="AG12" s="73">
        <v>46583498890</v>
      </c>
      <c r="AH12" s="73">
        <v>46583498890</v>
      </c>
      <c r="AI12" s="73">
        <v>9764709276</v>
      </c>
      <c r="AJ12" s="100">
        <f t="shared" si="13"/>
        <v>0.2096173432368811</v>
      </c>
      <c r="AK12" s="100">
        <f t="shared" si="14"/>
        <v>-0.0430368762778105</v>
      </c>
    </row>
    <row r="13" spans="1:37" s="13" customFormat="1" ht="12.75">
      <c r="A13" s="29"/>
      <c r="B13" s="38" t="s">
        <v>49</v>
      </c>
      <c r="C13" s="39" t="s">
        <v>50</v>
      </c>
      <c r="D13" s="72">
        <v>68998411787</v>
      </c>
      <c r="E13" s="73">
        <v>5328954005</v>
      </c>
      <c r="F13" s="75">
        <f t="shared" si="0"/>
        <v>74327365792</v>
      </c>
      <c r="G13" s="72">
        <v>68155198337</v>
      </c>
      <c r="H13" s="73">
        <v>4980917814</v>
      </c>
      <c r="I13" s="75">
        <f t="shared" si="1"/>
        <v>73136116151</v>
      </c>
      <c r="J13" s="72">
        <v>16548082830</v>
      </c>
      <c r="K13" s="73">
        <v>478387814</v>
      </c>
      <c r="L13" s="73">
        <f t="shared" si="2"/>
        <v>17026470644</v>
      </c>
      <c r="M13" s="100">
        <f t="shared" si="3"/>
        <v>0.22907404914156923</v>
      </c>
      <c r="N13" s="111">
        <v>0</v>
      </c>
      <c r="O13" s="112">
        <v>0</v>
      </c>
      <c r="P13" s="113">
        <f t="shared" si="4"/>
        <v>0</v>
      </c>
      <c r="Q13" s="100">
        <f t="shared" si="5"/>
        <v>0</v>
      </c>
      <c r="R13" s="111">
        <v>0</v>
      </c>
      <c r="S13" s="113">
        <v>0</v>
      </c>
      <c r="T13" s="113">
        <f t="shared" si="6"/>
        <v>0</v>
      </c>
      <c r="U13" s="100">
        <f t="shared" si="7"/>
        <v>0</v>
      </c>
      <c r="V13" s="111">
        <v>0</v>
      </c>
      <c r="W13" s="113">
        <v>0</v>
      </c>
      <c r="X13" s="113">
        <f t="shared" si="8"/>
        <v>0</v>
      </c>
      <c r="Y13" s="100">
        <f t="shared" si="9"/>
        <v>0</v>
      </c>
      <c r="Z13" s="72">
        <v>16548082830</v>
      </c>
      <c r="AA13" s="73">
        <v>478387814</v>
      </c>
      <c r="AB13" s="73">
        <f t="shared" si="10"/>
        <v>17026470644</v>
      </c>
      <c r="AC13" s="100">
        <f t="shared" si="11"/>
        <v>0.22907404914156923</v>
      </c>
      <c r="AD13" s="72">
        <v>15721165361</v>
      </c>
      <c r="AE13" s="73">
        <v>1213179140</v>
      </c>
      <c r="AF13" s="73">
        <f t="shared" si="12"/>
        <v>16934344501</v>
      </c>
      <c r="AG13" s="73">
        <v>64529839422</v>
      </c>
      <c r="AH13" s="73">
        <v>64529839422</v>
      </c>
      <c r="AI13" s="73">
        <v>16934344501</v>
      </c>
      <c r="AJ13" s="100">
        <f t="shared" si="13"/>
        <v>0.26242657122166363</v>
      </c>
      <c r="AK13" s="100">
        <f t="shared" si="14"/>
        <v>0.005440195396672065</v>
      </c>
    </row>
    <row r="14" spans="1:37" s="13" customFormat="1" ht="12.75">
      <c r="A14" s="29"/>
      <c r="B14" s="38" t="s">
        <v>51</v>
      </c>
      <c r="C14" s="39" t="s">
        <v>52</v>
      </c>
      <c r="D14" s="72">
        <v>6875324725</v>
      </c>
      <c r="E14" s="73">
        <v>1136562239</v>
      </c>
      <c r="F14" s="75">
        <f t="shared" si="0"/>
        <v>8011886964</v>
      </c>
      <c r="G14" s="72">
        <v>6965884364</v>
      </c>
      <c r="H14" s="73">
        <v>1285523458</v>
      </c>
      <c r="I14" s="75">
        <f t="shared" si="1"/>
        <v>8251407822</v>
      </c>
      <c r="J14" s="72">
        <v>2051447829</v>
      </c>
      <c r="K14" s="73">
        <v>75564018</v>
      </c>
      <c r="L14" s="73">
        <f t="shared" si="2"/>
        <v>2127011847</v>
      </c>
      <c r="M14" s="100">
        <f t="shared" si="3"/>
        <v>0.2654820089895617</v>
      </c>
      <c r="N14" s="111">
        <v>0</v>
      </c>
      <c r="O14" s="112">
        <v>0</v>
      </c>
      <c r="P14" s="113">
        <f t="shared" si="4"/>
        <v>0</v>
      </c>
      <c r="Q14" s="100">
        <f t="shared" si="5"/>
        <v>0</v>
      </c>
      <c r="R14" s="111">
        <v>0</v>
      </c>
      <c r="S14" s="113">
        <v>0</v>
      </c>
      <c r="T14" s="113">
        <f t="shared" si="6"/>
        <v>0</v>
      </c>
      <c r="U14" s="100">
        <f t="shared" si="7"/>
        <v>0</v>
      </c>
      <c r="V14" s="111">
        <v>0</v>
      </c>
      <c r="W14" s="113">
        <v>0</v>
      </c>
      <c r="X14" s="113">
        <f t="shared" si="8"/>
        <v>0</v>
      </c>
      <c r="Y14" s="100">
        <f t="shared" si="9"/>
        <v>0</v>
      </c>
      <c r="Z14" s="72">
        <v>2051447829</v>
      </c>
      <c r="AA14" s="73">
        <v>75564018</v>
      </c>
      <c r="AB14" s="73">
        <f t="shared" si="10"/>
        <v>2127011847</v>
      </c>
      <c r="AC14" s="100">
        <f t="shared" si="11"/>
        <v>0.2654820089895617</v>
      </c>
      <c r="AD14" s="72">
        <v>2387382195</v>
      </c>
      <c r="AE14" s="73">
        <v>48283747</v>
      </c>
      <c r="AF14" s="73">
        <f t="shared" si="12"/>
        <v>2435665942</v>
      </c>
      <c r="AG14" s="73">
        <v>8086055640</v>
      </c>
      <c r="AH14" s="73">
        <v>8086055640</v>
      </c>
      <c r="AI14" s="73">
        <v>2435665942</v>
      </c>
      <c r="AJ14" s="100">
        <f t="shared" si="13"/>
        <v>0.3012180537011492</v>
      </c>
      <c r="AK14" s="100">
        <f t="shared" si="14"/>
        <v>-0.12672267147873106</v>
      </c>
    </row>
    <row r="15" spans="1:37" s="13" customFormat="1" ht="12.75">
      <c r="A15" s="29"/>
      <c r="B15" s="38" t="s">
        <v>53</v>
      </c>
      <c r="C15" s="39" t="s">
        <v>54</v>
      </c>
      <c r="D15" s="72">
        <v>0</v>
      </c>
      <c r="E15" s="73">
        <v>0</v>
      </c>
      <c r="F15" s="75">
        <f t="shared" si="0"/>
        <v>0</v>
      </c>
      <c r="G15" s="72">
        <v>0</v>
      </c>
      <c r="H15" s="73">
        <v>0</v>
      </c>
      <c r="I15" s="75">
        <f t="shared" si="1"/>
        <v>0</v>
      </c>
      <c r="J15" s="72">
        <v>0</v>
      </c>
      <c r="K15" s="73">
        <v>0</v>
      </c>
      <c r="L15" s="73">
        <f t="shared" si="2"/>
        <v>0</v>
      </c>
      <c r="M15" s="100">
        <f t="shared" si="3"/>
        <v>0</v>
      </c>
      <c r="N15" s="111">
        <v>0</v>
      </c>
      <c r="O15" s="112">
        <v>0</v>
      </c>
      <c r="P15" s="113">
        <f t="shared" si="4"/>
        <v>0</v>
      </c>
      <c r="Q15" s="100">
        <f t="shared" si="5"/>
        <v>0</v>
      </c>
      <c r="R15" s="111">
        <v>0</v>
      </c>
      <c r="S15" s="113">
        <v>0</v>
      </c>
      <c r="T15" s="113">
        <f t="shared" si="6"/>
        <v>0</v>
      </c>
      <c r="U15" s="100">
        <f t="shared" si="7"/>
        <v>0</v>
      </c>
      <c r="V15" s="111">
        <v>0</v>
      </c>
      <c r="W15" s="113">
        <v>0</v>
      </c>
      <c r="X15" s="113">
        <f t="shared" si="8"/>
        <v>0</v>
      </c>
      <c r="Y15" s="100">
        <f t="shared" si="9"/>
        <v>0</v>
      </c>
      <c r="Z15" s="72">
        <v>0</v>
      </c>
      <c r="AA15" s="73">
        <v>0</v>
      </c>
      <c r="AB15" s="73">
        <f t="shared" si="10"/>
        <v>0</v>
      </c>
      <c r="AC15" s="100">
        <f t="shared" si="11"/>
        <v>0</v>
      </c>
      <c r="AD15" s="72">
        <v>217081714</v>
      </c>
      <c r="AE15" s="73">
        <v>3378373000</v>
      </c>
      <c r="AF15" s="73">
        <f t="shared" si="12"/>
        <v>3595454714</v>
      </c>
      <c r="AG15" s="73">
        <v>13351267467</v>
      </c>
      <c r="AH15" s="73">
        <v>13351267467</v>
      </c>
      <c r="AI15" s="73">
        <v>3595454714</v>
      </c>
      <c r="AJ15" s="100">
        <f t="shared" si="13"/>
        <v>0.26929688307771504</v>
      </c>
      <c r="AK15" s="100">
        <f t="shared" si="14"/>
        <v>-1</v>
      </c>
    </row>
    <row r="16" spans="1:37" s="13" customFormat="1" ht="12.75">
      <c r="A16" s="29"/>
      <c r="B16" s="38" t="s">
        <v>55</v>
      </c>
      <c r="C16" s="39" t="s">
        <v>56</v>
      </c>
      <c r="D16" s="72">
        <v>37706659701</v>
      </c>
      <c r="E16" s="73">
        <v>4037545347</v>
      </c>
      <c r="F16" s="75">
        <f t="shared" si="0"/>
        <v>41744205048</v>
      </c>
      <c r="G16" s="72">
        <v>37706659701</v>
      </c>
      <c r="H16" s="73">
        <v>3812231737</v>
      </c>
      <c r="I16" s="75">
        <f t="shared" si="1"/>
        <v>41518891438</v>
      </c>
      <c r="J16" s="72">
        <v>8294202831</v>
      </c>
      <c r="K16" s="73">
        <v>298374472</v>
      </c>
      <c r="L16" s="73">
        <f t="shared" si="2"/>
        <v>8592577303</v>
      </c>
      <c r="M16" s="100">
        <f t="shared" si="3"/>
        <v>0.2058388054849706</v>
      </c>
      <c r="N16" s="111">
        <v>0</v>
      </c>
      <c r="O16" s="112">
        <v>0</v>
      </c>
      <c r="P16" s="113">
        <f t="shared" si="4"/>
        <v>0</v>
      </c>
      <c r="Q16" s="100">
        <f t="shared" si="5"/>
        <v>0</v>
      </c>
      <c r="R16" s="111">
        <v>0</v>
      </c>
      <c r="S16" s="113">
        <v>0</v>
      </c>
      <c r="T16" s="113">
        <f t="shared" si="6"/>
        <v>0</v>
      </c>
      <c r="U16" s="100">
        <f t="shared" si="7"/>
        <v>0</v>
      </c>
      <c r="V16" s="111">
        <v>0</v>
      </c>
      <c r="W16" s="113">
        <v>0</v>
      </c>
      <c r="X16" s="113">
        <f t="shared" si="8"/>
        <v>0</v>
      </c>
      <c r="Y16" s="100">
        <f t="shared" si="9"/>
        <v>0</v>
      </c>
      <c r="Z16" s="72">
        <v>8294202831</v>
      </c>
      <c r="AA16" s="73">
        <v>298374472</v>
      </c>
      <c r="AB16" s="73">
        <f t="shared" si="10"/>
        <v>8592577303</v>
      </c>
      <c r="AC16" s="100">
        <f t="shared" si="11"/>
        <v>0.2058388054849706</v>
      </c>
      <c r="AD16" s="72">
        <v>8836105977</v>
      </c>
      <c r="AE16" s="73">
        <v>107255588</v>
      </c>
      <c r="AF16" s="73">
        <f t="shared" si="12"/>
        <v>8943361565</v>
      </c>
      <c r="AG16" s="73">
        <v>39693168494</v>
      </c>
      <c r="AH16" s="73">
        <v>39693168494</v>
      </c>
      <c r="AI16" s="73">
        <v>8943361565</v>
      </c>
      <c r="AJ16" s="100">
        <f t="shared" si="13"/>
        <v>0.22531236241198216</v>
      </c>
      <c r="AK16" s="100">
        <f t="shared" si="14"/>
        <v>-0.039222864853502126</v>
      </c>
    </row>
    <row r="17" spans="1:37" s="13" customFormat="1" ht="12.75">
      <c r="A17" s="29"/>
      <c r="B17" s="47" t="s">
        <v>97</v>
      </c>
      <c r="C17" s="39"/>
      <c r="D17" s="76">
        <f>SUM(D9:D16)</f>
        <v>248124118158</v>
      </c>
      <c r="E17" s="77">
        <f>SUM(E9:E16)</f>
        <v>31567403614</v>
      </c>
      <c r="F17" s="78">
        <f t="shared" si="0"/>
        <v>279691521772</v>
      </c>
      <c r="G17" s="76">
        <f>SUM(G9:G16)</f>
        <v>248566805857</v>
      </c>
      <c r="H17" s="77">
        <f>SUM(H9:H16)</f>
        <v>30072153769</v>
      </c>
      <c r="I17" s="78">
        <f t="shared" si="1"/>
        <v>278638959626</v>
      </c>
      <c r="J17" s="76">
        <f>SUM(J9:J16)</f>
        <v>57956890610</v>
      </c>
      <c r="K17" s="77">
        <f>SUM(K9:K16)</f>
        <v>3194915529</v>
      </c>
      <c r="L17" s="77">
        <f t="shared" si="2"/>
        <v>61151806139</v>
      </c>
      <c r="M17" s="101">
        <f t="shared" si="3"/>
        <v>0.21864018527115012</v>
      </c>
      <c r="N17" s="117">
        <f>SUM(N9:N16)</f>
        <v>0</v>
      </c>
      <c r="O17" s="118">
        <f>SUM(O9:O16)</f>
        <v>0</v>
      </c>
      <c r="P17" s="119">
        <f t="shared" si="4"/>
        <v>0</v>
      </c>
      <c r="Q17" s="101">
        <f t="shared" si="5"/>
        <v>0</v>
      </c>
      <c r="R17" s="117">
        <f>SUM(R9:R16)</f>
        <v>0</v>
      </c>
      <c r="S17" s="119">
        <f>SUM(S9:S16)</f>
        <v>0</v>
      </c>
      <c r="T17" s="119">
        <f t="shared" si="6"/>
        <v>0</v>
      </c>
      <c r="U17" s="101">
        <f t="shared" si="7"/>
        <v>0</v>
      </c>
      <c r="V17" s="117">
        <f>SUM(V9:V16)</f>
        <v>0</v>
      </c>
      <c r="W17" s="119">
        <f>SUM(W9:W16)</f>
        <v>0</v>
      </c>
      <c r="X17" s="119">
        <f t="shared" si="8"/>
        <v>0</v>
      </c>
      <c r="Y17" s="101">
        <f t="shared" si="9"/>
        <v>0</v>
      </c>
      <c r="Z17" s="76">
        <v>57956890610</v>
      </c>
      <c r="AA17" s="77">
        <v>3194915529</v>
      </c>
      <c r="AB17" s="77">
        <f t="shared" si="10"/>
        <v>61151806139</v>
      </c>
      <c r="AC17" s="101">
        <f t="shared" si="11"/>
        <v>0.21864018527115012</v>
      </c>
      <c r="AD17" s="76">
        <f>SUM(AD9:AD16)</f>
        <v>56667450692</v>
      </c>
      <c r="AE17" s="77">
        <f>SUM(AE9:AE16)</f>
        <v>5792189207</v>
      </c>
      <c r="AF17" s="77">
        <f t="shared" si="12"/>
        <v>62459639899</v>
      </c>
      <c r="AG17" s="77">
        <f>SUM(AG9:AG16)</f>
        <v>277876733608</v>
      </c>
      <c r="AH17" s="77">
        <f>SUM(AH9:AH16)</f>
        <v>277876733608</v>
      </c>
      <c r="AI17" s="77">
        <f>SUM(AI9:AI16)</f>
        <v>62459639899</v>
      </c>
      <c r="AJ17" s="101">
        <f t="shared" si="13"/>
        <v>0.2247746297000585</v>
      </c>
      <c r="AK17" s="101">
        <f t="shared" si="14"/>
        <v>-0.020938861673151288</v>
      </c>
    </row>
    <row r="18" spans="1:37" s="13" customFormat="1" ht="12.75">
      <c r="A18" s="43"/>
      <c r="B18" s="48"/>
      <c r="C18" s="49"/>
      <c r="D18" s="96"/>
      <c r="E18" s="97"/>
      <c r="F18" s="98"/>
      <c r="G18" s="96"/>
      <c r="H18" s="97"/>
      <c r="I18" s="98"/>
      <c r="J18" s="96"/>
      <c r="K18" s="97"/>
      <c r="L18" s="97"/>
      <c r="M18" s="109"/>
      <c r="N18" s="120"/>
      <c r="O18" s="121"/>
      <c r="P18" s="122"/>
      <c r="Q18" s="109"/>
      <c r="R18" s="120"/>
      <c r="S18" s="122"/>
      <c r="T18" s="122"/>
      <c r="U18" s="109"/>
      <c r="V18" s="120"/>
      <c r="W18" s="122"/>
      <c r="X18" s="122"/>
      <c r="Y18" s="109"/>
      <c r="Z18" s="96"/>
      <c r="AA18" s="97"/>
      <c r="AB18" s="97"/>
      <c r="AC18" s="109"/>
      <c r="AD18" s="96"/>
      <c r="AE18" s="97"/>
      <c r="AF18" s="97"/>
      <c r="AG18" s="97"/>
      <c r="AH18" s="97"/>
      <c r="AI18" s="97"/>
      <c r="AJ18" s="109"/>
      <c r="AK18" s="109"/>
    </row>
    <row r="19" spans="1:37" ht="12.75">
      <c r="A19" s="50"/>
      <c r="B19" s="51"/>
      <c r="C19" s="52"/>
      <c r="D19" s="99"/>
      <c r="E19" s="99"/>
      <c r="F19" s="99"/>
      <c r="G19" s="99"/>
      <c r="H19" s="99"/>
      <c r="I19" s="99"/>
      <c r="J19" s="99"/>
      <c r="K19" s="99"/>
      <c r="L19" s="99"/>
      <c r="M19" s="110"/>
      <c r="N19" s="123"/>
      <c r="O19" s="123"/>
      <c r="P19" s="123"/>
      <c r="Q19" s="124"/>
      <c r="R19" s="123"/>
      <c r="S19" s="123"/>
      <c r="T19" s="123"/>
      <c r="U19" s="124"/>
      <c r="V19" s="123"/>
      <c r="W19" s="123"/>
      <c r="X19" s="123"/>
      <c r="Y19" s="124"/>
      <c r="Z19" s="99"/>
      <c r="AA19" s="99"/>
      <c r="AB19" s="99"/>
      <c r="AC19" s="110"/>
      <c r="AD19" s="99"/>
      <c r="AE19" s="99"/>
      <c r="AF19" s="99"/>
      <c r="AG19" s="99"/>
      <c r="AH19" s="99"/>
      <c r="AI19" s="99"/>
      <c r="AJ19" s="110"/>
      <c r="AK19" s="110"/>
    </row>
    <row r="20" spans="1:37" ht="12.75">
      <c r="A20" s="2"/>
      <c r="B20" s="2"/>
      <c r="C20" s="2"/>
      <c r="D20" s="84"/>
      <c r="E20" s="84"/>
      <c r="F20" s="84"/>
      <c r="G20" s="84"/>
      <c r="H20" s="84"/>
      <c r="I20" s="84"/>
      <c r="J20" s="84"/>
      <c r="K20" s="84"/>
      <c r="L20" s="84"/>
      <c r="M20" s="104"/>
      <c r="N20" s="84"/>
      <c r="O20" s="84"/>
      <c r="P20" s="84"/>
      <c r="Q20" s="104"/>
      <c r="R20" s="84"/>
      <c r="S20" s="84"/>
      <c r="T20" s="84"/>
      <c r="U20" s="104"/>
      <c r="V20" s="84"/>
      <c r="W20" s="84"/>
      <c r="X20" s="84"/>
      <c r="Y20" s="104"/>
      <c r="Z20" s="84"/>
      <c r="AA20" s="84"/>
      <c r="AB20" s="84"/>
      <c r="AC20" s="104"/>
      <c r="AD20" s="84"/>
      <c r="AE20" s="84"/>
      <c r="AF20" s="84"/>
      <c r="AG20" s="84"/>
      <c r="AH20" s="84"/>
      <c r="AI20" s="84"/>
      <c r="AJ20" s="104"/>
      <c r="AK20" s="104"/>
    </row>
    <row r="21" spans="1:37" ht="12.75">
      <c r="A21" s="2"/>
      <c r="B21" s="2"/>
      <c r="C21" s="2"/>
      <c r="D21" s="84"/>
      <c r="E21" s="84"/>
      <c r="F21" s="84"/>
      <c r="G21" s="84"/>
      <c r="H21" s="84"/>
      <c r="I21" s="84"/>
      <c r="J21" s="84"/>
      <c r="K21" s="84"/>
      <c r="L21" s="84"/>
      <c r="M21" s="104"/>
      <c r="N21" s="84"/>
      <c r="O21" s="84"/>
      <c r="P21" s="84"/>
      <c r="Q21" s="104"/>
      <c r="R21" s="84"/>
      <c r="S21" s="84"/>
      <c r="T21" s="84"/>
      <c r="U21" s="104"/>
      <c r="V21" s="84"/>
      <c r="W21" s="84"/>
      <c r="X21" s="84"/>
      <c r="Y21" s="104"/>
      <c r="Z21" s="84"/>
      <c r="AA21" s="84"/>
      <c r="AB21" s="84"/>
      <c r="AC21" s="104"/>
      <c r="AD21" s="84"/>
      <c r="AE21" s="84"/>
      <c r="AF21" s="84"/>
      <c r="AG21" s="84"/>
      <c r="AH21" s="84"/>
      <c r="AI21" s="84"/>
      <c r="AJ21" s="104"/>
      <c r="AK21" s="104"/>
    </row>
    <row r="22" spans="1:37" ht="12.75">
      <c r="A22" s="2"/>
      <c r="B22" s="2"/>
      <c r="C22" s="2"/>
      <c r="D22" s="84"/>
      <c r="E22" s="84"/>
      <c r="F22" s="84"/>
      <c r="G22" s="84"/>
      <c r="H22" s="84"/>
      <c r="I22" s="84"/>
      <c r="J22" s="84"/>
      <c r="K22" s="84"/>
      <c r="L22" s="84"/>
      <c r="M22" s="104"/>
      <c r="N22" s="84"/>
      <c r="O22" s="84"/>
      <c r="P22" s="84"/>
      <c r="Q22" s="104"/>
      <c r="R22" s="84"/>
      <c r="S22" s="84"/>
      <c r="T22" s="84"/>
      <c r="U22" s="104"/>
      <c r="V22" s="84"/>
      <c r="W22" s="84"/>
      <c r="X22" s="84"/>
      <c r="Y22" s="104"/>
      <c r="Z22" s="84"/>
      <c r="AA22" s="84"/>
      <c r="AB22" s="84"/>
      <c r="AC22" s="104"/>
      <c r="AD22" s="84"/>
      <c r="AE22" s="84"/>
      <c r="AF22" s="84"/>
      <c r="AG22" s="84"/>
      <c r="AH22" s="84"/>
      <c r="AI22" s="84"/>
      <c r="AJ22" s="104"/>
      <c r="AK22" s="104"/>
    </row>
    <row r="23" spans="1:37" ht="12.75">
      <c r="A23" s="2"/>
      <c r="B23" s="2"/>
      <c r="C23" s="2"/>
      <c r="D23" s="84"/>
      <c r="E23" s="84"/>
      <c r="F23" s="84"/>
      <c r="G23" s="84"/>
      <c r="H23" s="84"/>
      <c r="I23" s="84"/>
      <c r="J23" s="84"/>
      <c r="K23" s="84"/>
      <c r="L23" s="84"/>
      <c r="M23" s="104"/>
      <c r="N23" s="84"/>
      <c r="O23" s="84"/>
      <c r="P23" s="84"/>
      <c r="Q23" s="104"/>
      <c r="R23" s="84"/>
      <c r="S23" s="84"/>
      <c r="T23" s="84"/>
      <c r="U23" s="104"/>
      <c r="V23" s="84"/>
      <c r="W23" s="84"/>
      <c r="X23" s="84"/>
      <c r="Y23" s="104"/>
      <c r="Z23" s="84"/>
      <c r="AA23" s="84"/>
      <c r="AB23" s="84"/>
      <c r="AC23" s="104"/>
      <c r="AD23" s="84"/>
      <c r="AE23" s="84"/>
      <c r="AF23" s="84"/>
      <c r="AG23" s="84"/>
      <c r="AH23" s="84"/>
      <c r="AI23" s="84"/>
      <c r="AJ23" s="104"/>
      <c r="AK23" s="104"/>
    </row>
    <row r="24" spans="1:37" ht="12.75">
      <c r="A24" s="2"/>
      <c r="B24" s="2"/>
      <c r="C24" s="2"/>
      <c r="D24" s="84"/>
      <c r="E24" s="84"/>
      <c r="F24" s="84"/>
      <c r="G24" s="84"/>
      <c r="H24" s="84"/>
      <c r="I24" s="84"/>
      <c r="J24" s="84"/>
      <c r="K24" s="84"/>
      <c r="L24" s="84"/>
      <c r="M24" s="104"/>
      <c r="N24" s="84"/>
      <c r="O24" s="84"/>
      <c r="P24" s="84"/>
      <c r="Q24" s="104"/>
      <c r="R24" s="84"/>
      <c r="S24" s="84"/>
      <c r="T24" s="84"/>
      <c r="U24" s="104"/>
      <c r="V24" s="84"/>
      <c r="W24" s="84"/>
      <c r="X24" s="84"/>
      <c r="Y24" s="104"/>
      <c r="Z24" s="84"/>
      <c r="AA24" s="84"/>
      <c r="AB24" s="84"/>
      <c r="AC24" s="104"/>
      <c r="AD24" s="84"/>
      <c r="AE24" s="84"/>
      <c r="AF24" s="84"/>
      <c r="AG24" s="84"/>
      <c r="AH24" s="84"/>
      <c r="AI24" s="84"/>
      <c r="AJ24" s="104"/>
      <c r="AK24" s="104"/>
    </row>
    <row r="25" spans="1:37" ht="12.75">
      <c r="A25" s="2"/>
      <c r="B25" s="2"/>
      <c r="C25" s="2"/>
      <c r="D25" s="84"/>
      <c r="E25" s="84"/>
      <c r="F25" s="84"/>
      <c r="G25" s="84"/>
      <c r="H25" s="84"/>
      <c r="I25" s="84"/>
      <c r="J25" s="84"/>
      <c r="K25" s="84"/>
      <c r="L25" s="84"/>
      <c r="M25" s="104"/>
      <c r="N25" s="84"/>
      <c r="O25" s="84"/>
      <c r="P25" s="84"/>
      <c r="Q25" s="104"/>
      <c r="R25" s="84"/>
      <c r="S25" s="84"/>
      <c r="T25" s="84"/>
      <c r="U25" s="104"/>
      <c r="V25" s="84"/>
      <c r="W25" s="84"/>
      <c r="X25" s="84"/>
      <c r="Y25" s="104"/>
      <c r="Z25" s="84"/>
      <c r="AA25" s="84"/>
      <c r="AB25" s="84"/>
      <c r="AC25" s="104"/>
      <c r="AD25" s="84"/>
      <c r="AE25" s="84"/>
      <c r="AF25" s="84"/>
      <c r="AG25" s="84"/>
      <c r="AH25" s="84"/>
      <c r="AI25" s="84"/>
      <c r="AJ25" s="104"/>
      <c r="AK25" s="104"/>
    </row>
    <row r="26" spans="1:37" ht="12.75">
      <c r="A26" s="2"/>
      <c r="B26" s="2"/>
      <c r="C26" s="2"/>
      <c r="D26" s="84"/>
      <c r="E26" s="84"/>
      <c r="F26" s="84"/>
      <c r="G26" s="84"/>
      <c r="H26" s="84"/>
      <c r="I26" s="84"/>
      <c r="J26" s="84"/>
      <c r="K26" s="84"/>
      <c r="L26" s="84"/>
      <c r="M26" s="104"/>
      <c r="N26" s="84"/>
      <c r="O26" s="84"/>
      <c r="P26" s="84"/>
      <c r="Q26" s="104"/>
      <c r="R26" s="84"/>
      <c r="S26" s="84"/>
      <c r="T26" s="84"/>
      <c r="U26" s="104"/>
      <c r="V26" s="84"/>
      <c r="W26" s="84"/>
      <c r="X26" s="84"/>
      <c r="Y26" s="104"/>
      <c r="Z26" s="84"/>
      <c r="AA26" s="84"/>
      <c r="AB26" s="84"/>
      <c r="AC26" s="104"/>
      <c r="AD26" s="84"/>
      <c r="AE26" s="84"/>
      <c r="AF26" s="84"/>
      <c r="AG26" s="84"/>
      <c r="AH26" s="84"/>
      <c r="AI26" s="84"/>
      <c r="AJ26" s="104"/>
      <c r="AK26" s="104"/>
    </row>
    <row r="27" spans="1:37" ht="12.75">
      <c r="A27" s="2"/>
      <c r="B27" s="2"/>
      <c r="C27" s="2"/>
      <c r="D27" s="84"/>
      <c r="E27" s="84"/>
      <c r="F27" s="84"/>
      <c r="G27" s="84"/>
      <c r="H27" s="84"/>
      <c r="I27" s="84"/>
      <c r="J27" s="84"/>
      <c r="K27" s="84"/>
      <c r="L27" s="84"/>
      <c r="M27" s="104"/>
      <c r="N27" s="84"/>
      <c r="O27" s="84"/>
      <c r="P27" s="84"/>
      <c r="Q27" s="104"/>
      <c r="R27" s="84"/>
      <c r="S27" s="84"/>
      <c r="T27" s="84"/>
      <c r="U27" s="104"/>
      <c r="V27" s="84"/>
      <c r="W27" s="84"/>
      <c r="X27" s="84"/>
      <c r="Y27" s="104"/>
      <c r="Z27" s="84"/>
      <c r="AA27" s="84"/>
      <c r="AB27" s="84"/>
      <c r="AC27" s="104"/>
      <c r="AD27" s="84"/>
      <c r="AE27" s="84"/>
      <c r="AF27" s="84"/>
      <c r="AG27" s="84"/>
      <c r="AH27" s="84"/>
      <c r="AI27" s="84"/>
      <c r="AJ27" s="104"/>
      <c r="AK27" s="104"/>
    </row>
    <row r="28" spans="1:37" ht="12.75">
      <c r="A28" s="2"/>
      <c r="B28" s="2"/>
      <c r="C28" s="2"/>
      <c r="D28" s="84"/>
      <c r="E28" s="84"/>
      <c r="F28" s="84"/>
      <c r="G28" s="84"/>
      <c r="H28" s="84"/>
      <c r="I28" s="84"/>
      <c r="J28" s="84"/>
      <c r="K28" s="84"/>
      <c r="L28" s="84"/>
      <c r="M28" s="104"/>
      <c r="N28" s="84"/>
      <c r="O28" s="84"/>
      <c r="P28" s="84"/>
      <c r="Q28" s="104"/>
      <c r="R28" s="84"/>
      <c r="S28" s="84"/>
      <c r="T28" s="84"/>
      <c r="U28" s="104"/>
      <c r="V28" s="84"/>
      <c r="W28" s="84"/>
      <c r="X28" s="84"/>
      <c r="Y28" s="104"/>
      <c r="Z28" s="84"/>
      <c r="AA28" s="84"/>
      <c r="AB28" s="84"/>
      <c r="AC28" s="104"/>
      <c r="AD28" s="84"/>
      <c r="AE28" s="84"/>
      <c r="AF28" s="84"/>
      <c r="AG28" s="84"/>
      <c r="AH28" s="84"/>
      <c r="AI28" s="84"/>
      <c r="AJ28" s="104"/>
      <c r="AK28" s="104"/>
    </row>
    <row r="29" spans="1:37" ht="12.75">
      <c r="A29" s="2"/>
      <c r="B29" s="2"/>
      <c r="C29" s="2"/>
      <c r="D29" s="84"/>
      <c r="E29" s="84"/>
      <c r="F29" s="84"/>
      <c r="G29" s="84"/>
      <c r="H29" s="84"/>
      <c r="I29" s="84"/>
      <c r="J29" s="84"/>
      <c r="K29" s="84"/>
      <c r="L29" s="84"/>
      <c r="M29" s="104"/>
      <c r="N29" s="84"/>
      <c r="O29" s="84"/>
      <c r="P29" s="84"/>
      <c r="Q29" s="104"/>
      <c r="R29" s="84"/>
      <c r="S29" s="84"/>
      <c r="T29" s="84"/>
      <c r="U29" s="104"/>
      <c r="V29" s="84"/>
      <c r="W29" s="84"/>
      <c r="X29" s="84"/>
      <c r="Y29" s="104"/>
      <c r="Z29" s="84"/>
      <c r="AA29" s="84"/>
      <c r="AB29" s="84"/>
      <c r="AC29" s="104"/>
      <c r="AD29" s="84"/>
      <c r="AE29" s="84"/>
      <c r="AF29" s="84"/>
      <c r="AG29" s="84"/>
      <c r="AH29" s="84"/>
      <c r="AI29" s="84"/>
      <c r="AJ29" s="104"/>
      <c r="AK29" s="104"/>
    </row>
    <row r="30" spans="1:37" ht="12.75">
      <c r="A30" s="2"/>
      <c r="B30" s="2"/>
      <c r="C30" s="2"/>
      <c r="D30" s="84"/>
      <c r="E30" s="84"/>
      <c r="F30" s="84"/>
      <c r="G30" s="84"/>
      <c r="H30" s="84"/>
      <c r="I30" s="84"/>
      <c r="J30" s="84"/>
      <c r="K30" s="84"/>
      <c r="L30" s="84"/>
      <c r="M30" s="104"/>
      <c r="N30" s="84"/>
      <c r="O30" s="84"/>
      <c r="P30" s="84"/>
      <c r="Q30" s="104"/>
      <c r="R30" s="84"/>
      <c r="S30" s="84"/>
      <c r="T30" s="84"/>
      <c r="U30" s="104"/>
      <c r="V30" s="84"/>
      <c r="W30" s="84"/>
      <c r="X30" s="84"/>
      <c r="Y30" s="104"/>
      <c r="Z30" s="84"/>
      <c r="AA30" s="84"/>
      <c r="AB30" s="84"/>
      <c r="AC30" s="104"/>
      <c r="AD30" s="84"/>
      <c r="AE30" s="84"/>
      <c r="AF30" s="84"/>
      <c r="AG30" s="84"/>
      <c r="AH30" s="84"/>
      <c r="AI30" s="84"/>
      <c r="AJ30" s="104"/>
      <c r="AK30" s="104"/>
    </row>
    <row r="31" spans="1:37" ht="12.75">
      <c r="A31" s="2"/>
      <c r="B31" s="2"/>
      <c r="C31" s="2"/>
      <c r="D31" s="84"/>
      <c r="E31" s="84"/>
      <c r="F31" s="84"/>
      <c r="G31" s="84"/>
      <c r="H31" s="84"/>
      <c r="I31" s="84"/>
      <c r="J31" s="84"/>
      <c r="K31" s="84"/>
      <c r="L31" s="84"/>
      <c r="M31" s="104"/>
      <c r="N31" s="84"/>
      <c r="O31" s="84"/>
      <c r="P31" s="84"/>
      <c r="Q31" s="104"/>
      <c r="R31" s="84"/>
      <c r="S31" s="84"/>
      <c r="T31" s="84"/>
      <c r="U31" s="104"/>
      <c r="V31" s="84"/>
      <c r="W31" s="84"/>
      <c r="X31" s="84"/>
      <c r="Y31" s="104"/>
      <c r="Z31" s="84"/>
      <c r="AA31" s="84"/>
      <c r="AB31" s="84"/>
      <c r="AC31" s="104"/>
      <c r="AD31" s="84"/>
      <c r="AE31" s="84"/>
      <c r="AF31" s="84"/>
      <c r="AG31" s="84"/>
      <c r="AH31" s="84"/>
      <c r="AI31" s="84"/>
      <c r="AJ31" s="104"/>
      <c r="AK31" s="104"/>
    </row>
    <row r="32" spans="1:37" ht="12.75">
      <c r="A32" s="2"/>
      <c r="B32" s="2"/>
      <c r="C32" s="2"/>
      <c r="D32" s="84"/>
      <c r="E32" s="84"/>
      <c r="F32" s="84"/>
      <c r="G32" s="84"/>
      <c r="H32" s="84"/>
      <c r="I32" s="84"/>
      <c r="J32" s="84"/>
      <c r="K32" s="84"/>
      <c r="L32" s="84"/>
      <c r="M32" s="104"/>
      <c r="N32" s="84"/>
      <c r="O32" s="84"/>
      <c r="P32" s="84"/>
      <c r="Q32" s="104"/>
      <c r="R32" s="84"/>
      <c r="S32" s="84"/>
      <c r="T32" s="84"/>
      <c r="U32" s="104"/>
      <c r="V32" s="84"/>
      <c r="W32" s="84"/>
      <c r="X32" s="84"/>
      <c r="Y32" s="104"/>
      <c r="Z32" s="84"/>
      <c r="AA32" s="84"/>
      <c r="AB32" s="84"/>
      <c r="AC32" s="104"/>
      <c r="AD32" s="84"/>
      <c r="AE32" s="84"/>
      <c r="AF32" s="84"/>
      <c r="AG32" s="84"/>
      <c r="AH32" s="84"/>
      <c r="AI32" s="84"/>
      <c r="AJ32" s="104"/>
      <c r="AK32" s="104"/>
    </row>
    <row r="33" spans="1:37" ht="12.75">
      <c r="A33" s="2"/>
      <c r="B33" s="2"/>
      <c r="C33" s="2"/>
      <c r="D33" s="84"/>
      <c r="E33" s="84"/>
      <c r="F33" s="84"/>
      <c r="G33" s="84"/>
      <c r="H33" s="84"/>
      <c r="I33" s="84"/>
      <c r="J33" s="84"/>
      <c r="K33" s="84"/>
      <c r="L33" s="84"/>
      <c r="M33" s="104"/>
      <c r="N33" s="84"/>
      <c r="O33" s="84"/>
      <c r="P33" s="84"/>
      <c r="Q33" s="104"/>
      <c r="R33" s="84"/>
      <c r="S33" s="84"/>
      <c r="T33" s="84"/>
      <c r="U33" s="104"/>
      <c r="V33" s="84"/>
      <c r="W33" s="84"/>
      <c r="X33" s="84"/>
      <c r="Y33" s="104"/>
      <c r="Z33" s="84"/>
      <c r="AA33" s="84"/>
      <c r="AB33" s="84"/>
      <c r="AC33" s="104"/>
      <c r="AD33" s="84"/>
      <c r="AE33" s="84"/>
      <c r="AF33" s="84"/>
      <c r="AG33" s="84"/>
      <c r="AH33" s="84"/>
      <c r="AI33" s="84"/>
      <c r="AJ33" s="104"/>
      <c r="AK33" s="104"/>
    </row>
    <row r="34" spans="1:37" ht="12.75">
      <c r="A34" s="2"/>
      <c r="B34" s="2"/>
      <c r="C34" s="2"/>
      <c r="D34" s="84"/>
      <c r="E34" s="84"/>
      <c r="F34" s="84"/>
      <c r="G34" s="84"/>
      <c r="H34" s="84"/>
      <c r="I34" s="84"/>
      <c r="J34" s="84"/>
      <c r="K34" s="84"/>
      <c r="L34" s="84"/>
      <c r="M34" s="104"/>
      <c r="N34" s="84"/>
      <c r="O34" s="84"/>
      <c r="P34" s="84"/>
      <c r="Q34" s="104"/>
      <c r="R34" s="84"/>
      <c r="S34" s="84"/>
      <c r="T34" s="84"/>
      <c r="U34" s="104"/>
      <c r="V34" s="84"/>
      <c r="W34" s="84"/>
      <c r="X34" s="84"/>
      <c r="Y34" s="104"/>
      <c r="Z34" s="84"/>
      <c r="AA34" s="84"/>
      <c r="AB34" s="84"/>
      <c r="AC34" s="104"/>
      <c r="AD34" s="84"/>
      <c r="AE34" s="84"/>
      <c r="AF34" s="84"/>
      <c r="AG34" s="84"/>
      <c r="AH34" s="84"/>
      <c r="AI34" s="84"/>
      <c r="AJ34" s="104"/>
      <c r="AK34" s="104"/>
    </row>
    <row r="35" spans="1:37" ht="12.75">
      <c r="A35" s="2"/>
      <c r="B35" s="2"/>
      <c r="C35" s="2"/>
      <c r="D35" s="84"/>
      <c r="E35" s="84"/>
      <c r="F35" s="84"/>
      <c r="G35" s="84"/>
      <c r="H35" s="84"/>
      <c r="I35" s="84"/>
      <c r="J35" s="84"/>
      <c r="K35" s="84"/>
      <c r="L35" s="84"/>
      <c r="M35" s="104"/>
      <c r="N35" s="84"/>
      <c r="O35" s="84"/>
      <c r="P35" s="84"/>
      <c r="Q35" s="104"/>
      <c r="R35" s="84"/>
      <c r="S35" s="84"/>
      <c r="T35" s="84"/>
      <c r="U35" s="104"/>
      <c r="V35" s="84"/>
      <c r="W35" s="84"/>
      <c r="X35" s="84"/>
      <c r="Y35" s="104"/>
      <c r="Z35" s="84"/>
      <c r="AA35" s="84"/>
      <c r="AB35" s="84"/>
      <c r="AC35" s="104"/>
      <c r="AD35" s="84"/>
      <c r="AE35" s="84"/>
      <c r="AF35" s="84"/>
      <c r="AG35" s="84"/>
      <c r="AH35" s="84"/>
      <c r="AI35" s="84"/>
      <c r="AJ35" s="104"/>
      <c r="AK35" s="104"/>
    </row>
    <row r="36" spans="1:37" ht="12.75">
      <c r="A36" s="2"/>
      <c r="B36" s="2"/>
      <c r="C36" s="2"/>
      <c r="D36" s="84"/>
      <c r="E36" s="84"/>
      <c r="F36" s="84"/>
      <c r="G36" s="84"/>
      <c r="H36" s="84"/>
      <c r="I36" s="84"/>
      <c r="J36" s="84"/>
      <c r="K36" s="84"/>
      <c r="L36" s="84"/>
      <c r="M36" s="104"/>
      <c r="N36" s="84"/>
      <c r="O36" s="84"/>
      <c r="P36" s="84"/>
      <c r="Q36" s="104"/>
      <c r="R36" s="84"/>
      <c r="S36" s="84"/>
      <c r="T36" s="84"/>
      <c r="U36" s="104"/>
      <c r="V36" s="84"/>
      <c r="W36" s="84"/>
      <c r="X36" s="84"/>
      <c r="Y36" s="104"/>
      <c r="Z36" s="84"/>
      <c r="AA36" s="84"/>
      <c r="AB36" s="84"/>
      <c r="AC36" s="104"/>
      <c r="AD36" s="84"/>
      <c r="AE36" s="84"/>
      <c r="AF36" s="84"/>
      <c r="AG36" s="84"/>
      <c r="AH36" s="84"/>
      <c r="AI36" s="84"/>
      <c r="AJ36" s="104"/>
      <c r="AK36" s="104"/>
    </row>
    <row r="37" spans="1:37" ht="12.75">
      <c r="A37" s="2"/>
      <c r="B37" s="2"/>
      <c r="C37" s="2"/>
      <c r="D37" s="84"/>
      <c r="E37" s="84"/>
      <c r="F37" s="84"/>
      <c r="G37" s="84"/>
      <c r="H37" s="84"/>
      <c r="I37" s="84"/>
      <c r="J37" s="84"/>
      <c r="K37" s="84"/>
      <c r="L37" s="84"/>
      <c r="M37" s="104"/>
      <c r="N37" s="84"/>
      <c r="O37" s="84"/>
      <c r="P37" s="84"/>
      <c r="Q37" s="104"/>
      <c r="R37" s="84"/>
      <c r="S37" s="84"/>
      <c r="T37" s="84"/>
      <c r="U37" s="104"/>
      <c r="V37" s="84"/>
      <c r="W37" s="84"/>
      <c r="X37" s="84"/>
      <c r="Y37" s="104"/>
      <c r="Z37" s="84"/>
      <c r="AA37" s="84"/>
      <c r="AB37" s="84"/>
      <c r="AC37" s="104"/>
      <c r="AD37" s="84"/>
      <c r="AE37" s="84"/>
      <c r="AF37" s="84"/>
      <c r="AG37" s="84"/>
      <c r="AH37" s="84"/>
      <c r="AI37" s="84"/>
      <c r="AJ37" s="104"/>
      <c r="AK37" s="104"/>
    </row>
    <row r="38" spans="1:37" ht="12.75">
      <c r="A38" s="2"/>
      <c r="B38" s="2"/>
      <c r="C38" s="2"/>
      <c r="D38" s="84"/>
      <c r="E38" s="84"/>
      <c r="F38" s="84"/>
      <c r="G38" s="84"/>
      <c r="H38" s="84"/>
      <c r="I38" s="84"/>
      <c r="J38" s="84"/>
      <c r="K38" s="84"/>
      <c r="L38" s="84"/>
      <c r="M38" s="104"/>
      <c r="N38" s="84"/>
      <c r="O38" s="84"/>
      <c r="P38" s="84"/>
      <c r="Q38" s="104"/>
      <c r="R38" s="84"/>
      <c r="S38" s="84"/>
      <c r="T38" s="84"/>
      <c r="U38" s="104"/>
      <c r="V38" s="84"/>
      <c r="W38" s="84"/>
      <c r="X38" s="84"/>
      <c r="Y38" s="104"/>
      <c r="Z38" s="84"/>
      <c r="AA38" s="84"/>
      <c r="AB38" s="84"/>
      <c r="AC38" s="104"/>
      <c r="AD38" s="84"/>
      <c r="AE38" s="84"/>
      <c r="AF38" s="84"/>
      <c r="AG38" s="84"/>
      <c r="AH38" s="84"/>
      <c r="AI38" s="84"/>
      <c r="AJ38" s="104"/>
      <c r="AK38" s="104"/>
    </row>
    <row r="39" spans="1:37" ht="12.75">
      <c r="A39" s="2"/>
      <c r="B39" s="2"/>
      <c r="C39" s="2"/>
      <c r="D39" s="84"/>
      <c r="E39" s="84"/>
      <c r="F39" s="84"/>
      <c r="G39" s="84"/>
      <c r="H39" s="84"/>
      <c r="I39" s="84"/>
      <c r="J39" s="84"/>
      <c r="K39" s="84"/>
      <c r="L39" s="84"/>
      <c r="M39" s="104"/>
      <c r="N39" s="84"/>
      <c r="O39" s="84"/>
      <c r="P39" s="84"/>
      <c r="Q39" s="104"/>
      <c r="R39" s="84"/>
      <c r="S39" s="84"/>
      <c r="T39" s="84"/>
      <c r="U39" s="104"/>
      <c r="V39" s="84"/>
      <c r="W39" s="84"/>
      <c r="X39" s="84"/>
      <c r="Y39" s="104"/>
      <c r="Z39" s="84"/>
      <c r="AA39" s="84"/>
      <c r="AB39" s="84"/>
      <c r="AC39" s="104"/>
      <c r="AD39" s="84"/>
      <c r="AE39" s="84"/>
      <c r="AF39" s="84"/>
      <c r="AG39" s="84"/>
      <c r="AH39" s="84"/>
      <c r="AI39" s="84"/>
      <c r="AJ39" s="104"/>
      <c r="AK39" s="104"/>
    </row>
    <row r="40" spans="1:37" ht="12.75">
      <c r="A40" s="2"/>
      <c r="B40" s="2"/>
      <c r="C40" s="2"/>
      <c r="D40" s="84"/>
      <c r="E40" s="84"/>
      <c r="F40" s="84"/>
      <c r="G40" s="84"/>
      <c r="H40" s="84"/>
      <c r="I40" s="84"/>
      <c r="J40" s="84"/>
      <c r="K40" s="84"/>
      <c r="L40" s="84"/>
      <c r="M40" s="104"/>
      <c r="N40" s="84"/>
      <c r="O40" s="84"/>
      <c r="P40" s="84"/>
      <c r="Q40" s="104"/>
      <c r="R40" s="84"/>
      <c r="S40" s="84"/>
      <c r="T40" s="84"/>
      <c r="U40" s="104"/>
      <c r="V40" s="84"/>
      <c r="W40" s="84"/>
      <c r="X40" s="84"/>
      <c r="Y40" s="104"/>
      <c r="Z40" s="84"/>
      <c r="AA40" s="84"/>
      <c r="AB40" s="84"/>
      <c r="AC40" s="104"/>
      <c r="AD40" s="84"/>
      <c r="AE40" s="84"/>
      <c r="AF40" s="84"/>
      <c r="AG40" s="84"/>
      <c r="AH40" s="84"/>
      <c r="AI40" s="84"/>
      <c r="AJ40" s="104"/>
      <c r="AK40" s="104"/>
    </row>
    <row r="41" spans="1:37" ht="12.75">
      <c r="A41" s="2"/>
      <c r="B41" s="2"/>
      <c r="C41" s="2"/>
      <c r="D41" s="84"/>
      <c r="E41" s="84"/>
      <c r="F41" s="84"/>
      <c r="G41" s="84"/>
      <c r="H41" s="84"/>
      <c r="I41" s="84"/>
      <c r="J41" s="84"/>
      <c r="K41" s="84"/>
      <c r="L41" s="84"/>
      <c r="M41" s="104"/>
      <c r="N41" s="84"/>
      <c r="O41" s="84"/>
      <c r="P41" s="84"/>
      <c r="Q41" s="104"/>
      <c r="R41" s="84"/>
      <c r="S41" s="84"/>
      <c r="T41" s="84"/>
      <c r="U41" s="104"/>
      <c r="V41" s="84"/>
      <c r="W41" s="84"/>
      <c r="X41" s="84"/>
      <c r="Y41" s="104"/>
      <c r="Z41" s="84"/>
      <c r="AA41" s="84"/>
      <c r="AB41" s="84"/>
      <c r="AC41" s="104"/>
      <c r="AD41" s="84"/>
      <c r="AE41" s="84"/>
      <c r="AF41" s="84"/>
      <c r="AG41" s="84"/>
      <c r="AH41" s="84"/>
      <c r="AI41" s="84"/>
      <c r="AJ41" s="104"/>
      <c r="AK41" s="104"/>
    </row>
    <row r="42" spans="1:37" ht="12.75">
      <c r="A42" s="2"/>
      <c r="B42" s="2"/>
      <c r="C42" s="2"/>
      <c r="D42" s="84"/>
      <c r="E42" s="84"/>
      <c r="F42" s="84"/>
      <c r="G42" s="84"/>
      <c r="H42" s="84"/>
      <c r="I42" s="84"/>
      <c r="J42" s="84"/>
      <c r="K42" s="84"/>
      <c r="L42" s="84"/>
      <c r="M42" s="104"/>
      <c r="N42" s="84"/>
      <c r="O42" s="84"/>
      <c r="P42" s="84"/>
      <c r="Q42" s="104"/>
      <c r="R42" s="84"/>
      <c r="S42" s="84"/>
      <c r="T42" s="84"/>
      <c r="U42" s="104"/>
      <c r="V42" s="84"/>
      <c r="W42" s="84"/>
      <c r="X42" s="84"/>
      <c r="Y42" s="104"/>
      <c r="Z42" s="84"/>
      <c r="AA42" s="84"/>
      <c r="AB42" s="84"/>
      <c r="AC42" s="104"/>
      <c r="AD42" s="84"/>
      <c r="AE42" s="84"/>
      <c r="AF42" s="84"/>
      <c r="AG42" s="84"/>
      <c r="AH42" s="84"/>
      <c r="AI42" s="84"/>
      <c r="AJ42" s="104"/>
      <c r="AK42" s="104"/>
    </row>
    <row r="43" spans="1:37" ht="12.75">
      <c r="A43" s="2"/>
      <c r="B43" s="2"/>
      <c r="C43" s="2"/>
      <c r="D43" s="84"/>
      <c r="E43" s="84"/>
      <c r="F43" s="84"/>
      <c r="G43" s="84"/>
      <c r="H43" s="84"/>
      <c r="I43" s="84"/>
      <c r="J43" s="84"/>
      <c r="K43" s="84"/>
      <c r="L43" s="84"/>
      <c r="M43" s="104"/>
      <c r="N43" s="84"/>
      <c r="O43" s="84"/>
      <c r="P43" s="84"/>
      <c r="Q43" s="104"/>
      <c r="R43" s="84"/>
      <c r="S43" s="84"/>
      <c r="T43" s="84"/>
      <c r="U43" s="104"/>
      <c r="V43" s="84"/>
      <c r="W43" s="84"/>
      <c r="X43" s="84"/>
      <c r="Y43" s="104"/>
      <c r="Z43" s="84"/>
      <c r="AA43" s="84"/>
      <c r="AB43" s="84"/>
      <c r="AC43" s="104"/>
      <c r="AD43" s="84"/>
      <c r="AE43" s="84"/>
      <c r="AF43" s="84"/>
      <c r="AG43" s="84"/>
      <c r="AH43" s="84"/>
      <c r="AI43" s="84"/>
      <c r="AJ43" s="104"/>
      <c r="AK43" s="104"/>
    </row>
    <row r="44" spans="1:37" ht="12.75">
      <c r="A44" s="2"/>
      <c r="B44" s="2"/>
      <c r="C44" s="2"/>
      <c r="D44" s="84"/>
      <c r="E44" s="84"/>
      <c r="F44" s="84"/>
      <c r="G44" s="84"/>
      <c r="H44" s="84"/>
      <c r="I44" s="84"/>
      <c r="J44" s="84"/>
      <c r="K44" s="84"/>
      <c r="L44" s="84"/>
      <c r="M44" s="104"/>
      <c r="N44" s="84"/>
      <c r="O44" s="84"/>
      <c r="P44" s="84"/>
      <c r="Q44" s="104"/>
      <c r="R44" s="84"/>
      <c r="S44" s="84"/>
      <c r="T44" s="84"/>
      <c r="U44" s="104"/>
      <c r="V44" s="84"/>
      <c r="W44" s="84"/>
      <c r="X44" s="84"/>
      <c r="Y44" s="104"/>
      <c r="Z44" s="84"/>
      <c r="AA44" s="84"/>
      <c r="AB44" s="84"/>
      <c r="AC44" s="104"/>
      <c r="AD44" s="84"/>
      <c r="AE44" s="84"/>
      <c r="AF44" s="84"/>
      <c r="AG44" s="84"/>
      <c r="AH44" s="84"/>
      <c r="AI44" s="84"/>
      <c r="AJ44" s="104"/>
      <c r="AK44" s="104"/>
    </row>
    <row r="45" spans="1:37" ht="12.75">
      <c r="A45" s="2"/>
      <c r="B45" s="2"/>
      <c r="C45" s="2"/>
      <c r="D45" s="84"/>
      <c r="E45" s="84"/>
      <c r="F45" s="84"/>
      <c r="G45" s="84"/>
      <c r="H45" s="84"/>
      <c r="I45" s="84"/>
      <c r="J45" s="84"/>
      <c r="K45" s="84"/>
      <c r="L45" s="84"/>
      <c r="M45" s="104"/>
      <c r="N45" s="84"/>
      <c r="O45" s="84"/>
      <c r="P45" s="84"/>
      <c r="Q45" s="104"/>
      <c r="R45" s="84"/>
      <c r="S45" s="84"/>
      <c r="T45" s="84"/>
      <c r="U45" s="104"/>
      <c r="V45" s="84"/>
      <c r="W45" s="84"/>
      <c r="X45" s="84"/>
      <c r="Y45" s="104"/>
      <c r="Z45" s="84"/>
      <c r="AA45" s="84"/>
      <c r="AB45" s="84"/>
      <c r="AC45" s="104"/>
      <c r="AD45" s="84"/>
      <c r="AE45" s="84"/>
      <c r="AF45" s="84"/>
      <c r="AG45" s="84"/>
      <c r="AH45" s="84"/>
      <c r="AI45" s="84"/>
      <c r="AJ45" s="104"/>
      <c r="AK45" s="104"/>
    </row>
    <row r="46" spans="1:37" ht="12.75">
      <c r="A46" s="2"/>
      <c r="B46" s="2"/>
      <c r="C46" s="2"/>
      <c r="D46" s="84"/>
      <c r="E46" s="84"/>
      <c r="F46" s="84"/>
      <c r="G46" s="84"/>
      <c r="H46" s="84"/>
      <c r="I46" s="84"/>
      <c r="J46" s="84"/>
      <c r="K46" s="84"/>
      <c r="L46" s="84"/>
      <c r="M46" s="104"/>
      <c r="N46" s="84"/>
      <c r="O46" s="84"/>
      <c r="P46" s="84"/>
      <c r="Q46" s="104"/>
      <c r="R46" s="84"/>
      <c r="S46" s="84"/>
      <c r="T46" s="84"/>
      <c r="U46" s="104"/>
      <c r="V46" s="84"/>
      <c r="W46" s="84"/>
      <c r="X46" s="84"/>
      <c r="Y46" s="104"/>
      <c r="Z46" s="84"/>
      <c r="AA46" s="84"/>
      <c r="AB46" s="84"/>
      <c r="AC46" s="104"/>
      <c r="AD46" s="84"/>
      <c r="AE46" s="84"/>
      <c r="AF46" s="84"/>
      <c r="AG46" s="84"/>
      <c r="AH46" s="84"/>
      <c r="AI46" s="84"/>
      <c r="AJ46" s="104"/>
      <c r="AK46" s="104"/>
    </row>
    <row r="47" spans="1:37" ht="12.75">
      <c r="A47" s="2"/>
      <c r="B47" s="2"/>
      <c r="C47" s="2"/>
      <c r="D47" s="84"/>
      <c r="E47" s="84"/>
      <c r="F47" s="84"/>
      <c r="G47" s="84"/>
      <c r="H47" s="84"/>
      <c r="I47" s="84"/>
      <c r="J47" s="84"/>
      <c r="K47" s="84"/>
      <c r="L47" s="84"/>
      <c r="M47" s="104"/>
      <c r="N47" s="84"/>
      <c r="O47" s="84"/>
      <c r="P47" s="84"/>
      <c r="Q47" s="104"/>
      <c r="R47" s="84"/>
      <c r="S47" s="84"/>
      <c r="T47" s="84"/>
      <c r="U47" s="104"/>
      <c r="V47" s="84"/>
      <c r="W47" s="84"/>
      <c r="X47" s="84"/>
      <c r="Y47" s="104"/>
      <c r="Z47" s="84"/>
      <c r="AA47" s="84"/>
      <c r="AB47" s="84"/>
      <c r="AC47" s="104"/>
      <c r="AD47" s="84"/>
      <c r="AE47" s="84"/>
      <c r="AF47" s="84"/>
      <c r="AG47" s="84"/>
      <c r="AH47" s="84"/>
      <c r="AI47" s="84"/>
      <c r="AJ47" s="104"/>
      <c r="AK47" s="104"/>
    </row>
    <row r="48" spans="1:37" ht="12.75">
      <c r="A48" s="2"/>
      <c r="B48" s="2"/>
      <c r="C48" s="2"/>
      <c r="D48" s="84"/>
      <c r="E48" s="84"/>
      <c r="F48" s="84"/>
      <c r="G48" s="84"/>
      <c r="H48" s="84"/>
      <c r="I48" s="84"/>
      <c r="J48" s="84"/>
      <c r="K48" s="84"/>
      <c r="L48" s="84"/>
      <c r="M48" s="104"/>
      <c r="N48" s="84"/>
      <c r="O48" s="84"/>
      <c r="P48" s="84"/>
      <c r="Q48" s="104"/>
      <c r="R48" s="84"/>
      <c r="S48" s="84"/>
      <c r="T48" s="84"/>
      <c r="U48" s="104"/>
      <c r="V48" s="84"/>
      <c r="W48" s="84"/>
      <c r="X48" s="84"/>
      <c r="Y48" s="104"/>
      <c r="Z48" s="84"/>
      <c r="AA48" s="84"/>
      <c r="AB48" s="84"/>
      <c r="AC48" s="104"/>
      <c r="AD48" s="84"/>
      <c r="AE48" s="84"/>
      <c r="AF48" s="84"/>
      <c r="AG48" s="84"/>
      <c r="AH48" s="84"/>
      <c r="AI48" s="84"/>
      <c r="AJ48" s="104"/>
      <c r="AK48" s="104"/>
    </row>
    <row r="49" spans="1:37" ht="12.75">
      <c r="A49" s="2"/>
      <c r="B49" s="2"/>
      <c r="C49" s="2"/>
      <c r="D49" s="84"/>
      <c r="E49" s="84"/>
      <c r="F49" s="84"/>
      <c r="G49" s="84"/>
      <c r="H49" s="84"/>
      <c r="I49" s="84"/>
      <c r="J49" s="84"/>
      <c r="K49" s="84"/>
      <c r="L49" s="84"/>
      <c r="M49" s="104"/>
      <c r="N49" s="84"/>
      <c r="O49" s="84"/>
      <c r="P49" s="84"/>
      <c r="Q49" s="104"/>
      <c r="R49" s="84"/>
      <c r="S49" s="84"/>
      <c r="T49" s="84"/>
      <c r="U49" s="104"/>
      <c r="V49" s="84"/>
      <c r="W49" s="84"/>
      <c r="X49" s="84"/>
      <c r="Y49" s="104"/>
      <c r="Z49" s="84"/>
      <c r="AA49" s="84"/>
      <c r="AB49" s="84"/>
      <c r="AC49" s="104"/>
      <c r="AD49" s="84"/>
      <c r="AE49" s="84"/>
      <c r="AF49" s="84"/>
      <c r="AG49" s="84"/>
      <c r="AH49" s="84"/>
      <c r="AI49" s="84"/>
      <c r="AJ49" s="104"/>
      <c r="AK49" s="104"/>
    </row>
    <row r="50" spans="1:37" ht="12.75">
      <c r="A50" s="2"/>
      <c r="B50" s="2"/>
      <c r="C50" s="2"/>
      <c r="D50" s="84"/>
      <c r="E50" s="84"/>
      <c r="F50" s="84"/>
      <c r="G50" s="84"/>
      <c r="H50" s="84"/>
      <c r="I50" s="84"/>
      <c r="J50" s="84"/>
      <c r="K50" s="84"/>
      <c r="L50" s="84"/>
      <c r="M50" s="104"/>
      <c r="N50" s="84"/>
      <c r="O50" s="84"/>
      <c r="P50" s="84"/>
      <c r="Q50" s="104"/>
      <c r="R50" s="84"/>
      <c r="S50" s="84"/>
      <c r="T50" s="84"/>
      <c r="U50" s="104"/>
      <c r="V50" s="84"/>
      <c r="W50" s="84"/>
      <c r="X50" s="84"/>
      <c r="Y50" s="104"/>
      <c r="Z50" s="84"/>
      <c r="AA50" s="84"/>
      <c r="AB50" s="84"/>
      <c r="AC50" s="104"/>
      <c r="AD50" s="84"/>
      <c r="AE50" s="84"/>
      <c r="AF50" s="84"/>
      <c r="AG50" s="84"/>
      <c r="AH50" s="84"/>
      <c r="AI50" s="84"/>
      <c r="AJ50" s="104"/>
      <c r="AK50" s="104"/>
    </row>
    <row r="51" spans="1:37" ht="12.75">
      <c r="A51" s="2"/>
      <c r="B51" s="2"/>
      <c r="C51" s="2"/>
      <c r="D51" s="84"/>
      <c r="E51" s="84"/>
      <c r="F51" s="84"/>
      <c r="G51" s="84"/>
      <c r="H51" s="84"/>
      <c r="I51" s="84"/>
      <c r="J51" s="84"/>
      <c r="K51" s="84"/>
      <c r="L51" s="84"/>
      <c r="M51" s="104"/>
      <c r="N51" s="84"/>
      <c r="O51" s="84"/>
      <c r="P51" s="84"/>
      <c r="Q51" s="104"/>
      <c r="R51" s="84"/>
      <c r="S51" s="84"/>
      <c r="T51" s="84"/>
      <c r="U51" s="104"/>
      <c r="V51" s="84"/>
      <c r="W51" s="84"/>
      <c r="X51" s="84"/>
      <c r="Y51" s="104"/>
      <c r="Z51" s="84"/>
      <c r="AA51" s="84"/>
      <c r="AB51" s="84"/>
      <c r="AC51" s="104"/>
      <c r="AD51" s="84"/>
      <c r="AE51" s="84"/>
      <c r="AF51" s="84"/>
      <c r="AG51" s="84"/>
      <c r="AH51" s="84"/>
      <c r="AI51" s="84"/>
      <c r="AJ51" s="104"/>
      <c r="AK51" s="104"/>
    </row>
    <row r="52" spans="1:37" ht="12.75">
      <c r="A52" s="2"/>
      <c r="B52" s="2"/>
      <c r="C52" s="2"/>
      <c r="D52" s="84"/>
      <c r="E52" s="84"/>
      <c r="F52" s="84"/>
      <c r="G52" s="84"/>
      <c r="H52" s="84"/>
      <c r="I52" s="84"/>
      <c r="J52" s="84"/>
      <c r="K52" s="84"/>
      <c r="L52" s="84"/>
      <c r="M52" s="104"/>
      <c r="N52" s="84"/>
      <c r="O52" s="84"/>
      <c r="P52" s="84"/>
      <c r="Q52" s="104"/>
      <c r="R52" s="84"/>
      <c r="S52" s="84"/>
      <c r="T52" s="84"/>
      <c r="U52" s="104"/>
      <c r="V52" s="84"/>
      <c r="W52" s="84"/>
      <c r="X52" s="84"/>
      <c r="Y52" s="104"/>
      <c r="Z52" s="84"/>
      <c r="AA52" s="84"/>
      <c r="AB52" s="84"/>
      <c r="AC52" s="104"/>
      <c r="AD52" s="84"/>
      <c r="AE52" s="84"/>
      <c r="AF52" s="84"/>
      <c r="AG52" s="84"/>
      <c r="AH52" s="84"/>
      <c r="AI52" s="84"/>
      <c r="AJ52" s="104"/>
      <c r="AK52" s="104"/>
    </row>
    <row r="53" spans="1:37" ht="12.75">
      <c r="A53" s="2"/>
      <c r="B53" s="2"/>
      <c r="C53" s="2"/>
      <c r="D53" s="84"/>
      <c r="E53" s="84"/>
      <c r="F53" s="84"/>
      <c r="G53" s="84"/>
      <c r="H53" s="84"/>
      <c r="I53" s="84"/>
      <c r="J53" s="84"/>
      <c r="K53" s="84"/>
      <c r="L53" s="84"/>
      <c r="M53" s="104"/>
      <c r="N53" s="84"/>
      <c r="O53" s="84"/>
      <c r="P53" s="84"/>
      <c r="Q53" s="104"/>
      <c r="R53" s="84"/>
      <c r="S53" s="84"/>
      <c r="T53" s="84"/>
      <c r="U53" s="104"/>
      <c r="V53" s="84"/>
      <c r="W53" s="84"/>
      <c r="X53" s="84"/>
      <c r="Y53" s="104"/>
      <c r="Z53" s="84"/>
      <c r="AA53" s="84"/>
      <c r="AB53" s="84"/>
      <c r="AC53" s="104"/>
      <c r="AD53" s="84"/>
      <c r="AE53" s="84"/>
      <c r="AF53" s="84"/>
      <c r="AG53" s="84"/>
      <c r="AH53" s="84"/>
      <c r="AI53" s="84"/>
      <c r="AJ53" s="104"/>
      <c r="AK53" s="104"/>
    </row>
    <row r="54" spans="1:37" ht="12.75">
      <c r="A54" s="2"/>
      <c r="B54" s="2"/>
      <c r="C54" s="2"/>
      <c r="D54" s="84"/>
      <c r="E54" s="84"/>
      <c r="F54" s="84"/>
      <c r="G54" s="84"/>
      <c r="H54" s="84"/>
      <c r="I54" s="84"/>
      <c r="J54" s="84"/>
      <c r="K54" s="84"/>
      <c r="L54" s="84"/>
      <c r="M54" s="104"/>
      <c r="N54" s="84"/>
      <c r="O54" s="84"/>
      <c r="P54" s="84"/>
      <c r="Q54" s="104"/>
      <c r="R54" s="84"/>
      <c r="S54" s="84"/>
      <c r="T54" s="84"/>
      <c r="U54" s="104"/>
      <c r="V54" s="84"/>
      <c r="W54" s="84"/>
      <c r="X54" s="84"/>
      <c r="Y54" s="104"/>
      <c r="Z54" s="84"/>
      <c r="AA54" s="84"/>
      <c r="AB54" s="84"/>
      <c r="AC54" s="104"/>
      <c r="AD54" s="84"/>
      <c r="AE54" s="84"/>
      <c r="AF54" s="84"/>
      <c r="AG54" s="84"/>
      <c r="AH54" s="84"/>
      <c r="AI54" s="84"/>
      <c r="AJ54" s="104"/>
      <c r="AK54" s="104"/>
    </row>
    <row r="55" spans="1:37" ht="12.75">
      <c r="A55" s="2"/>
      <c r="B55" s="2"/>
      <c r="C55" s="2"/>
      <c r="D55" s="84"/>
      <c r="E55" s="84"/>
      <c r="F55" s="84"/>
      <c r="G55" s="84"/>
      <c r="H55" s="84"/>
      <c r="I55" s="84"/>
      <c r="J55" s="84"/>
      <c r="K55" s="84"/>
      <c r="L55" s="84"/>
      <c r="M55" s="104"/>
      <c r="N55" s="84"/>
      <c r="O55" s="84"/>
      <c r="P55" s="84"/>
      <c r="Q55" s="104"/>
      <c r="R55" s="84"/>
      <c r="S55" s="84"/>
      <c r="T55" s="84"/>
      <c r="U55" s="104"/>
      <c r="V55" s="84"/>
      <c r="W55" s="84"/>
      <c r="X55" s="84"/>
      <c r="Y55" s="104"/>
      <c r="Z55" s="84"/>
      <c r="AA55" s="84"/>
      <c r="AB55" s="84"/>
      <c r="AC55" s="104"/>
      <c r="AD55" s="84"/>
      <c r="AE55" s="84"/>
      <c r="AF55" s="84"/>
      <c r="AG55" s="84"/>
      <c r="AH55" s="84"/>
      <c r="AI55" s="84"/>
      <c r="AJ55" s="104"/>
      <c r="AK55" s="104"/>
    </row>
    <row r="56" spans="1:37" ht="12.75">
      <c r="A56" s="2"/>
      <c r="B56" s="2"/>
      <c r="C56" s="2"/>
      <c r="D56" s="84"/>
      <c r="E56" s="84"/>
      <c r="F56" s="84"/>
      <c r="G56" s="84"/>
      <c r="H56" s="84"/>
      <c r="I56" s="84"/>
      <c r="J56" s="84"/>
      <c r="K56" s="84"/>
      <c r="L56" s="84"/>
      <c r="M56" s="104"/>
      <c r="N56" s="84"/>
      <c r="O56" s="84"/>
      <c r="P56" s="84"/>
      <c r="Q56" s="104"/>
      <c r="R56" s="84"/>
      <c r="S56" s="84"/>
      <c r="T56" s="84"/>
      <c r="U56" s="104"/>
      <c r="V56" s="84"/>
      <c r="W56" s="84"/>
      <c r="X56" s="84"/>
      <c r="Y56" s="104"/>
      <c r="Z56" s="84"/>
      <c r="AA56" s="84"/>
      <c r="AB56" s="84"/>
      <c r="AC56" s="104"/>
      <c r="AD56" s="84"/>
      <c r="AE56" s="84"/>
      <c r="AF56" s="84"/>
      <c r="AG56" s="84"/>
      <c r="AH56" s="84"/>
      <c r="AI56" s="84"/>
      <c r="AJ56" s="104"/>
      <c r="AK56" s="104"/>
    </row>
    <row r="57" spans="1:37" ht="12.75">
      <c r="A57" s="2"/>
      <c r="B57" s="2"/>
      <c r="C57" s="2"/>
      <c r="D57" s="84"/>
      <c r="E57" s="84"/>
      <c r="F57" s="84"/>
      <c r="G57" s="84"/>
      <c r="H57" s="84"/>
      <c r="I57" s="84"/>
      <c r="J57" s="84"/>
      <c r="K57" s="84"/>
      <c r="L57" s="84"/>
      <c r="M57" s="104"/>
      <c r="N57" s="84"/>
      <c r="O57" s="84"/>
      <c r="P57" s="84"/>
      <c r="Q57" s="104"/>
      <c r="R57" s="84"/>
      <c r="S57" s="84"/>
      <c r="T57" s="84"/>
      <c r="U57" s="104"/>
      <c r="V57" s="84"/>
      <c r="W57" s="84"/>
      <c r="X57" s="84"/>
      <c r="Y57" s="104"/>
      <c r="Z57" s="84"/>
      <c r="AA57" s="84"/>
      <c r="AB57" s="84"/>
      <c r="AC57" s="104"/>
      <c r="AD57" s="84"/>
      <c r="AE57" s="84"/>
      <c r="AF57" s="84"/>
      <c r="AG57" s="84"/>
      <c r="AH57" s="84"/>
      <c r="AI57" s="84"/>
      <c r="AJ57" s="104"/>
      <c r="AK57" s="104"/>
    </row>
    <row r="58" spans="1:37" ht="12.75">
      <c r="A58" s="2"/>
      <c r="B58" s="2"/>
      <c r="C58" s="2"/>
      <c r="D58" s="84"/>
      <c r="E58" s="84"/>
      <c r="F58" s="84"/>
      <c r="G58" s="84"/>
      <c r="H58" s="84"/>
      <c r="I58" s="84"/>
      <c r="J58" s="84"/>
      <c r="K58" s="84"/>
      <c r="L58" s="84"/>
      <c r="M58" s="104"/>
      <c r="N58" s="84"/>
      <c r="O58" s="84"/>
      <c r="P58" s="84"/>
      <c r="Q58" s="104"/>
      <c r="R58" s="84"/>
      <c r="S58" s="84"/>
      <c r="T58" s="84"/>
      <c r="U58" s="104"/>
      <c r="V58" s="84"/>
      <c r="W58" s="84"/>
      <c r="X58" s="84"/>
      <c r="Y58" s="104"/>
      <c r="Z58" s="84"/>
      <c r="AA58" s="84"/>
      <c r="AB58" s="84"/>
      <c r="AC58" s="104"/>
      <c r="AD58" s="84"/>
      <c r="AE58" s="84"/>
      <c r="AF58" s="84"/>
      <c r="AG58" s="84"/>
      <c r="AH58" s="84"/>
      <c r="AI58" s="84"/>
      <c r="AJ58" s="104"/>
      <c r="AK58" s="104"/>
    </row>
    <row r="59" spans="1:37" ht="12.75">
      <c r="A59" s="2"/>
      <c r="B59" s="2"/>
      <c r="C59" s="2"/>
      <c r="D59" s="84"/>
      <c r="E59" s="84"/>
      <c r="F59" s="84"/>
      <c r="G59" s="84"/>
      <c r="H59" s="84"/>
      <c r="I59" s="84"/>
      <c r="J59" s="84"/>
      <c r="K59" s="84"/>
      <c r="L59" s="84"/>
      <c r="M59" s="104"/>
      <c r="N59" s="84"/>
      <c r="O59" s="84"/>
      <c r="P59" s="84"/>
      <c r="Q59" s="104"/>
      <c r="R59" s="84"/>
      <c r="S59" s="84"/>
      <c r="T59" s="84"/>
      <c r="U59" s="104"/>
      <c r="V59" s="84"/>
      <c r="W59" s="84"/>
      <c r="X59" s="84"/>
      <c r="Y59" s="104"/>
      <c r="Z59" s="84"/>
      <c r="AA59" s="84"/>
      <c r="AB59" s="84"/>
      <c r="AC59" s="104"/>
      <c r="AD59" s="84"/>
      <c r="AE59" s="84"/>
      <c r="AF59" s="84"/>
      <c r="AG59" s="84"/>
      <c r="AH59" s="84"/>
      <c r="AI59" s="84"/>
      <c r="AJ59" s="104"/>
      <c r="AK59" s="104"/>
    </row>
    <row r="60" spans="1:37" ht="12.75">
      <c r="A60" s="2"/>
      <c r="B60" s="2"/>
      <c r="C60" s="2"/>
      <c r="D60" s="84"/>
      <c r="E60" s="84"/>
      <c r="F60" s="84"/>
      <c r="G60" s="84"/>
      <c r="H60" s="84"/>
      <c r="I60" s="84"/>
      <c r="J60" s="84"/>
      <c r="K60" s="84"/>
      <c r="L60" s="84"/>
      <c r="M60" s="104"/>
      <c r="N60" s="84"/>
      <c r="O60" s="84"/>
      <c r="P60" s="84"/>
      <c r="Q60" s="104"/>
      <c r="R60" s="84"/>
      <c r="S60" s="84"/>
      <c r="T60" s="84"/>
      <c r="U60" s="104"/>
      <c r="V60" s="84"/>
      <c r="W60" s="84"/>
      <c r="X60" s="84"/>
      <c r="Y60" s="104"/>
      <c r="Z60" s="84"/>
      <c r="AA60" s="84"/>
      <c r="AB60" s="84"/>
      <c r="AC60" s="104"/>
      <c r="AD60" s="84"/>
      <c r="AE60" s="84"/>
      <c r="AF60" s="84"/>
      <c r="AG60" s="84"/>
      <c r="AH60" s="84"/>
      <c r="AI60" s="84"/>
      <c r="AJ60" s="104"/>
      <c r="AK60" s="104"/>
    </row>
    <row r="61" spans="1:37" ht="12.75">
      <c r="A61" s="2"/>
      <c r="B61" s="2"/>
      <c r="C61" s="2"/>
      <c r="D61" s="84"/>
      <c r="E61" s="84"/>
      <c r="F61" s="84"/>
      <c r="G61" s="84"/>
      <c r="H61" s="84"/>
      <c r="I61" s="84"/>
      <c r="J61" s="84"/>
      <c r="K61" s="84"/>
      <c r="L61" s="84"/>
      <c r="M61" s="104"/>
      <c r="N61" s="84"/>
      <c r="O61" s="84"/>
      <c r="P61" s="84"/>
      <c r="Q61" s="104"/>
      <c r="R61" s="84"/>
      <c r="S61" s="84"/>
      <c r="T61" s="84"/>
      <c r="U61" s="104"/>
      <c r="V61" s="84"/>
      <c r="W61" s="84"/>
      <c r="X61" s="84"/>
      <c r="Y61" s="104"/>
      <c r="Z61" s="84"/>
      <c r="AA61" s="84"/>
      <c r="AB61" s="84"/>
      <c r="AC61" s="104"/>
      <c r="AD61" s="84"/>
      <c r="AE61" s="84"/>
      <c r="AF61" s="84"/>
      <c r="AG61" s="84"/>
      <c r="AH61" s="84"/>
      <c r="AI61" s="84"/>
      <c r="AJ61" s="104"/>
      <c r="AK61" s="104"/>
    </row>
    <row r="62" spans="1:37" ht="12.75">
      <c r="A62" s="2"/>
      <c r="B62" s="2"/>
      <c r="C62" s="2"/>
      <c r="D62" s="84"/>
      <c r="E62" s="84"/>
      <c r="F62" s="84"/>
      <c r="G62" s="84"/>
      <c r="H62" s="84"/>
      <c r="I62" s="84"/>
      <c r="J62" s="84"/>
      <c r="K62" s="84"/>
      <c r="L62" s="84"/>
      <c r="M62" s="104"/>
      <c r="N62" s="84"/>
      <c r="O62" s="84"/>
      <c r="P62" s="84"/>
      <c r="Q62" s="104"/>
      <c r="R62" s="84"/>
      <c r="S62" s="84"/>
      <c r="T62" s="84"/>
      <c r="U62" s="104"/>
      <c r="V62" s="84"/>
      <c r="W62" s="84"/>
      <c r="X62" s="84"/>
      <c r="Y62" s="104"/>
      <c r="Z62" s="84"/>
      <c r="AA62" s="84"/>
      <c r="AB62" s="84"/>
      <c r="AC62" s="104"/>
      <c r="AD62" s="84"/>
      <c r="AE62" s="84"/>
      <c r="AF62" s="84"/>
      <c r="AG62" s="84"/>
      <c r="AH62" s="84"/>
      <c r="AI62" s="84"/>
      <c r="AJ62" s="104"/>
      <c r="AK62" s="104"/>
    </row>
    <row r="63" spans="1:37" ht="12.75">
      <c r="A63" s="2"/>
      <c r="B63" s="2"/>
      <c r="C63" s="2"/>
      <c r="D63" s="84"/>
      <c r="E63" s="84"/>
      <c r="F63" s="84"/>
      <c r="G63" s="84"/>
      <c r="H63" s="84"/>
      <c r="I63" s="84"/>
      <c r="J63" s="84"/>
      <c r="K63" s="84"/>
      <c r="L63" s="84"/>
      <c r="M63" s="104"/>
      <c r="N63" s="84"/>
      <c r="O63" s="84"/>
      <c r="P63" s="84"/>
      <c r="Q63" s="104"/>
      <c r="R63" s="84"/>
      <c r="S63" s="84"/>
      <c r="T63" s="84"/>
      <c r="U63" s="104"/>
      <c r="V63" s="84"/>
      <c r="W63" s="84"/>
      <c r="X63" s="84"/>
      <c r="Y63" s="104"/>
      <c r="Z63" s="84"/>
      <c r="AA63" s="84"/>
      <c r="AB63" s="84"/>
      <c r="AC63" s="104"/>
      <c r="AD63" s="84"/>
      <c r="AE63" s="84"/>
      <c r="AF63" s="84"/>
      <c r="AG63" s="84"/>
      <c r="AH63" s="84"/>
      <c r="AI63" s="84"/>
      <c r="AJ63" s="104"/>
      <c r="AK63" s="104"/>
    </row>
    <row r="64" spans="1:37" ht="12.75">
      <c r="A64" s="2"/>
      <c r="B64" s="2"/>
      <c r="C64" s="2"/>
      <c r="D64" s="84"/>
      <c r="E64" s="84"/>
      <c r="F64" s="84"/>
      <c r="G64" s="84"/>
      <c r="H64" s="84"/>
      <c r="I64" s="84"/>
      <c r="J64" s="84"/>
      <c r="K64" s="84"/>
      <c r="L64" s="84"/>
      <c r="M64" s="104"/>
      <c r="N64" s="84"/>
      <c r="O64" s="84"/>
      <c r="P64" s="84"/>
      <c r="Q64" s="104"/>
      <c r="R64" s="84"/>
      <c r="S64" s="84"/>
      <c r="T64" s="84"/>
      <c r="U64" s="104"/>
      <c r="V64" s="84"/>
      <c r="W64" s="84"/>
      <c r="X64" s="84"/>
      <c r="Y64" s="104"/>
      <c r="Z64" s="84"/>
      <c r="AA64" s="84"/>
      <c r="AB64" s="84"/>
      <c r="AC64" s="104"/>
      <c r="AD64" s="84"/>
      <c r="AE64" s="84"/>
      <c r="AF64" s="84"/>
      <c r="AG64" s="84"/>
      <c r="AH64" s="84"/>
      <c r="AI64" s="84"/>
      <c r="AJ64" s="104"/>
      <c r="AK64" s="104"/>
    </row>
    <row r="65" spans="1:37" ht="12.75">
      <c r="A65" s="2"/>
      <c r="B65" s="2"/>
      <c r="C65" s="2"/>
      <c r="D65" s="84"/>
      <c r="E65" s="84"/>
      <c r="F65" s="84"/>
      <c r="G65" s="84"/>
      <c r="H65" s="84"/>
      <c r="I65" s="84"/>
      <c r="J65" s="84"/>
      <c r="K65" s="84"/>
      <c r="L65" s="84"/>
      <c r="M65" s="104"/>
      <c r="N65" s="84"/>
      <c r="O65" s="84"/>
      <c r="P65" s="84"/>
      <c r="Q65" s="104"/>
      <c r="R65" s="84"/>
      <c r="S65" s="84"/>
      <c r="T65" s="84"/>
      <c r="U65" s="104"/>
      <c r="V65" s="84"/>
      <c r="W65" s="84"/>
      <c r="X65" s="84"/>
      <c r="Y65" s="104"/>
      <c r="Z65" s="84"/>
      <c r="AA65" s="84"/>
      <c r="AB65" s="84"/>
      <c r="AC65" s="104"/>
      <c r="AD65" s="84"/>
      <c r="AE65" s="84"/>
      <c r="AF65" s="84"/>
      <c r="AG65" s="84"/>
      <c r="AH65" s="84"/>
      <c r="AI65" s="84"/>
      <c r="AJ65" s="104"/>
      <c r="AK65" s="104"/>
    </row>
    <row r="66" spans="1:37" ht="12.75">
      <c r="A66" s="2"/>
      <c r="B66" s="2"/>
      <c r="C66" s="2"/>
      <c r="D66" s="84"/>
      <c r="E66" s="84"/>
      <c r="F66" s="84"/>
      <c r="G66" s="84"/>
      <c r="H66" s="84"/>
      <c r="I66" s="84"/>
      <c r="J66" s="84"/>
      <c r="K66" s="84"/>
      <c r="L66" s="84"/>
      <c r="M66" s="104"/>
      <c r="N66" s="84"/>
      <c r="O66" s="84"/>
      <c r="P66" s="84"/>
      <c r="Q66" s="104"/>
      <c r="R66" s="84"/>
      <c r="S66" s="84"/>
      <c r="T66" s="84"/>
      <c r="U66" s="104"/>
      <c r="V66" s="84"/>
      <c r="W66" s="84"/>
      <c r="X66" s="84"/>
      <c r="Y66" s="104"/>
      <c r="Z66" s="84"/>
      <c r="AA66" s="84"/>
      <c r="AB66" s="84"/>
      <c r="AC66" s="104"/>
      <c r="AD66" s="84"/>
      <c r="AE66" s="84"/>
      <c r="AF66" s="84"/>
      <c r="AG66" s="84"/>
      <c r="AH66" s="84"/>
      <c r="AI66" s="84"/>
      <c r="AJ66" s="104"/>
      <c r="AK66" s="104"/>
    </row>
    <row r="67" spans="1:37" ht="12.75">
      <c r="A67" s="2"/>
      <c r="B67" s="2"/>
      <c r="C67" s="2"/>
      <c r="D67" s="84"/>
      <c r="E67" s="84"/>
      <c r="F67" s="84"/>
      <c r="G67" s="84"/>
      <c r="H67" s="84"/>
      <c r="I67" s="84"/>
      <c r="J67" s="84"/>
      <c r="K67" s="84"/>
      <c r="L67" s="84"/>
      <c r="M67" s="104"/>
      <c r="N67" s="84"/>
      <c r="O67" s="84"/>
      <c r="P67" s="84"/>
      <c r="Q67" s="104"/>
      <c r="R67" s="84"/>
      <c r="S67" s="84"/>
      <c r="T67" s="84"/>
      <c r="U67" s="104"/>
      <c r="V67" s="84"/>
      <c r="W67" s="84"/>
      <c r="X67" s="84"/>
      <c r="Y67" s="104"/>
      <c r="Z67" s="84"/>
      <c r="AA67" s="84"/>
      <c r="AB67" s="84"/>
      <c r="AC67" s="104"/>
      <c r="AD67" s="84"/>
      <c r="AE67" s="84"/>
      <c r="AF67" s="84"/>
      <c r="AG67" s="84"/>
      <c r="AH67" s="84"/>
      <c r="AI67" s="84"/>
      <c r="AJ67" s="104"/>
      <c r="AK67" s="104"/>
    </row>
    <row r="68" spans="1:37" ht="12.75">
      <c r="A68" s="2"/>
      <c r="B68" s="2"/>
      <c r="C68" s="2"/>
      <c r="D68" s="84"/>
      <c r="E68" s="84"/>
      <c r="F68" s="84"/>
      <c r="G68" s="84"/>
      <c r="H68" s="84"/>
      <c r="I68" s="84"/>
      <c r="J68" s="84"/>
      <c r="K68" s="84"/>
      <c r="L68" s="84"/>
      <c r="M68" s="104"/>
      <c r="N68" s="84"/>
      <c r="O68" s="84"/>
      <c r="P68" s="84"/>
      <c r="Q68" s="104"/>
      <c r="R68" s="84"/>
      <c r="S68" s="84"/>
      <c r="T68" s="84"/>
      <c r="U68" s="104"/>
      <c r="V68" s="84"/>
      <c r="W68" s="84"/>
      <c r="X68" s="84"/>
      <c r="Y68" s="104"/>
      <c r="Z68" s="84"/>
      <c r="AA68" s="84"/>
      <c r="AB68" s="84"/>
      <c r="AC68" s="104"/>
      <c r="AD68" s="84"/>
      <c r="AE68" s="84"/>
      <c r="AF68" s="84"/>
      <c r="AG68" s="84"/>
      <c r="AH68" s="84"/>
      <c r="AI68" s="84"/>
      <c r="AJ68" s="104"/>
      <c r="AK68" s="104"/>
    </row>
    <row r="69" spans="1:37" ht="12.75">
      <c r="A69" s="2"/>
      <c r="B69" s="2"/>
      <c r="C69" s="2"/>
      <c r="D69" s="84"/>
      <c r="E69" s="84"/>
      <c r="F69" s="84"/>
      <c r="G69" s="84"/>
      <c r="H69" s="84"/>
      <c r="I69" s="84"/>
      <c r="J69" s="84"/>
      <c r="K69" s="84"/>
      <c r="L69" s="84"/>
      <c r="M69" s="104"/>
      <c r="N69" s="84"/>
      <c r="O69" s="84"/>
      <c r="P69" s="84"/>
      <c r="Q69" s="104"/>
      <c r="R69" s="84"/>
      <c r="S69" s="84"/>
      <c r="T69" s="84"/>
      <c r="U69" s="104"/>
      <c r="V69" s="84"/>
      <c r="W69" s="84"/>
      <c r="X69" s="84"/>
      <c r="Y69" s="104"/>
      <c r="Z69" s="84"/>
      <c r="AA69" s="84"/>
      <c r="AB69" s="84"/>
      <c r="AC69" s="104"/>
      <c r="AD69" s="84"/>
      <c r="AE69" s="84"/>
      <c r="AF69" s="84"/>
      <c r="AG69" s="84"/>
      <c r="AH69" s="84"/>
      <c r="AI69" s="84"/>
      <c r="AJ69" s="104"/>
      <c r="AK69" s="104"/>
    </row>
    <row r="70" spans="1:37" ht="12.75">
      <c r="A70" s="2"/>
      <c r="B70" s="2"/>
      <c r="C70" s="2"/>
      <c r="D70" s="84"/>
      <c r="E70" s="84"/>
      <c r="F70" s="84"/>
      <c r="G70" s="84"/>
      <c r="H70" s="84"/>
      <c r="I70" s="84"/>
      <c r="J70" s="84"/>
      <c r="K70" s="84"/>
      <c r="L70" s="84"/>
      <c r="M70" s="104"/>
      <c r="N70" s="84"/>
      <c r="O70" s="84"/>
      <c r="P70" s="84"/>
      <c r="Q70" s="104"/>
      <c r="R70" s="84"/>
      <c r="S70" s="84"/>
      <c r="T70" s="84"/>
      <c r="U70" s="104"/>
      <c r="V70" s="84"/>
      <c r="W70" s="84"/>
      <c r="X70" s="84"/>
      <c r="Y70" s="104"/>
      <c r="Z70" s="84"/>
      <c r="AA70" s="84"/>
      <c r="AB70" s="84"/>
      <c r="AC70" s="104"/>
      <c r="AD70" s="84"/>
      <c r="AE70" s="84"/>
      <c r="AF70" s="84"/>
      <c r="AG70" s="84"/>
      <c r="AH70" s="84"/>
      <c r="AI70" s="84"/>
      <c r="AJ70" s="104"/>
      <c r="AK70" s="104"/>
    </row>
    <row r="71" spans="1:37" ht="12.75">
      <c r="A71" s="2"/>
      <c r="B71" s="2"/>
      <c r="C71" s="2"/>
      <c r="D71" s="84"/>
      <c r="E71" s="84"/>
      <c r="F71" s="84"/>
      <c r="G71" s="84"/>
      <c r="H71" s="84"/>
      <c r="I71" s="84"/>
      <c r="J71" s="84"/>
      <c r="K71" s="84"/>
      <c r="L71" s="84"/>
      <c r="M71" s="104"/>
      <c r="N71" s="84"/>
      <c r="O71" s="84"/>
      <c r="P71" s="84"/>
      <c r="Q71" s="104"/>
      <c r="R71" s="84"/>
      <c r="S71" s="84"/>
      <c r="T71" s="84"/>
      <c r="U71" s="104"/>
      <c r="V71" s="84"/>
      <c r="W71" s="84"/>
      <c r="X71" s="84"/>
      <c r="Y71" s="104"/>
      <c r="Z71" s="84"/>
      <c r="AA71" s="84"/>
      <c r="AB71" s="84"/>
      <c r="AC71" s="104"/>
      <c r="AD71" s="84"/>
      <c r="AE71" s="84"/>
      <c r="AF71" s="84"/>
      <c r="AG71" s="84"/>
      <c r="AH71" s="84"/>
      <c r="AI71" s="84"/>
      <c r="AJ71" s="104"/>
      <c r="AK71" s="104"/>
    </row>
    <row r="72" spans="1:37" ht="12.75">
      <c r="A72" s="2"/>
      <c r="B72" s="2"/>
      <c r="C72" s="2"/>
      <c r="D72" s="84"/>
      <c r="E72" s="84"/>
      <c r="F72" s="84"/>
      <c r="G72" s="84"/>
      <c r="H72" s="84"/>
      <c r="I72" s="84"/>
      <c r="J72" s="84"/>
      <c r="K72" s="84"/>
      <c r="L72" s="84"/>
      <c r="M72" s="104"/>
      <c r="N72" s="84"/>
      <c r="O72" s="84"/>
      <c r="P72" s="84"/>
      <c r="Q72" s="104"/>
      <c r="R72" s="84"/>
      <c r="S72" s="84"/>
      <c r="T72" s="84"/>
      <c r="U72" s="104"/>
      <c r="V72" s="84"/>
      <c r="W72" s="84"/>
      <c r="X72" s="84"/>
      <c r="Y72" s="104"/>
      <c r="Z72" s="84"/>
      <c r="AA72" s="84"/>
      <c r="AB72" s="84"/>
      <c r="AC72" s="104"/>
      <c r="AD72" s="84"/>
      <c r="AE72" s="84"/>
      <c r="AF72" s="84"/>
      <c r="AG72" s="84"/>
      <c r="AH72" s="84"/>
      <c r="AI72" s="84"/>
      <c r="AJ72" s="104"/>
      <c r="AK72" s="104"/>
    </row>
    <row r="73" spans="1:37" ht="12.75">
      <c r="A73" s="2"/>
      <c r="B73" s="2"/>
      <c r="C73" s="2"/>
      <c r="D73" s="84"/>
      <c r="E73" s="84"/>
      <c r="F73" s="84"/>
      <c r="G73" s="84"/>
      <c r="H73" s="84"/>
      <c r="I73" s="84"/>
      <c r="J73" s="84"/>
      <c r="K73" s="84"/>
      <c r="L73" s="84"/>
      <c r="M73" s="104"/>
      <c r="N73" s="84"/>
      <c r="O73" s="84"/>
      <c r="P73" s="84"/>
      <c r="Q73" s="104"/>
      <c r="R73" s="84"/>
      <c r="S73" s="84"/>
      <c r="T73" s="84"/>
      <c r="U73" s="104"/>
      <c r="V73" s="84"/>
      <c r="W73" s="84"/>
      <c r="X73" s="84"/>
      <c r="Y73" s="104"/>
      <c r="Z73" s="84"/>
      <c r="AA73" s="84"/>
      <c r="AB73" s="84"/>
      <c r="AC73" s="104"/>
      <c r="AD73" s="84"/>
      <c r="AE73" s="84"/>
      <c r="AF73" s="84"/>
      <c r="AG73" s="84"/>
      <c r="AH73" s="84"/>
      <c r="AI73" s="84"/>
      <c r="AJ73" s="104"/>
      <c r="AK73" s="104"/>
    </row>
    <row r="74" spans="1:37" ht="12.75">
      <c r="A74" s="2"/>
      <c r="B74" s="2"/>
      <c r="C74" s="2"/>
      <c r="D74" s="84"/>
      <c r="E74" s="84"/>
      <c r="F74" s="84"/>
      <c r="G74" s="84"/>
      <c r="H74" s="84"/>
      <c r="I74" s="84"/>
      <c r="J74" s="84"/>
      <c r="K74" s="84"/>
      <c r="L74" s="84"/>
      <c r="M74" s="104"/>
      <c r="N74" s="84"/>
      <c r="O74" s="84"/>
      <c r="P74" s="84"/>
      <c r="Q74" s="104"/>
      <c r="R74" s="84"/>
      <c r="S74" s="84"/>
      <c r="T74" s="84"/>
      <c r="U74" s="104"/>
      <c r="V74" s="84"/>
      <c r="W74" s="84"/>
      <c r="X74" s="84"/>
      <c r="Y74" s="104"/>
      <c r="Z74" s="84"/>
      <c r="AA74" s="84"/>
      <c r="AB74" s="84"/>
      <c r="AC74" s="104"/>
      <c r="AD74" s="84"/>
      <c r="AE74" s="84"/>
      <c r="AF74" s="84"/>
      <c r="AG74" s="84"/>
      <c r="AH74" s="84"/>
      <c r="AI74" s="84"/>
      <c r="AJ74" s="104"/>
      <c r="AK74" s="104"/>
    </row>
    <row r="75" spans="1:37" ht="12.75">
      <c r="A75" s="2"/>
      <c r="B75" s="2"/>
      <c r="C75" s="2"/>
      <c r="D75" s="84"/>
      <c r="E75" s="84"/>
      <c r="F75" s="84"/>
      <c r="G75" s="84"/>
      <c r="H75" s="84"/>
      <c r="I75" s="84"/>
      <c r="J75" s="84"/>
      <c r="K75" s="84"/>
      <c r="L75" s="84"/>
      <c r="M75" s="104"/>
      <c r="N75" s="84"/>
      <c r="O75" s="84"/>
      <c r="P75" s="84"/>
      <c r="Q75" s="104"/>
      <c r="R75" s="84"/>
      <c r="S75" s="84"/>
      <c r="T75" s="84"/>
      <c r="U75" s="104"/>
      <c r="V75" s="84"/>
      <c r="W75" s="84"/>
      <c r="X75" s="84"/>
      <c r="Y75" s="104"/>
      <c r="Z75" s="84"/>
      <c r="AA75" s="84"/>
      <c r="AB75" s="84"/>
      <c r="AC75" s="104"/>
      <c r="AD75" s="84"/>
      <c r="AE75" s="84"/>
      <c r="AF75" s="84"/>
      <c r="AG75" s="84"/>
      <c r="AH75" s="84"/>
      <c r="AI75" s="84"/>
      <c r="AJ75" s="104"/>
      <c r="AK75" s="104"/>
    </row>
    <row r="76" spans="1:37" ht="12.75">
      <c r="A76" s="2"/>
      <c r="B76" s="2"/>
      <c r="C76" s="2"/>
      <c r="D76" s="84"/>
      <c r="E76" s="84"/>
      <c r="F76" s="84"/>
      <c r="G76" s="84"/>
      <c r="H76" s="84"/>
      <c r="I76" s="84"/>
      <c r="J76" s="84"/>
      <c r="K76" s="84"/>
      <c r="L76" s="84"/>
      <c r="M76" s="104"/>
      <c r="N76" s="84"/>
      <c r="O76" s="84"/>
      <c r="P76" s="84"/>
      <c r="Q76" s="104"/>
      <c r="R76" s="84"/>
      <c r="S76" s="84"/>
      <c r="T76" s="84"/>
      <c r="U76" s="104"/>
      <c r="V76" s="84"/>
      <c r="W76" s="84"/>
      <c r="X76" s="84"/>
      <c r="Y76" s="104"/>
      <c r="Z76" s="84"/>
      <c r="AA76" s="84"/>
      <c r="AB76" s="84"/>
      <c r="AC76" s="104"/>
      <c r="AD76" s="84"/>
      <c r="AE76" s="84"/>
      <c r="AF76" s="84"/>
      <c r="AG76" s="84"/>
      <c r="AH76" s="84"/>
      <c r="AI76" s="84"/>
      <c r="AJ76" s="104"/>
      <c r="AK76" s="104"/>
    </row>
    <row r="77" spans="1:37" ht="12.75">
      <c r="A77" s="2"/>
      <c r="B77" s="2"/>
      <c r="C77" s="2"/>
      <c r="D77" s="84"/>
      <c r="E77" s="84"/>
      <c r="F77" s="84"/>
      <c r="G77" s="84"/>
      <c r="H77" s="84"/>
      <c r="I77" s="84"/>
      <c r="J77" s="84"/>
      <c r="K77" s="84"/>
      <c r="L77" s="84"/>
      <c r="M77" s="104"/>
      <c r="N77" s="84"/>
      <c r="O77" s="84"/>
      <c r="P77" s="84"/>
      <c r="Q77" s="104"/>
      <c r="R77" s="84"/>
      <c r="S77" s="84"/>
      <c r="T77" s="84"/>
      <c r="U77" s="104"/>
      <c r="V77" s="84"/>
      <c r="W77" s="84"/>
      <c r="X77" s="84"/>
      <c r="Y77" s="104"/>
      <c r="Z77" s="84"/>
      <c r="AA77" s="84"/>
      <c r="AB77" s="84"/>
      <c r="AC77" s="104"/>
      <c r="AD77" s="84"/>
      <c r="AE77" s="84"/>
      <c r="AF77" s="84"/>
      <c r="AG77" s="84"/>
      <c r="AH77" s="84"/>
      <c r="AI77" s="84"/>
      <c r="AJ77" s="104"/>
      <c r="AK77" s="104"/>
    </row>
    <row r="78" spans="1:37" ht="12.75">
      <c r="A78" s="2"/>
      <c r="B78" s="2"/>
      <c r="C78" s="2"/>
      <c r="D78" s="84"/>
      <c r="E78" s="84"/>
      <c r="F78" s="84"/>
      <c r="G78" s="84"/>
      <c r="H78" s="84"/>
      <c r="I78" s="84"/>
      <c r="J78" s="84"/>
      <c r="K78" s="84"/>
      <c r="L78" s="84"/>
      <c r="M78" s="104"/>
      <c r="N78" s="84"/>
      <c r="O78" s="84"/>
      <c r="P78" s="84"/>
      <c r="Q78" s="104"/>
      <c r="R78" s="84"/>
      <c r="S78" s="84"/>
      <c r="T78" s="84"/>
      <c r="U78" s="104"/>
      <c r="V78" s="84"/>
      <c r="W78" s="84"/>
      <c r="X78" s="84"/>
      <c r="Y78" s="104"/>
      <c r="Z78" s="84"/>
      <c r="AA78" s="84"/>
      <c r="AB78" s="84"/>
      <c r="AC78" s="104"/>
      <c r="AD78" s="84"/>
      <c r="AE78" s="84"/>
      <c r="AF78" s="84"/>
      <c r="AG78" s="84"/>
      <c r="AH78" s="84"/>
      <c r="AI78" s="84"/>
      <c r="AJ78" s="104"/>
      <c r="AK78" s="104"/>
    </row>
    <row r="79" spans="1:37" ht="12.75">
      <c r="A79" s="2"/>
      <c r="B79" s="2"/>
      <c r="C79" s="2"/>
      <c r="D79" s="84"/>
      <c r="E79" s="84"/>
      <c r="F79" s="84"/>
      <c r="G79" s="84"/>
      <c r="H79" s="84"/>
      <c r="I79" s="84"/>
      <c r="J79" s="84"/>
      <c r="K79" s="84"/>
      <c r="L79" s="84"/>
      <c r="M79" s="104"/>
      <c r="N79" s="84"/>
      <c r="O79" s="84"/>
      <c r="P79" s="84"/>
      <c r="Q79" s="104"/>
      <c r="R79" s="84"/>
      <c r="S79" s="84"/>
      <c r="T79" s="84"/>
      <c r="U79" s="104"/>
      <c r="V79" s="84"/>
      <c r="W79" s="84"/>
      <c r="X79" s="84"/>
      <c r="Y79" s="104"/>
      <c r="Z79" s="84"/>
      <c r="AA79" s="84"/>
      <c r="AB79" s="84"/>
      <c r="AC79" s="104"/>
      <c r="AD79" s="84"/>
      <c r="AE79" s="84"/>
      <c r="AF79" s="84"/>
      <c r="AG79" s="84"/>
      <c r="AH79" s="84"/>
      <c r="AI79" s="84"/>
      <c r="AJ79" s="104"/>
      <c r="AK79" s="104"/>
    </row>
    <row r="80" spans="1:37" ht="12.75">
      <c r="A80" s="2"/>
      <c r="B80" s="2"/>
      <c r="C80" s="2"/>
      <c r="D80" s="84"/>
      <c r="E80" s="84"/>
      <c r="F80" s="84"/>
      <c r="G80" s="84"/>
      <c r="H80" s="84"/>
      <c r="I80" s="84"/>
      <c r="J80" s="84"/>
      <c r="K80" s="84"/>
      <c r="L80" s="84"/>
      <c r="M80" s="104"/>
      <c r="N80" s="84"/>
      <c r="O80" s="84"/>
      <c r="P80" s="84"/>
      <c r="Q80" s="104"/>
      <c r="R80" s="84"/>
      <c r="S80" s="84"/>
      <c r="T80" s="84"/>
      <c r="U80" s="104"/>
      <c r="V80" s="84"/>
      <c r="W80" s="84"/>
      <c r="X80" s="84"/>
      <c r="Y80" s="104"/>
      <c r="Z80" s="84"/>
      <c r="AA80" s="84"/>
      <c r="AB80" s="84"/>
      <c r="AC80" s="104"/>
      <c r="AD80" s="84"/>
      <c r="AE80" s="84"/>
      <c r="AF80" s="84"/>
      <c r="AG80" s="84"/>
      <c r="AH80" s="84"/>
      <c r="AI80" s="84"/>
      <c r="AJ80" s="104"/>
      <c r="AK80" s="104"/>
    </row>
    <row r="81" spans="1:37" ht="12.75">
      <c r="A81" s="2"/>
      <c r="B81" s="2"/>
      <c r="C81" s="2"/>
      <c r="D81" s="84"/>
      <c r="E81" s="84"/>
      <c r="F81" s="84"/>
      <c r="G81" s="84"/>
      <c r="H81" s="84"/>
      <c r="I81" s="84"/>
      <c r="J81" s="84"/>
      <c r="K81" s="84"/>
      <c r="L81" s="84"/>
      <c r="M81" s="104"/>
      <c r="N81" s="84"/>
      <c r="O81" s="84"/>
      <c r="P81" s="84"/>
      <c r="Q81" s="104"/>
      <c r="R81" s="84"/>
      <c r="S81" s="84"/>
      <c r="T81" s="84"/>
      <c r="U81" s="104"/>
      <c r="V81" s="84"/>
      <c r="W81" s="84"/>
      <c r="X81" s="84"/>
      <c r="Y81" s="104"/>
      <c r="Z81" s="84"/>
      <c r="AA81" s="84"/>
      <c r="AB81" s="84"/>
      <c r="AC81" s="104"/>
      <c r="AD81" s="84"/>
      <c r="AE81" s="84"/>
      <c r="AF81" s="84"/>
      <c r="AG81" s="84"/>
      <c r="AH81" s="84"/>
      <c r="AI81" s="84"/>
      <c r="AJ81" s="104"/>
      <c r="AK81" s="104"/>
    </row>
    <row r="82" spans="1:3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1:3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spans="1:3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94"/>
  <sheetViews>
    <sheetView showGridLines="0" zoomScalePageLayoutView="0" workbookViewId="0" topLeftCell="A1">
      <selection activeCell="AJ9" sqref="AJ9:AK81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6.7109375" style="3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11.7109375" style="3" customWidth="1"/>
    <col min="14" max="16" width="10.7109375" style="3" hidden="1" customWidth="1"/>
    <col min="17" max="17" width="11.7109375" style="3" hidden="1" customWidth="1"/>
    <col min="18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5" width="10.7109375" style="3" hidden="1" customWidth="1"/>
    <col min="36" max="36" width="11.7109375" style="3" customWidth="1"/>
    <col min="37" max="37" width="10.7109375" style="3" customWidth="1"/>
    <col min="38" max="16384" width="9.140625" style="3" customWidth="1"/>
  </cols>
  <sheetData>
    <row r="1" spans="1:41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15.75" customHeight="1">
      <c r="A2" s="4"/>
      <c r="B2" s="143" t="s">
        <v>0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2"/>
      <c r="AM2" s="2"/>
      <c r="AN2" s="2"/>
      <c r="AO2" s="2"/>
    </row>
    <row r="3" spans="1:41" s="7" customFormat="1" ht="16.5">
      <c r="A3" s="5"/>
      <c r="B3" s="133" t="s">
        <v>1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6"/>
      <c r="AM3" s="6"/>
      <c r="AN3" s="6"/>
      <c r="AO3" s="6"/>
    </row>
    <row r="4" spans="1:41" s="13" customFormat="1" ht="16.5" customHeight="1">
      <c r="A4" s="8"/>
      <c r="B4" s="9"/>
      <c r="C4" s="10"/>
      <c r="D4" s="135" t="s">
        <v>2</v>
      </c>
      <c r="E4" s="135"/>
      <c r="F4" s="135"/>
      <c r="G4" s="135" t="s">
        <v>3</v>
      </c>
      <c r="H4" s="135"/>
      <c r="I4" s="135"/>
      <c r="J4" s="136" t="s">
        <v>4</v>
      </c>
      <c r="K4" s="137"/>
      <c r="L4" s="137"/>
      <c r="M4" s="138"/>
      <c r="N4" s="136" t="s">
        <v>5</v>
      </c>
      <c r="O4" s="139"/>
      <c r="P4" s="139"/>
      <c r="Q4" s="140"/>
      <c r="R4" s="136" t="s">
        <v>6</v>
      </c>
      <c r="S4" s="139"/>
      <c r="T4" s="139"/>
      <c r="U4" s="140"/>
      <c r="V4" s="136" t="s">
        <v>7</v>
      </c>
      <c r="W4" s="141"/>
      <c r="X4" s="141"/>
      <c r="Y4" s="142"/>
      <c r="Z4" s="136" t="s">
        <v>8</v>
      </c>
      <c r="AA4" s="137"/>
      <c r="AB4" s="137"/>
      <c r="AC4" s="138"/>
      <c r="AD4" s="136" t="s">
        <v>9</v>
      </c>
      <c r="AE4" s="137"/>
      <c r="AF4" s="137"/>
      <c r="AG4" s="137"/>
      <c r="AH4" s="137"/>
      <c r="AI4" s="137"/>
      <c r="AJ4" s="138"/>
      <c r="AK4" s="11"/>
      <c r="AL4" s="12"/>
      <c r="AM4" s="12"/>
      <c r="AN4" s="12"/>
      <c r="AO4" s="12"/>
    </row>
    <row r="5" spans="1:41" s="13" customFormat="1" ht="81.75" customHeight="1">
      <c r="A5" s="14"/>
      <c r="B5" s="15" t="s">
        <v>10</v>
      </c>
      <c r="C5" s="16" t="s">
        <v>11</v>
      </c>
      <c r="D5" s="17" t="s">
        <v>12</v>
      </c>
      <c r="E5" s="18" t="s">
        <v>13</v>
      </c>
      <c r="F5" s="19" t="s">
        <v>14</v>
      </c>
      <c r="G5" s="17" t="s">
        <v>12</v>
      </c>
      <c r="H5" s="18" t="s">
        <v>13</v>
      </c>
      <c r="I5" s="19" t="s">
        <v>14</v>
      </c>
      <c r="J5" s="17" t="s">
        <v>12</v>
      </c>
      <c r="K5" s="18" t="s">
        <v>13</v>
      </c>
      <c r="L5" s="18" t="s">
        <v>14</v>
      </c>
      <c r="M5" s="19" t="s">
        <v>15</v>
      </c>
      <c r="N5" s="17" t="s">
        <v>12</v>
      </c>
      <c r="O5" s="18" t="s">
        <v>13</v>
      </c>
      <c r="P5" s="20" t="s">
        <v>14</v>
      </c>
      <c r="Q5" s="21" t="s">
        <v>16</v>
      </c>
      <c r="R5" s="18" t="s">
        <v>12</v>
      </c>
      <c r="S5" s="18" t="s">
        <v>13</v>
      </c>
      <c r="T5" s="20" t="s">
        <v>14</v>
      </c>
      <c r="U5" s="21" t="s">
        <v>17</v>
      </c>
      <c r="V5" s="18" t="s">
        <v>12</v>
      </c>
      <c r="W5" s="18" t="s">
        <v>13</v>
      </c>
      <c r="X5" s="20" t="s">
        <v>14</v>
      </c>
      <c r="Y5" s="21" t="s">
        <v>18</v>
      </c>
      <c r="Z5" s="17" t="s">
        <v>12</v>
      </c>
      <c r="AA5" s="18" t="s">
        <v>13</v>
      </c>
      <c r="AB5" s="18" t="s">
        <v>14</v>
      </c>
      <c r="AC5" s="19" t="s">
        <v>19</v>
      </c>
      <c r="AD5" s="17" t="s">
        <v>12</v>
      </c>
      <c r="AE5" s="18" t="s">
        <v>13</v>
      </c>
      <c r="AF5" s="18" t="s">
        <v>14</v>
      </c>
      <c r="AG5" s="18"/>
      <c r="AH5" s="18"/>
      <c r="AI5" s="18"/>
      <c r="AJ5" s="22" t="s">
        <v>19</v>
      </c>
      <c r="AK5" s="23" t="s">
        <v>20</v>
      </c>
      <c r="AL5" s="12"/>
      <c r="AM5" s="12"/>
      <c r="AN5" s="12"/>
      <c r="AO5" s="12"/>
    </row>
    <row r="6" spans="1:41" s="13" customFormat="1" ht="12.75">
      <c r="A6" s="8"/>
      <c r="B6" s="24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7"/>
      <c r="AH6" s="27"/>
      <c r="AI6" s="27"/>
      <c r="AJ6" s="28"/>
      <c r="AK6" s="28"/>
      <c r="AL6" s="12"/>
      <c r="AM6" s="12"/>
      <c r="AN6" s="12"/>
      <c r="AO6" s="12"/>
    </row>
    <row r="7" spans="1:41" s="13" customFormat="1" ht="12.75">
      <c r="A7" s="32"/>
      <c r="B7" s="33" t="s">
        <v>57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5"/>
      <c r="AH7" s="35"/>
      <c r="AI7" s="35"/>
      <c r="AJ7" s="36"/>
      <c r="AK7" s="36"/>
      <c r="AL7" s="12"/>
      <c r="AM7" s="12"/>
      <c r="AN7" s="12"/>
      <c r="AO7" s="12"/>
    </row>
    <row r="8" spans="1:41" s="13" customFormat="1" ht="12.75">
      <c r="A8" s="32"/>
      <c r="B8" s="30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5"/>
      <c r="AH8" s="35"/>
      <c r="AI8" s="35"/>
      <c r="AJ8" s="36"/>
      <c r="AK8" s="36"/>
      <c r="AL8" s="12"/>
      <c r="AM8" s="12"/>
      <c r="AN8" s="12"/>
      <c r="AO8" s="12"/>
    </row>
    <row r="9" spans="1:41" s="13" customFormat="1" ht="12.75">
      <c r="A9" s="29"/>
      <c r="B9" s="38" t="s">
        <v>58</v>
      </c>
      <c r="C9" s="39" t="s">
        <v>59</v>
      </c>
      <c r="D9" s="72">
        <v>2958363955</v>
      </c>
      <c r="E9" s="73">
        <v>153247000</v>
      </c>
      <c r="F9" s="74">
        <f>$D9+$E9</f>
        <v>3111610955</v>
      </c>
      <c r="G9" s="72">
        <v>2961201735</v>
      </c>
      <c r="H9" s="73">
        <v>159767272</v>
      </c>
      <c r="I9" s="75">
        <f>$G9+$H9</f>
        <v>3120969007</v>
      </c>
      <c r="J9" s="72">
        <v>364360197</v>
      </c>
      <c r="K9" s="73">
        <v>26100238</v>
      </c>
      <c r="L9" s="73">
        <f>$J9+$K9</f>
        <v>390460435</v>
      </c>
      <c r="M9" s="100">
        <f>IF($F9=0,0,$L9/$F9)</f>
        <v>0.12548497888933546</v>
      </c>
      <c r="N9" s="111">
        <v>0</v>
      </c>
      <c r="O9" s="112">
        <v>0</v>
      </c>
      <c r="P9" s="113">
        <f>$N9+$O9</f>
        <v>0</v>
      </c>
      <c r="Q9" s="100">
        <f>IF($F9=0,0,$P9/$F9)</f>
        <v>0</v>
      </c>
      <c r="R9" s="111">
        <v>0</v>
      </c>
      <c r="S9" s="113">
        <v>0</v>
      </c>
      <c r="T9" s="113">
        <f>$R9+$S9</f>
        <v>0</v>
      </c>
      <c r="U9" s="100">
        <f>IF($I9=0,0,$T9/$I9)</f>
        <v>0</v>
      </c>
      <c r="V9" s="111">
        <v>0</v>
      </c>
      <c r="W9" s="113">
        <v>0</v>
      </c>
      <c r="X9" s="113">
        <f>$V9+$W9</f>
        <v>0</v>
      </c>
      <c r="Y9" s="100">
        <f>IF($I9=0,0,$X9/$I9)</f>
        <v>0</v>
      </c>
      <c r="Z9" s="72">
        <v>364360197</v>
      </c>
      <c r="AA9" s="73">
        <v>26100238</v>
      </c>
      <c r="AB9" s="73">
        <f>$Z9+$AA9</f>
        <v>390460435</v>
      </c>
      <c r="AC9" s="100">
        <f>IF($F9=0,0,$AB9/$F9)</f>
        <v>0.12548497888933546</v>
      </c>
      <c r="AD9" s="72">
        <v>304657527</v>
      </c>
      <c r="AE9" s="73">
        <v>20350697</v>
      </c>
      <c r="AF9" s="73">
        <f>$AD9+$AE9</f>
        <v>325008224</v>
      </c>
      <c r="AG9" s="73">
        <v>3466831514</v>
      </c>
      <c r="AH9" s="73">
        <v>3466831514</v>
      </c>
      <c r="AI9" s="73">
        <v>325008224</v>
      </c>
      <c r="AJ9" s="100">
        <f>IF($AG9=0,0,$AI9/$AG9)</f>
        <v>0.09374791439604988</v>
      </c>
      <c r="AK9" s="100">
        <f>IF($AF9=0,0,(($L9/$AF9)-1))</f>
        <v>0.20138632245810495</v>
      </c>
      <c r="AL9" s="12"/>
      <c r="AM9" s="12"/>
      <c r="AN9" s="12"/>
      <c r="AO9" s="12"/>
    </row>
    <row r="10" spans="1:41" s="13" customFormat="1" ht="12.75">
      <c r="A10" s="29"/>
      <c r="B10" s="38" t="s">
        <v>60</v>
      </c>
      <c r="C10" s="39" t="s">
        <v>61</v>
      </c>
      <c r="D10" s="72">
        <v>6066389006</v>
      </c>
      <c r="E10" s="73">
        <v>333959593</v>
      </c>
      <c r="F10" s="75">
        <f aca="true" t="shared" si="0" ref="F10:F28">$D10+$E10</f>
        <v>6400348599</v>
      </c>
      <c r="G10" s="72">
        <v>6246973506</v>
      </c>
      <c r="H10" s="73">
        <v>329322968</v>
      </c>
      <c r="I10" s="75">
        <f aca="true" t="shared" si="1" ref="I10:I28">$G10+$H10</f>
        <v>6576296474</v>
      </c>
      <c r="J10" s="72">
        <v>1085720778</v>
      </c>
      <c r="K10" s="73">
        <v>5577448</v>
      </c>
      <c r="L10" s="73">
        <f aca="true" t="shared" si="2" ref="L10:L28">$J10+$K10</f>
        <v>1091298226</v>
      </c>
      <c r="M10" s="100">
        <f aca="true" t="shared" si="3" ref="M10:M28">IF($F10=0,0,$L10/$F10)</f>
        <v>0.17050606058715398</v>
      </c>
      <c r="N10" s="111">
        <v>0</v>
      </c>
      <c r="O10" s="112">
        <v>0</v>
      </c>
      <c r="P10" s="113">
        <f aca="true" t="shared" si="4" ref="P10:P28">$N10+$O10</f>
        <v>0</v>
      </c>
      <c r="Q10" s="100">
        <f aca="true" t="shared" si="5" ref="Q10:Q28">IF($F10=0,0,$P10/$F10)</f>
        <v>0</v>
      </c>
      <c r="R10" s="111">
        <v>0</v>
      </c>
      <c r="S10" s="113">
        <v>0</v>
      </c>
      <c r="T10" s="113">
        <f aca="true" t="shared" si="6" ref="T10:T28">$R10+$S10</f>
        <v>0</v>
      </c>
      <c r="U10" s="100">
        <f aca="true" t="shared" si="7" ref="U10:U28">IF($I10=0,0,$T10/$I10)</f>
        <v>0</v>
      </c>
      <c r="V10" s="111">
        <v>0</v>
      </c>
      <c r="W10" s="113">
        <v>0</v>
      </c>
      <c r="X10" s="113">
        <f aca="true" t="shared" si="8" ref="X10:X28">$V10+$W10</f>
        <v>0</v>
      </c>
      <c r="Y10" s="100">
        <f aca="true" t="shared" si="9" ref="Y10:Y28">IF($I10=0,0,$X10/$I10)</f>
        <v>0</v>
      </c>
      <c r="Z10" s="72">
        <v>1085720778</v>
      </c>
      <c r="AA10" s="73">
        <v>5577448</v>
      </c>
      <c r="AB10" s="73">
        <f aca="true" t="shared" si="10" ref="AB10:AB28">$Z10+$AA10</f>
        <v>1091298226</v>
      </c>
      <c r="AC10" s="100">
        <f aca="true" t="shared" si="11" ref="AC10:AC28">IF($F10=0,0,$AB10/$F10)</f>
        <v>0.17050606058715398</v>
      </c>
      <c r="AD10" s="72">
        <v>1108254956</v>
      </c>
      <c r="AE10" s="73">
        <v>-19702</v>
      </c>
      <c r="AF10" s="73">
        <f aca="true" t="shared" si="12" ref="AF10:AF28">$AD10+$AE10</f>
        <v>1108235254</v>
      </c>
      <c r="AG10" s="73">
        <v>6189475834</v>
      </c>
      <c r="AH10" s="73">
        <v>6189475834</v>
      </c>
      <c r="AI10" s="73">
        <v>1108235254</v>
      </c>
      <c r="AJ10" s="100">
        <f aca="true" t="shared" si="13" ref="AJ10:AJ28">IF($AG10=0,0,$AI10/$AG10)</f>
        <v>0.1790515519767033</v>
      </c>
      <c r="AK10" s="100">
        <f aca="true" t="shared" si="14" ref="AK10:AK28">IF($AF10=0,0,(($L10/$AF10)-1))</f>
        <v>-0.0152828814449536</v>
      </c>
      <c r="AL10" s="12"/>
      <c r="AM10" s="12"/>
      <c r="AN10" s="12"/>
      <c r="AO10" s="12"/>
    </row>
    <row r="11" spans="1:41" s="13" customFormat="1" ht="12.75">
      <c r="A11" s="29"/>
      <c r="B11" s="38" t="s">
        <v>62</v>
      </c>
      <c r="C11" s="39" t="s">
        <v>63</v>
      </c>
      <c r="D11" s="72">
        <v>3290121622</v>
      </c>
      <c r="E11" s="73">
        <v>199325784</v>
      </c>
      <c r="F11" s="75">
        <f t="shared" si="0"/>
        <v>3489447406</v>
      </c>
      <c r="G11" s="72">
        <v>3290121622</v>
      </c>
      <c r="H11" s="73">
        <v>199325784</v>
      </c>
      <c r="I11" s="75">
        <f t="shared" si="1"/>
        <v>3489447406</v>
      </c>
      <c r="J11" s="72">
        <v>612752707</v>
      </c>
      <c r="K11" s="73">
        <v>27479218</v>
      </c>
      <c r="L11" s="73">
        <f t="shared" si="2"/>
        <v>640231925</v>
      </c>
      <c r="M11" s="100">
        <f t="shared" si="3"/>
        <v>0.18347659400142854</v>
      </c>
      <c r="N11" s="111">
        <v>0</v>
      </c>
      <c r="O11" s="112">
        <v>0</v>
      </c>
      <c r="P11" s="113">
        <f t="shared" si="4"/>
        <v>0</v>
      </c>
      <c r="Q11" s="100">
        <f t="shared" si="5"/>
        <v>0</v>
      </c>
      <c r="R11" s="111">
        <v>0</v>
      </c>
      <c r="S11" s="113">
        <v>0</v>
      </c>
      <c r="T11" s="113">
        <f t="shared" si="6"/>
        <v>0</v>
      </c>
      <c r="U11" s="100">
        <f t="shared" si="7"/>
        <v>0</v>
      </c>
      <c r="V11" s="111">
        <v>0</v>
      </c>
      <c r="W11" s="113">
        <v>0</v>
      </c>
      <c r="X11" s="113">
        <f t="shared" si="8"/>
        <v>0</v>
      </c>
      <c r="Y11" s="100">
        <f t="shared" si="9"/>
        <v>0</v>
      </c>
      <c r="Z11" s="72">
        <v>612752707</v>
      </c>
      <c r="AA11" s="73">
        <v>27479218</v>
      </c>
      <c r="AB11" s="73">
        <f t="shared" si="10"/>
        <v>640231925</v>
      </c>
      <c r="AC11" s="100">
        <f t="shared" si="11"/>
        <v>0.18347659400142854</v>
      </c>
      <c r="AD11" s="72">
        <v>-1379791224</v>
      </c>
      <c r="AE11" s="73">
        <v>-45788</v>
      </c>
      <c r="AF11" s="73">
        <f t="shared" si="12"/>
        <v>-1379837012</v>
      </c>
      <c r="AG11" s="73">
        <v>3318357423</v>
      </c>
      <c r="AH11" s="73">
        <v>3318357423</v>
      </c>
      <c r="AI11" s="73">
        <v>-1379837012</v>
      </c>
      <c r="AJ11" s="100">
        <f t="shared" si="13"/>
        <v>-0.4158192852994546</v>
      </c>
      <c r="AK11" s="100">
        <f t="shared" si="14"/>
        <v>-1.4639909782330147</v>
      </c>
      <c r="AL11" s="12"/>
      <c r="AM11" s="12"/>
      <c r="AN11" s="12"/>
      <c r="AO11" s="12"/>
    </row>
    <row r="12" spans="1:41" s="13" customFormat="1" ht="12.75">
      <c r="A12" s="29"/>
      <c r="B12" s="38" t="s">
        <v>64</v>
      </c>
      <c r="C12" s="39" t="s">
        <v>65</v>
      </c>
      <c r="D12" s="72">
        <v>5516477467</v>
      </c>
      <c r="E12" s="73">
        <v>580891572</v>
      </c>
      <c r="F12" s="75">
        <f t="shared" si="0"/>
        <v>6097369039</v>
      </c>
      <c r="G12" s="72">
        <v>5563089467</v>
      </c>
      <c r="H12" s="73">
        <v>621991572</v>
      </c>
      <c r="I12" s="75">
        <f t="shared" si="1"/>
        <v>6185081039</v>
      </c>
      <c r="J12" s="72">
        <v>6960381779</v>
      </c>
      <c r="K12" s="73">
        <v>1445836603</v>
      </c>
      <c r="L12" s="73">
        <f t="shared" si="2"/>
        <v>8406218382</v>
      </c>
      <c r="M12" s="100">
        <f t="shared" si="3"/>
        <v>1.378663211662626</v>
      </c>
      <c r="N12" s="111">
        <v>0</v>
      </c>
      <c r="O12" s="112">
        <v>0</v>
      </c>
      <c r="P12" s="113">
        <f t="shared" si="4"/>
        <v>0</v>
      </c>
      <c r="Q12" s="100">
        <f t="shared" si="5"/>
        <v>0</v>
      </c>
      <c r="R12" s="111">
        <v>0</v>
      </c>
      <c r="S12" s="113">
        <v>0</v>
      </c>
      <c r="T12" s="113">
        <f t="shared" si="6"/>
        <v>0</v>
      </c>
      <c r="U12" s="100">
        <f t="shared" si="7"/>
        <v>0</v>
      </c>
      <c r="V12" s="111">
        <v>0</v>
      </c>
      <c r="W12" s="113">
        <v>0</v>
      </c>
      <c r="X12" s="113">
        <f t="shared" si="8"/>
        <v>0</v>
      </c>
      <c r="Y12" s="100">
        <f t="shared" si="9"/>
        <v>0</v>
      </c>
      <c r="Z12" s="72">
        <v>6960381779</v>
      </c>
      <c r="AA12" s="73">
        <v>1445836603</v>
      </c>
      <c r="AB12" s="73">
        <f t="shared" si="10"/>
        <v>8406218382</v>
      </c>
      <c r="AC12" s="100">
        <f t="shared" si="11"/>
        <v>1.378663211662626</v>
      </c>
      <c r="AD12" s="72">
        <v>1408254738</v>
      </c>
      <c r="AE12" s="73">
        <v>905336230</v>
      </c>
      <c r="AF12" s="73">
        <f t="shared" si="12"/>
        <v>2313590968</v>
      </c>
      <c r="AG12" s="73">
        <v>5883878279</v>
      </c>
      <c r="AH12" s="73">
        <v>5883878279</v>
      </c>
      <c r="AI12" s="73">
        <v>2313590968</v>
      </c>
      <c r="AJ12" s="100">
        <f t="shared" si="13"/>
        <v>0.39320850267371754</v>
      </c>
      <c r="AK12" s="100">
        <f t="shared" si="14"/>
        <v>2.6334073301067624</v>
      </c>
      <c r="AL12" s="12"/>
      <c r="AM12" s="12"/>
      <c r="AN12" s="12"/>
      <c r="AO12" s="12"/>
    </row>
    <row r="13" spans="1:41" s="13" customFormat="1" ht="12.75">
      <c r="A13" s="29"/>
      <c r="B13" s="38" t="s">
        <v>66</v>
      </c>
      <c r="C13" s="39" t="s">
        <v>67</v>
      </c>
      <c r="D13" s="72">
        <v>2397473762</v>
      </c>
      <c r="E13" s="73">
        <v>24321785</v>
      </c>
      <c r="F13" s="75">
        <f t="shared" si="0"/>
        <v>2421795547</v>
      </c>
      <c r="G13" s="72">
        <v>2388155578</v>
      </c>
      <c r="H13" s="73">
        <v>139479160</v>
      </c>
      <c r="I13" s="75">
        <f t="shared" si="1"/>
        <v>2527634738</v>
      </c>
      <c r="J13" s="72">
        <v>451847677</v>
      </c>
      <c r="K13" s="73">
        <v>8784089</v>
      </c>
      <c r="L13" s="73">
        <f t="shared" si="2"/>
        <v>460631766</v>
      </c>
      <c r="M13" s="100">
        <f t="shared" si="3"/>
        <v>0.19020258195230713</v>
      </c>
      <c r="N13" s="111">
        <v>0</v>
      </c>
      <c r="O13" s="112">
        <v>0</v>
      </c>
      <c r="P13" s="113">
        <f t="shared" si="4"/>
        <v>0</v>
      </c>
      <c r="Q13" s="100">
        <f t="shared" si="5"/>
        <v>0</v>
      </c>
      <c r="R13" s="111">
        <v>0</v>
      </c>
      <c r="S13" s="113">
        <v>0</v>
      </c>
      <c r="T13" s="113">
        <f t="shared" si="6"/>
        <v>0</v>
      </c>
      <c r="U13" s="100">
        <f t="shared" si="7"/>
        <v>0</v>
      </c>
      <c r="V13" s="111">
        <v>0</v>
      </c>
      <c r="W13" s="113">
        <v>0</v>
      </c>
      <c r="X13" s="113">
        <f t="shared" si="8"/>
        <v>0</v>
      </c>
      <c r="Y13" s="100">
        <f t="shared" si="9"/>
        <v>0</v>
      </c>
      <c r="Z13" s="72">
        <v>451847677</v>
      </c>
      <c r="AA13" s="73">
        <v>8784089</v>
      </c>
      <c r="AB13" s="73">
        <f t="shared" si="10"/>
        <v>460631766</v>
      </c>
      <c r="AC13" s="100">
        <f t="shared" si="11"/>
        <v>0.19020258195230713</v>
      </c>
      <c r="AD13" s="72">
        <v>374523962</v>
      </c>
      <c r="AE13" s="73">
        <v>22652032</v>
      </c>
      <c r="AF13" s="73">
        <f t="shared" si="12"/>
        <v>397175994</v>
      </c>
      <c r="AG13" s="73">
        <v>2633255081</v>
      </c>
      <c r="AH13" s="73">
        <v>2633255081</v>
      </c>
      <c r="AI13" s="73">
        <v>397175994</v>
      </c>
      <c r="AJ13" s="100">
        <f t="shared" si="13"/>
        <v>0.15083080893521686</v>
      </c>
      <c r="AK13" s="100">
        <f t="shared" si="14"/>
        <v>0.15976739017111896</v>
      </c>
      <c r="AL13" s="12"/>
      <c r="AM13" s="12"/>
      <c r="AN13" s="12"/>
      <c r="AO13" s="12"/>
    </row>
    <row r="14" spans="1:41" s="13" customFormat="1" ht="12.75">
      <c r="A14" s="29"/>
      <c r="B14" s="38" t="s">
        <v>68</v>
      </c>
      <c r="C14" s="39" t="s">
        <v>69</v>
      </c>
      <c r="D14" s="72">
        <v>3485273600</v>
      </c>
      <c r="E14" s="73">
        <v>671834100</v>
      </c>
      <c r="F14" s="75">
        <f t="shared" si="0"/>
        <v>4157107700</v>
      </c>
      <c r="G14" s="72">
        <v>3594077400</v>
      </c>
      <c r="H14" s="73">
        <v>911512100</v>
      </c>
      <c r="I14" s="75">
        <f t="shared" si="1"/>
        <v>4505589500</v>
      </c>
      <c r="J14" s="72">
        <v>767623311</v>
      </c>
      <c r="K14" s="73">
        <v>21084802</v>
      </c>
      <c r="L14" s="73">
        <f t="shared" si="2"/>
        <v>788708113</v>
      </c>
      <c r="M14" s="100">
        <f t="shared" si="3"/>
        <v>0.18972520557983139</v>
      </c>
      <c r="N14" s="111">
        <v>0</v>
      </c>
      <c r="O14" s="112">
        <v>0</v>
      </c>
      <c r="P14" s="113">
        <f t="shared" si="4"/>
        <v>0</v>
      </c>
      <c r="Q14" s="100">
        <f t="shared" si="5"/>
        <v>0</v>
      </c>
      <c r="R14" s="111">
        <v>0</v>
      </c>
      <c r="S14" s="113">
        <v>0</v>
      </c>
      <c r="T14" s="113">
        <f t="shared" si="6"/>
        <v>0</v>
      </c>
      <c r="U14" s="100">
        <f t="shared" si="7"/>
        <v>0</v>
      </c>
      <c r="V14" s="111">
        <v>0</v>
      </c>
      <c r="W14" s="113">
        <v>0</v>
      </c>
      <c r="X14" s="113">
        <f t="shared" si="8"/>
        <v>0</v>
      </c>
      <c r="Y14" s="100">
        <f t="shared" si="9"/>
        <v>0</v>
      </c>
      <c r="Z14" s="72">
        <v>767623311</v>
      </c>
      <c r="AA14" s="73">
        <v>21084802</v>
      </c>
      <c r="AB14" s="73">
        <f t="shared" si="10"/>
        <v>788708113</v>
      </c>
      <c r="AC14" s="100">
        <f t="shared" si="11"/>
        <v>0.18972520557983139</v>
      </c>
      <c r="AD14" s="72">
        <v>780492362</v>
      </c>
      <c r="AE14" s="73">
        <v>57574296</v>
      </c>
      <c r="AF14" s="73">
        <f t="shared" si="12"/>
        <v>838066658</v>
      </c>
      <c r="AG14" s="73">
        <v>3831779900</v>
      </c>
      <c r="AH14" s="73">
        <v>3831779900</v>
      </c>
      <c r="AI14" s="73">
        <v>838066658</v>
      </c>
      <c r="AJ14" s="100">
        <f t="shared" si="13"/>
        <v>0.21871471740848164</v>
      </c>
      <c r="AK14" s="100">
        <f t="shared" si="14"/>
        <v>-0.0588957268838155</v>
      </c>
      <c r="AL14" s="12"/>
      <c r="AM14" s="12"/>
      <c r="AN14" s="12"/>
      <c r="AO14" s="12"/>
    </row>
    <row r="15" spans="1:41" s="13" customFormat="1" ht="12.75">
      <c r="A15" s="29"/>
      <c r="B15" s="38" t="s">
        <v>70</v>
      </c>
      <c r="C15" s="39" t="s">
        <v>71</v>
      </c>
      <c r="D15" s="72">
        <v>3679467140</v>
      </c>
      <c r="E15" s="73">
        <v>1201498682</v>
      </c>
      <c r="F15" s="75">
        <f t="shared" si="0"/>
        <v>4880965822</v>
      </c>
      <c r="G15" s="72">
        <v>3703967136</v>
      </c>
      <c r="H15" s="73">
        <v>1231141682</v>
      </c>
      <c r="I15" s="75">
        <f t="shared" si="1"/>
        <v>4935108818</v>
      </c>
      <c r="J15" s="72">
        <v>788803259</v>
      </c>
      <c r="K15" s="73">
        <v>132203126</v>
      </c>
      <c r="L15" s="73">
        <f t="shared" si="2"/>
        <v>921006385</v>
      </c>
      <c r="M15" s="100">
        <f t="shared" si="3"/>
        <v>0.18869347145369134</v>
      </c>
      <c r="N15" s="111">
        <v>0</v>
      </c>
      <c r="O15" s="112">
        <v>0</v>
      </c>
      <c r="P15" s="113">
        <f t="shared" si="4"/>
        <v>0</v>
      </c>
      <c r="Q15" s="100">
        <f t="shared" si="5"/>
        <v>0</v>
      </c>
      <c r="R15" s="111">
        <v>0</v>
      </c>
      <c r="S15" s="113">
        <v>0</v>
      </c>
      <c r="T15" s="113">
        <f t="shared" si="6"/>
        <v>0</v>
      </c>
      <c r="U15" s="100">
        <f t="shared" si="7"/>
        <v>0</v>
      </c>
      <c r="V15" s="111">
        <v>0</v>
      </c>
      <c r="W15" s="113">
        <v>0</v>
      </c>
      <c r="X15" s="113">
        <f t="shared" si="8"/>
        <v>0</v>
      </c>
      <c r="Y15" s="100">
        <f t="shared" si="9"/>
        <v>0</v>
      </c>
      <c r="Z15" s="72">
        <v>788803259</v>
      </c>
      <c r="AA15" s="73">
        <v>132203126</v>
      </c>
      <c r="AB15" s="73">
        <f t="shared" si="10"/>
        <v>921006385</v>
      </c>
      <c r="AC15" s="100">
        <f t="shared" si="11"/>
        <v>0.18869347145369134</v>
      </c>
      <c r="AD15" s="72">
        <v>729734077</v>
      </c>
      <c r="AE15" s="73">
        <v>170032755</v>
      </c>
      <c r="AF15" s="73">
        <f t="shared" si="12"/>
        <v>899766832</v>
      </c>
      <c r="AG15" s="73">
        <v>5439116620</v>
      </c>
      <c r="AH15" s="73">
        <v>5439116620</v>
      </c>
      <c r="AI15" s="73">
        <v>899766832</v>
      </c>
      <c r="AJ15" s="100">
        <f t="shared" si="13"/>
        <v>0.16542517744361215</v>
      </c>
      <c r="AK15" s="100">
        <f t="shared" si="14"/>
        <v>0.023605618972182718</v>
      </c>
      <c r="AL15" s="12"/>
      <c r="AM15" s="12"/>
      <c r="AN15" s="12"/>
      <c r="AO15" s="12"/>
    </row>
    <row r="16" spans="1:41" s="13" customFormat="1" ht="12.75">
      <c r="A16" s="29"/>
      <c r="B16" s="38" t="s">
        <v>72</v>
      </c>
      <c r="C16" s="39" t="s">
        <v>73</v>
      </c>
      <c r="D16" s="72">
        <v>2376700468</v>
      </c>
      <c r="E16" s="73">
        <v>325860900</v>
      </c>
      <c r="F16" s="75">
        <f t="shared" si="0"/>
        <v>2702561368</v>
      </c>
      <c r="G16" s="72">
        <v>2396700468</v>
      </c>
      <c r="H16" s="73">
        <v>374161446</v>
      </c>
      <c r="I16" s="75">
        <f t="shared" si="1"/>
        <v>2770861914</v>
      </c>
      <c r="J16" s="72">
        <v>343296142</v>
      </c>
      <c r="K16" s="73">
        <v>20116436</v>
      </c>
      <c r="L16" s="73">
        <f t="shared" si="2"/>
        <v>363412578</v>
      </c>
      <c r="M16" s="100">
        <f t="shared" si="3"/>
        <v>0.1344696857962339</v>
      </c>
      <c r="N16" s="111">
        <v>0</v>
      </c>
      <c r="O16" s="112">
        <v>0</v>
      </c>
      <c r="P16" s="113">
        <f t="shared" si="4"/>
        <v>0</v>
      </c>
      <c r="Q16" s="100">
        <f t="shared" si="5"/>
        <v>0</v>
      </c>
      <c r="R16" s="111">
        <v>0</v>
      </c>
      <c r="S16" s="113">
        <v>0</v>
      </c>
      <c r="T16" s="113">
        <f t="shared" si="6"/>
        <v>0</v>
      </c>
      <c r="U16" s="100">
        <f t="shared" si="7"/>
        <v>0</v>
      </c>
      <c r="V16" s="111">
        <v>0</v>
      </c>
      <c r="W16" s="113">
        <v>0</v>
      </c>
      <c r="X16" s="113">
        <f t="shared" si="8"/>
        <v>0</v>
      </c>
      <c r="Y16" s="100">
        <f t="shared" si="9"/>
        <v>0</v>
      </c>
      <c r="Z16" s="72">
        <v>343296142</v>
      </c>
      <c r="AA16" s="73">
        <v>20116436</v>
      </c>
      <c r="AB16" s="73">
        <f t="shared" si="10"/>
        <v>363412578</v>
      </c>
      <c r="AC16" s="100">
        <f t="shared" si="11"/>
        <v>0.1344696857962339</v>
      </c>
      <c r="AD16" s="72">
        <v>372734642</v>
      </c>
      <c r="AE16" s="73">
        <v>-7476809</v>
      </c>
      <c r="AF16" s="73">
        <f t="shared" si="12"/>
        <v>365257833</v>
      </c>
      <c r="AG16" s="73">
        <v>2557838148</v>
      </c>
      <c r="AH16" s="73">
        <v>2557838148</v>
      </c>
      <c r="AI16" s="73">
        <v>365257833</v>
      </c>
      <c r="AJ16" s="100">
        <f t="shared" si="13"/>
        <v>0.14279943134228365</v>
      </c>
      <c r="AK16" s="100">
        <f t="shared" si="14"/>
        <v>-0.005051924512731842</v>
      </c>
      <c r="AL16" s="12"/>
      <c r="AM16" s="12"/>
      <c r="AN16" s="12"/>
      <c r="AO16" s="12"/>
    </row>
    <row r="17" spans="1:41" s="13" customFormat="1" ht="12.75">
      <c r="A17" s="29"/>
      <c r="B17" s="38" t="s">
        <v>74</v>
      </c>
      <c r="C17" s="39" t="s">
        <v>75</v>
      </c>
      <c r="D17" s="72">
        <v>4504261810</v>
      </c>
      <c r="E17" s="73">
        <v>245770682</v>
      </c>
      <c r="F17" s="75">
        <f t="shared" si="0"/>
        <v>4750032492</v>
      </c>
      <c r="G17" s="72">
        <v>3673593257</v>
      </c>
      <c r="H17" s="73">
        <v>342029031</v>
      </c>
      <c r="I17" s="75">
        <f t="shared" si="1"/>
        <v>4015622288</v>
      </c>
      <c r="J17" s="72">
        <v>722939501</v>
      </c>
      <c r="K17" s="73">
        <v>40915604</v>
      </c>
      <c r="L17" s="73">
        <f t="shared" si="2"/>
        <v>763855105</v>
      </c>
      <c r="M17" s="100">
        <f t="shared" si="3"/>
        <v>0.16081050104109476</v>
      </c>
      <c r="N17" s="111">
        <v>0</v>
      </c>
      <c r="O17" s="112">
        <v>0</v>
      </c>
      <c r="P17" s="113">
        <f t="shared" si="4"/>
        <v>0</v>
      </c>
      <c r="Q17" s="100">
        <f t="shared" si="5"/>
        <v>0</v>
      </c>
      <c r="R17" s="111">
        <v>0</v>
      </c>
      <c r="S17" s="113">
        <v>0</v>
      </c>
      <c r="T17" s="113">
        <f t="shared" si="6"/>
        <v>0</v>
      </c>
      <c r="U17" s="100">
        <f t="shared" si="7"/>
        <v>0</v>
      </c>
      <c r="V17" s="111">
        <v>0</v>
      </c>
      <c r="W17" s="113">
        <v>0</v>
      </c>
      <c r="X17" s="113">
        <f t="shared" si="8"/>
        <v>0</v>
      </c>
      <c r="Y17" s="100">
        <f t="shared" si="9"/>
        <v>0</v>
      </c>
      <c r="Z17" s="72">
        <v>722939501</v>
      </c>
      <c r="AA17" s="73">
        <v>40915604</v>
      </c>
      <c r="AB17" s="73">
        <f t="shared" si="10"/>
        <v>763855105</v>
      </c>
      <c r="AC17" s="100">
        <f t="shared" si="11"/>
        <v>0.16081050104109476</v>
      </c>
      <c r="AD17" s="72">
        <v>714344826</v>
      </c>
      <c r="AE17" s="73">
        <v>29202463</v>
      </c>
      <c r="AF17" s="73">
        <f t="shared" si="12"/>
        <v>743547289</v>
      </c>
      <c r="AG17" s="73">
        <v>4139963411</v>
      </c>
      <c r="AH17" s="73">
        <v>4139963411</v>
      </c>
      <c r="AI17" s="73">
        <v>743547289</v>
      </c>
      <c r="AJ17" s="100">
        <f t="shared" si="13"/>
        <v>0.1796023817564121</v>
      </c>
      <c r="AK17" s="100">
        <f t="shared" si="14"/>
        <v>0.027312070530594035</v>
      </c>
      <c r="AL17" s="12"/>
      <c r="AM17" s="12"/>
      <c r="AN17" s="12"/>
      <c r="AO17" s="12"/>
    </row>
    <row r="18" spans="1:41" s="13" customFormat="1" ht="12.75">
      <c r="A18" s="29"/>
      <c r="B18" s="38" t="s">
        <v>76</v>
      </c>
      <c r="C18" s="39" t="s">
        <v>77</v>
      </c>
      <c r="D18" s="72">
        <v>1906279217</v>
      </c>
      <c r="E18" s="73">
        <v>682404230</v>
      </c>
      <c r="F18" s="75">
        <f t="shared" si="0"/>
        <v>2588683447</v>
      </c>
      <c r="G18" s="72">
        <v>1925435323</v>
      </c>
      <c r="H18" s="73">
        <v>719013347</v>
      </c>
      <c r="I18" s="75">
        <f t="shared" si="1"/>
        <v>2644448670</v>
      </c>
      <c r="J18" s="72">
        <v>411448718</v>
      </c>
      <c r="K18" s="73">
        <v>110975428</v>
      </c>
      <c r="L18" s="73">
        <f t="shared" si="2"/>
        <v>522424146</v>
      </c>
      <c r="M18" s="100">
        <f t="shared" si="3"/>
        <v>0.20181074924608192</v>
      </c>
      <c r="N18" s="111">
        <v>0</v>
      </c>
      <c r="O18" s="112">
        <v>0</v>
      </c>
      <c r="P18" s="113">
        <f t="shared" si="4"/>
        <v>0</v>
      </c>
      <c r="Q18" s="100">
        <f t="shared" si="5"/>
        <v>0</v>
      </c>
      <c r="R18" s="111">
        <v>0</v>
      </c>
      <c r="S18" s="113">
        <v>0</v>
      </c>
      <c r="T18" s="113">
        <f t="shared" si="6"/>
        <v>0</v>
      </c>
      <c r="U18" s="100">
        <f t="shared" si="7"/>
        <v>0</v>
      </c>
      <c r="V18" s="111">
        <v>0</v>
      </c>
      <c r="W18" s="113">
        <v>0</v>
      </c>
      <c r="X18" s="113">
        <f t="shared" si="8"/>
        <v>0</v>
      </c>
      <c r="Y18" s="100">
        <f t="shared" si="9"/>
        <v>0</v>
      </c>
      <c r="Z18" s="72">
        <v>411448718</v>
      </c>
      <c r="AA18" s="73">
        <v>110975428</v>
      </c>
      <c r="AB18" s="73">
        <f t="shared" si="10"/>
        <v>522424146</v>
      </c>
      <c r="AC18" s="100">
        <f t="shared" si="11"/>
        <v>0.20181074924608192</v>
      </c>
      <c r="AD18" s="72">
        <v>373148080</v>
      </c>
      <c r="AE18" s="73">
        <v>60227577</v>
      </c>
      <c r="AF18" s="73">
        <f t="shared" si="12"/>
        <v>433375657</v>
      </c>
      <c r="AG18" s="73">
        <v>2183768690</v>
      </c>
      <c r="AH18" s="73">
        <v>2183768690</v>
      </c>
      <c r="AI18" s="73">
        <v>433375657</v>
      </c>
      <c r="AJ18" s="100">
        <f t="shared" si="13"/>
        <v>0.19845309578094555</v>
      </c>
      <c r="AK18" s="100">
        <f t="shared" si="14"/>
        <v>0.20547644419261868</v>
      </c>
      <c r="AL18" s="12"/>
      <c r="AM18" s="12"/>
      <c r="AN18" s="12"/>
      <c r="AO18" s="12"/>
    </row>
    <row r="19" spans="1:41" s="13" customFormat="1" ht="12.75">
      <c r="A19" s="29"/>
      <c r="B19" s="38" t="s">
        <v>78</v>
      </c>
      <c r="C19" s="39" t="s">
        <v>79</v>
      </c>
      <c r="D19" s="72">
        <v>3618653336</v>
      </c>
      <c r="E19" s="73">
        <v>410187000</v>
      </c>
      <c r="F19" s="75">
        <f t="shared" si="0"/>
        <v>4028840336</v>
      </c>
      <c r="G19" s="72">
        <v>3618653336</v>
      </c>
      <c r="H19" s="73">
        <v>410187000</v>
      </c>
      <c r="I19" s="75">
        <f t="shared" si="1"/>
        <v>4028840336</v>
      </c>
      <c r="J19" s="72">
        <v>642404544</v>
      </c>
      <c r="K19" s="73">
        <v>45242946</v>
      </c>
      <c r="L19" s="73">
        <f t="shared" si="2"/>
        <v>687647490</v>
      </c>
      <c r="M19" s="100">
        <f t="shared" si="3"/>
        <v>0.17068124637640145</v>
      </c>
      <c r="N19" s="111">
        <v>0</v>
      </c>
      <c r="O19" s="112">
        <v>0</v>
      </c>
      <c r="P19" s="113">
        <f t="shared" si="4"/>
        <v>0</v>
      </c>
      <c r="Q19" s="100">
        <f t="shared" si="5"/>
        <v>0</v>
      </c>
      <c r="R19" s="111">
        <v>0</v>
      </c>
      <c r="S19" s="113">
        <v>0</v>
      </c>
      <c r="T19" s="113">
        <f t="shared" si="6"/>
        <v>0</v>
      </c>
      <c r="U19" s="100">
        <f t="shared" si="7"/>
        <v>0</v>
      </c>
      <c r="V19" s="111">
        <v>0</v>
      </c>
      <c r="W19" s="113">
        <v>0</v>
      </c>
      <c r="X19" s="113">
        <f t="shared" si="8"/>
        <v>0</v>
      </c>
      <c r="Y19" s="100">
        <f t="shared" si="9"/>
        <v>0</v>
      </c>
      <c r="Z19" s="72">
        <v>642404544</v>
      </c>
      <c r="AA19" s="73">
        <v>45242946</v>
      </c>
      <c r="AB19" s="73">
        <f t="shared" si="10"/>
        <v>687647490</v>
      </c>
      <c r="AC19" s="100">
        <f t="shared" si="11"/>
        <v>0.17068124637640145</v>
      </c>
      <c r="AD19" s="72">
        <v>789333906</v>
      </c>
      <c r="AE19" s="73">
        <v>99905941</v>
      </c>
      <c r="AF19" s="73">
        <f t="shared" si="12"/>
        <v>889239847</v>
      </c>
      <c r="AG19" s="73">
        <v>3932288439</v>
      </c>
      <c r="AH19" s="73">
        <v>3932288439</v>
      </c>
      <c r="AI19" s="73">
        <v>889239847</v>
      </c>
      <c r="AJ19" s="100">
        <f t="shared" si="13"/>
        <v>0.22613800101249387</v>
      </c>
      <c r="AK19" s="100">
        <f t="shared" si="14"/>
        <v>-0.22670189339817115</v>
      </c>
      <c r="AL19" s="12"/>
      <c r="AM19" s="12"/>
      <c r="AN19" s="12"/>
      <c r="AO19" s="12"/>
    </row>
    <row r="20" spans="1:41" s="13" customFormat="1" ht="12.75">
      <c r="A20" s="29"/>
      <c r="B20" s="38" t="s">
        <v>80</v>
      </c>
      <c r="C20" s="39" t="s">
        <v>81</v>
      </c>
      <c r="D20" s="72">
        <v>2193027524</v>
      </c>
      <c r="E20" s="73">
        <v>154456000</v>
      </c>
      <c r="F20" s="75">
        <f t="shared" si="0"/>
        <v>2347483524</v>
      </c>
      <c r="G20" s="72">
        <v>2115422524</v>
      </c>
      <c r="H20" s="73">
        <v>158798000</v>
      </c>
      <c r="I20" s="75">
        <f t="shared" si="1"/>
        <v>2274220524</v>
      </c>
      <c r="J20" s="72">
        <v>427280730</v>
      </c>
      <c r="K20" s="73">
        <v>15222926</v>
      </c>
      <c r="L20" s="73">
        <f t="shared" si="2"/>
        <v>442503656</v>
      </c>
      <c r="M20" s="100">
        <f t="shared" si="3"/>
        <v>0.18850128295937724</v>
      </c>
      <c r="N20" s="111">
        <v>0</v>
      </c>
      <c r="O20" s="112">
        <v>0</v>
      </c>
      <c r="P20" s="113">
        <f t="shared" si="4"/>
        <v>0</v>
      </c>
      <c r="Q20" s="100">
        <f t="shared" si="5"/>
        <v>0</v>
      </c>
      <c r="R20" s="111">
        <v>0</v>
      </c>
      <c r="S20" s="113">
        <v>0</v>
      </c>
      <c r="T20" s="113">
        <f t="shared" si="6"/>
        <v>0</v>
      </c>
      <c r="U20" s="100">
        <f t="shared" si="7"/>
        <v>0</v>
      </c>
      <c r="V20" s="111">
        <v>0</v>
      </c>
      <c r="W20" s="113">
        <v>0</v>
      </c>
      <c r="X20" s="113">
        <f t="shared" si="8"/>
        <v>0</v>
      </c>
      <c r="Y20" s="100">
        <f t="shared" si="9"/>
        <v>0</v>
      </c>
      <c r="Z20" s="72">
        <v>427280730</v>
      </c>
      <c r="AA20" s="73">
        <v>15222926</v>
      </c>
      <c r="AB20" s="73">
        <f t="shared" si="10"/>
        <v>442503656</v>
      </c>
      <c r="AC20" s="100">
        <f t="shared" si="11"/>
        <v>0.18850128295937724</v>
      </c>
      <c r="AD20" s="72">
        <v>331152547</v>
      </c>
      <c r="AE20" s="73">
        <v>25967281</v>
      </c>
      <c r="AF20" s="73">
        <f t="shared" si="12"/>
        <v>357119828</v>
      </c>
      <c r="AG20" s="73">
        <v>2378494813</v>
      </c>
      <c r="AH20" s="73">
        <v>2378494813</v>
      </c>
      <c r="AI20" s="73">
        <v>357119828</v>
      </c>
      <c r="AJ20" s="100">
        <f t="shared" si="13"/>
        <v>0.15014530452120856</v>
      </c>
      <c r="AK20" s="100">
        <f t="shared" si="14"/>
        <v>0.2390901353144692</v>
      </c>
      <c r="AL20" s="12"/>
      <c r="AM20" s="12"/>
      <c r="AN20" s="12"/>
      <c r="AO20" s="12"/>
    </row>
    <row r="21" spans="1:41" s="13" customFormat="1" ht="12.75">
      <c r="A21" s="29"/>
      <c r="B21" s="38" t="s">
        <v>82</v>
      </c>
      <c r="C21" s="39" t="s">
        <v>83</v>
      </c>
      <c r="D21" s="72">
        <v>2462474369</v>
      </c>
      <c r="E21" s="73">
        <v>281482417</v>
      </c>
      <c r="F21" s="75">
        <f t="shared" si="0"/>
        <v>2743956786</v>
      </c>
      <c r="G21" s="72">
        <v>2462474369</v>
      </c>
      <c r="H21" s="73">
        <v>421012735</v>
      </c>
      <c r="I21" s="75">
        <f t="shared" si="1"/>
        <v>2883487104</v>
      </c>
      <c r="J21" s="72">
        <v>243964323</v>
      </c>
      <c r="K21" s="73">
        <v>35361075</v>
      </c>
      <c r="L21" s="73">
        <f t="shared" si="2"/>
        <v>279325398</v>
      </c>
      <c r="M21" s="100">
        <f t="shared" si="3"/>
        <v>0.10179657326425548</v>
      </c>
      <c r="N21" s="111">
        <v>0</v>
      </c>
      <c r="O21" s="112">
        <v>0</v>
      </c>
      <c r="P21" s="113">
        <f t="shared" si="4"/>
        <v>0</v>
      </c>
      <c r="Q21" s="100">
        <f t="shared" si="5"/>
        <v>0</v>
      </c>
      <c r="R21" s="111">
        <v>0</v>
      </c>
      <c r="S21" s="113">
        <v>0</v>
      </c>
      <c r="T21" s="113">
        <f t="shared" si="6"/>
        <v>0</v>
      </c>
      <c r="U21" s="100">
        <f t="shared" si="7"/>
        <v>0</v>
      </c>
      <c r="V21" s="111">
        <v>0</v>
      </c>
      <c r="W21" s="113">
        <v>0</v>
      </c>
      <c r="X21" s="113">
        <f t="shared" si="8"/>
        <v>0</v>
      </c>
      <c r="Y21" s="100">
        <f t="shared" si="9"/>
        <v>0</v>
      </c>
      <c r="Z21" s="72">
        <v>243964323</v>
      </c>
      <c r="AA21" s="73">
        <v>35361075</v>
      </c>
      <c r="AB21" s="73">
        <f t="shared" si="10"/>
        <v>279325398</v>
      </c>
      <c r="AC21" s="100">
        <f t="shared" si="11"/>
        <v>0.10179657326425548</v>
      </c>
      <c r="AD21" s="72">
        <v>235896710</v>
      </c>
      <c r="AE21" s="73">
        <v>4843934</v>
      </c>
      <c r="AF21" s="73">
        <f t="shared" si="12"/>
        <v>240740644</v>
      </c>
      <c r="AG21" s="73">
        <v>2705534981</v>
      </c>
      <c r="AH21" s="73">
        <v>2705534981</v>
      </c>
      <c r="AI21" s="73">
        <v>240740644</v>
      </c>
      <c r="AJ21" s="100">
        <f t="shared" si="13"/>
        <v>0.08898079148509816</v>
      </c>
      <c r="AK21" s="100">
        <f t="shared" si="14"/>
        <v>0.1602751964059712</v>
      </c>
      <c r="AL21" s="12"/>
      <c r="AM21" s="12"/>
      <c r="AN21" s="12"/>
      <c r="AO21" s="12"/>
    </row>
    <row r="22" spans="1:41" s="13" customFormat="1" ht="12.75">
      <c r="A22" s="29"/>
      <c r="B22" s="38" t="s">
        <v>84</v>
      </c>
      <c r="C22" s="39" t="s">
        <v>85</v>
      </c>
      <c r="D22" s="72">
        <v>4326090405</v>
      </c>
      <c r="E22" s="73">
        <v>611404497</v>
      </c>
      <c r="F22" s="75">
        <f t="shared" si="0"/>
        <v>4937494902</v>
      </c>
      <c r="G22" s="72">
        <v>4409141416</v>
      </c>
      <c r="H22" s="73">
        <v>571404496</v>
      </c>
      <c r="I22" s="75">
        <f t="shared" si="1"/>
        <v>4980545912</v>
      </c>
      <c r="J22" s="72">
        <v>732270757</v>
      </c>
      <c r="K22" s="73">
        <v>50883793</v>
      </c>
      <c r="L22" s="73">
        <f t="shared" si="2"/>
        <v>783154550</v>
      </c>
      <c r="M22" s="100">
        <f t="shared" si="3"/>
        <v>0.15861374351652952</v>
      </c>
      <c r="N22" s="111">
        <v>0</v>
      </c>
      <c r="O22" s="112">
        <v>0</v>
      </c>
      <c r="P22" s="113">
        <f t="shared" si="4"/>
        <v>0</v>
      </c>
      <c r="Q22" s="100">
        <f t="shared" si="5"/>
        <v>0</v>
      </c>
      <c r="R22" s="111">
        <v>0</v>
      </c>
      <c r="S22" s="113">
        <v>0</v>
      </c>
      <c r="T22" s="113">
        <f t="shared" si="6"/>
        <v>0</v>
      </c>
      <c r="U22" s="100">
        <f t="shared" si="7"/>
        <v>0</v>
      </c>
      <c r="V22" s="111">
        <v>0</v>
      </c>
      <c r="W22" s="113">
        <v>0</v>
      </c>
      <c r="X22" s="113">
        <f t="shared" si="8"/>
        <v>0</v>
      </c>
      <c r="Y22" s="100">
        <f t="shared" si="9"/>
        <v>0</v>
      </c>
      <c r="Z22" s="72">
        <v>732270757</v>
      </c>
      <c r="AA22" s="73">
        <v>50883793</v>
      </c>
      <c r="AB22" s="73">
        <f t="shared" si="10"/>
        <v>783154550</v>
      </c>
      <c r="AC22" s="100">
        <f t="shared" si="11"/>
        <v>0.15861374351652952</v>
      </c>
      <c r="AD22" s="72">
        <v>925758991</v>
      </c>
      <c r="AE22" s="73">
        <v>98328674</v>
      </c>
      <c r="AF22" s="73">
        <f t="shared" si="12"/>
        <v>1024087665</v>
      </c>
      <c r="AG22" s="73">
        <v>6187780257</v>
      </c>
      <c r="AH22" s="73">
        <v>6187780257</v>
      </c>
      <c r="AI22" s="73">
        <v>1024087665</v>
      </c>
      <c r="AJ22" s="100">
        <f t="shared" si="13"/>
        <v>0.16550162133529042</v>
      </c>
      <c r="AK22" s="100">
        <f t="shared" si="14"/>
        <v>-0.2352661039033216</v>
      </c>
      <c r="AL22" s="12"/>
      <c r="AM22" s="12"/>
      <c r="AN22" s="12"/>
      <c r="AO22" s="12"/>
    </row>
    <row r="23" spans="1:41" s="13" customFormat="1" ht="12.75">
      <c r="A23" s="29"/>
      <c r="B23" s="38" t="s">
        <v>86</v>
      </c>
      <c r="C23" s="39" t="s">
        <v>87</v>
      </c>
      <c r="D23" s="72">
        <v>3382373939</v>
      </c>
      <c r="E23" s="73">
        <v>162800300</v>
      </c>
      <c r="F23" s="75">
        <f t="shared" si="0"/>
        <v>3545174239</v>
      </c>
      <c r="G23" s="72">
        <v>3329854922</v>
      </c>
      <c r="H23" s="73">
        <v>202881917</v>
      </c>
      <c r="I23" s="75">
        <f t="shared" si="1"/>
        <v>3532736839</v>
      </c>
      <c r="J23" s="72">
        <v>454281459</v>
      </c>
      <c r="K23" s="73">
        <v>18259415</v>
      </c>
      <c r="L23" s="73">
        <f t="shared" si="2"/>
        <v>472540874</v>
      </c>
      <c r="M23" s="100">
        <f t="shared" si="3"/>
        <v>0.13329129744925916</v>
      </c>
      <c r="N23" s="111">
        <v>0</v>
      </c>
      <c r="O23" s="112">
        <v>0</v>
      </c>
      <c r="P23" s="113">
        <f t="shared" si="4"/>
        <v>0</v>
      </c>
      <c r="Q23" s="100">
        <f t="shared" si="5"/>
        <v>0</v>
      </c>
      <c r="R23" s="111">
        <v>0</v>
      </c>
      <c r="S23" s="113">
        <v>0</v>
      </c>
      <c r="T23" s="113">
        <f t="shared" si="6"/>
        <v>0</v>
      </c>
      <c r="U23" s="100">
        <f t="shared" si="7"/>
        <v>0</v>
      </c>
      <c r="V23" s="111">
        <v>0</v>
      </c>
      <c r="W23" s="113">
        <v>0</v>
      </c>
      <c r="X23" s="113">
        <f t="shared" si="8"/>
        <v>0</v>
      </c>
      <c r="Y23" s="100">
        <f t="shared" si="9"/>
        <v>0</v>
      </c>
      <c r="Z23" s="72">
        <v>454281459</v>
      </c>
      <c r="AA23" s="73">
        <v>18259415</v>
      </c>
      <c r="AB23" s="73">
        <f t="shared" si="10"/>
        <v>472540874</v>
      </c>
      <c r="AC23" s="100">
        <f t="shared" si="11"/>
        <v>0.13329129744925916</v>
      </c>
      <c r="AD23" s="72">
        <v>397635410</v>
      </c>
      <c r="AE23" s="73">
        <v>12689246</v>
      </c>
      <c r="AF23" s="73">
        <f t="shared" si="12"/>
        <v>410324656</v>
      </c>
      <c r="AG23" s="73">
        <v>3381326372</v>
      </c>
      <c r="AH23" s="73">
        <v>3381326372</v>
      </c>
      <c r="AI23" s="73">
        <v>410324656</v>
      </c>
      <c r="AJ23" s="100">
        <f t="shared" si="13"/>
        <v>0.12135020724346689</v>
      </c>
      <c r="AK23" s="100">
        <f t="shared" si="14"/>
        <v>0.15162680840704823</v>
      </c>
      <c r="AL23" s="12"/>
      <c r="AM23" s="12"/>
      <c r="AN23" s="12"/>
      <c r="AO23" s="12"/>
    </row>
    <row r="24" spans="1:41" s="13" customFormat="1" ht="12.75">
      <c r="A24" s="29"/>
      <c r="B24" s="38" t="s">
        <v>88</v>
      </c>
      <c r="C24" s="39" t="s">
        <v>89</v>
      </c>
      <c r="D24" s="72">
        <v>2091965155</v>
      </c>
      <c r="E24" s="73">
        <v>164260564</v>
      </c>
      <c r="F24" s="75">
        <f t="shared" si="0"/>
        <v>2256225719</v>
      </c>
      <c r="G24" s="72">
        <v>2104156500</v>
      </c>
      <c r="H24" s="73">
        <v>197556217</v>
      </c>
      <c r="I24" s="75">
        <f t="shared" si="1"/>
        <v>2301712717</v>
      </c>
      <c r="J24" s="72">
        <v>281889641</v>
      </c>
      <c r="K24" s="73">
        <v>47809450</v>
      </c>
      <c r="L24" s="73">
        <f t="shared" si="2"/>
        <v>329699091</v>
      </c>
      <c r="M24" s="100">
        <f t="shared" si="3"/>
        <v>0.14612859352836763</v>
      </c>
      <c r="N24" s="111">
        <v>0</v>
      </c>
      <c r="O24" s="112">
        <v>0</v>
      </c>
      <c r="P24" s="113">
        <f t="shared" si="4"/>
        <v>0</v>
      </c>
      <c r="Q24" s="100">
        <f t="shared" si="5"/>
        <v>0</v>
      </c>
      <c r="R24" s="111">
        <v>0</v>
      </c>
      <c r="S24" s="113">
        <v>0</v>
      </c>
      <c r="T24" s="113">
        <f t="shared" si="6"/>
        <v>0</v>
      </c>
      <c r="U24" s="100">
        <f t="shared" si="7"/>
        <v>0</v>
      </c>
      <c r="V24" s="111">
        <v>0</v>
      </c>
      <c r="W24" s="113">
        <v>0</v>
      </c>
      <c r="X24" s="113">
        <f t="shared" si="8"/>
        <v>0</v>
      </c>
      <c r="Y24" s="100">
        <f t="shared" si="9"/>
        <v>0</v>
      </c>
      <c r="Z24" s="72">
        <v>281889641</v>
      </c>
      <c r="AA24" s="73">
        <v>47809450</v>
      </c>
      <c r="AB24" s="73">
        <f t="shared" si="10"/>
        <v>329699091</v>
      </c>
      <c r="AC24" s="100">
        <f t="shared" si="11"/>
        <v>0.14612859352836763</v>
      </c>
      <c r="AD24" s="72">
        <v>215789152</v>
      </c>
      <c r="AE24" s="73">
        <v>-363965547</v>
      </c>
      <c r="AF24" s="73">
        <f t="shared" si="12"/>
        <v>-148176395</v>
      </c>
      <c r="AG24" s="73">
        <v>1861735387</v>
      </c>
      <c r="AH24" s="73">
        <v>1861735387</v>
      </c>
      <c r="AI24" s="73">
        <v>-148176395</v>
      </c>
      <c r="AJ24" s="100">
        <f t="shared" si="13"/>
        <v>-0.0795904702863125</v>
      </c>
      <c r="AK24" s="100">
        <f t="shared" si="14"/>
        <v>-3.225044623335586</v>
      </c>
      <c r="AL24" s="12"/>
      <c r="AM24" s="12"/>
      <c r="AN24" s="12"/>
      <c r="AO24" s="12"/>
    </row>
    <row r="25" spans="1:41" s="13" customFormat="1" ht="12.75">
      <c r="A25" s="29"/>
      <c r="B25" s="38" t="s">
        <v>90</v>
      </c>
      <c r="C25" s="39" t="s">
        <v>91</v>
      </c>
      <c r="D25" s="72">
        <v>2515184421</v>
      </c>
      <c r="E25" s="73">
        <v>216972433</v>
      </c>
      <c r="F25" s="75">
        <f t="shared" si="0"/>
        <v>2732156854</v>
      </c>
      <c r="G25" s="72">
        <v>2451351421</v>
      </c>
      <c r="H25" s="73">
        <v>217275140</v>
      </c>
      <c r="I25" s="75">
        <f t="shared" si="1"/>
        <v>2668626561</v>
      </c>
      <c r="J25" s="72">
        <v>469207171</v>
      </c>
      <c r="K25" s="73">
        <v>34359098</v>
      </c>
      <c r="L25" s="73">
        <f t="shared" si="2"/>
        <v>503566269</v>
      </c>
      <c r="M25" s="100">
        <f t="shared" si="3"/>
        <v>0.18431089278888085</v>
      </c>
      <c r="N25" s="111">
        <v>0</v>
      </c>
      <c r="O25" s="112">
        <v>0</v>
      </c>
      <c r="P25" s="113">
        <f t="shared" si="4"/>
        <v>0</v>
      </c>
      <c r="Q25" s="100">
        <f t="shared" si="5"/>
        <v>0</v>
      </c>
      <c r="R25" s="111">
        <v>0</v>
      </c>
      <c r="S25" s="113">
        <v>0</v>
      </c>
      <c r="T25" s="113">
        <f t="shared" si="6"/>
        <v>0</v>
      </c>
      <c r="U25" s="100">
        <f t="shared" si="7"/>
        <v>0</v>
      </c>
      <c r="V25" s="111">
        <v>0</v>
      </c>
      <c r="W25" s="113">
        <v>0</v>
      </c>
      <c r="X25" s="113">
        <f t="shared" si="8"/>
        <v>0</v>
      </c>
      <c r="Y25" s="100">
        <f t="shared" si="9"/>
        <v>0</v>
      </c>
      <c r="Z25" s="72">
        <v>469207171</v>
      </c>
      <c r="AA25" s="73">
        <v>34359098</v>
      </c>
      <c r="AB25" s="73">
        <f t="shared" si="10"/>
        <v>503566269</v>
      </c>
      <c r="AC25" s="100">
        <f t="shared" si="11"/>
        <v>0.18431089278888085</v>
      </c>
      <c r="AD25" s="72">
        <v>517924618</v>
      </c>
      <c r="AE25" s="73">
        <v>26943431</v>
      </c>
      <c r="AF25" s="73">
        <f t="shared" si="12"/>
        <v>544868049</v>
      </c>
      <c r="AG25" s="73">
        <v>2777656108</v>
      </c>
      <c r="AH25" s="73">
        <v>2777656108</v>
      </c>
      <c r="AI25" s="73">
        <v>544868049</v>
      </c>
      <c r="AJ25" s="100">
        <f t="shared" si="13"/>
        <v>0.19616108971542995</v>
      </c>
      <c r="AK25" s="100">
        <f t="shared" si="14"/>
        <v>-0.0758014350002747</v>
      </c>
      <c r="AL25" s="12"/>
      <c r="AM25" s="12"/>
      <c r="AN25" s="12"/>
      <c r="AO25" s="12"/>
    </row>
    <row r="26" spans="1:41" s="13" customFormat="1" ht="12.75">
      <c r="A26" s="29"/>
      <c r="B26" s="38" t="s">
        <v>92</v>
      </c>
      <c r="C26" s="39" t="s">
        <v>93</v>
      </c>
      <c r="D26" s="72">
        <v>1887463397</v>
      </c>
      <c r="E26" s="73">
        <v>375750311</v>
      </c>
      <c r="F26" s="75">
        <f t="shared" si="0"/>
        <v>2263213708</v>
      </c>
      <c r="G26" s="72">
        <v>1908291397</v>
      </c>
      <c r="H26" s="73">
        <v>371550311</v>
      </c>
      <c r="I26" s="75">
        <f t="shared" si="1"/>
        <v>2279841708</v>
      </c>
      <c r="J26" s="72">
        <v>289675730</v>
      </c>
      <c r="K26" s="73">
        <v>63649061</v>
      </c>
      <c r="L26" s="73">
        <f t="shared" si="2"/>
        <v>353324791</v>
      </c>
      <c r="M26" s="100">
        <f t="shared" si="3"/>
        <v>0.15611640639638613</v>
      </c>
      <c r="N26" s="111">
        <v>0</v>
      </c>
      <c r="O26" s="112">
        <v>0</v>
      </c>
      <c r="P26" s="113">
        <f t="shared" si="4"/>
        <v>0</v>
      </c>
      <c r="Q26" s="100">
        <f t="shared" si="5"/>
        <v>0</v>
      </c>
      <c r="R26" s="111">
        <v>0</v>
      </c>
      <c r="S26" s="113">
        <v>0</v>
      </c>
      <c r="T26" s="113">
        <f t="shared" si="6"/>
        <v>0</v>
      </c>
      <c r="U26" s="100">
        <f t="shared" si="7"/>
        <v>0</v>
      </c>
      <c r="V26" s="111">
        <v>0</v>
      </c>
      <c r="W26" s="113">
        <v>0</v>
      </c>
      <c r="X26" s="113">
        <f t="shared" si="8"/>
        <v>0</v>
      </c>
      <c r="Y26" s="100">
        <f t="shared" si="9"/>
        <v>0</v>
      </c>
      <c r="Z26" s="72">
        <v>289675730</v>
      </c>
      <c r="AA26" s="73">
        <v>63649061</v>
      </c>
      <c r="AB26" s="73">
        <f t="shared" si="10"/>
        <v>353324791</v>
      </c>
      <c r="AC26" s="100">
        <f t="shared" si="11"/>
        <v>0.15611640639638613</v>
      </c>
      <c r="AD26" s="72">
        <v>284643991</v>
      </c>
      <c r="AE26" s="73">
        <v>94074431</v>
      </c>
      <c r="AF26" s="73">
        <f t="shared" si="12"/>
        <v>378718422</v>
      </c>
      <c r="AG26" s="73">
        <v>2366523251</v>
      </c>
      <c r="AH26" s="73">
        <v>2366523251</v>
      </c>
      <c r="AI26" s="73">
        <v>378718422</v>
      </c>
      <c r="AJ26" s="100">
        <f t="shared" si="13"/>
        <v>0.16003156607059257</v>
      </c>
      <c r="AK26" s="100">
        <f t="shared" si="14"/>
        <v>-0.06705148079646361</v>
      </c>
      <c r="AL26" s="12"/>
      <c r="AM26" s="12"/>
      <c r="AN26" s="12"/>
      <c r="AO26" s="12"/>
    </row>
    <row r="27" spans="1:41" s="13" customFormat="1" ht="12.75">
      <c r="A27" s="29"/>
      <c r="B27" s="40" t="s">
        <v>94</v>
      </c>
      <c r="C27" s="39" t="s">
        <v>95</v>
      </c>
      <c r="D27" s="72">
        <v>2379689082</v>
      </c>
      <c r="E27" s="73">
        <v>387975213</v>
      </c>
      <c r="F27" s="75">
        <f t="shared" si="0"/>
        <v>2767664295</v>
      </c>
      <c r="G27" s="72">
        <v>2360310420</v>
      </c>
      <c r="H27" s="73">
        <v>456371534</v>
      </c>
      <c r="I27" s="75">
        <f t="shared" si="1"/>
        <v>2816681954</v>
      </c>
      <c r="J27" s="72">
        <v>389389826</v>
      </c>
      <c r="K27" s="73">
        <v>19126858</v>
      </c>
      <c r="L27" s="73">
        <f t="shared" si="2"/>
        <v>408516684</v>
      </c>
      <c r="M27" s="100">
        <f t="shared" si="3"/>
        <v>0.14760340867135405</v>
      </c>
      <c r="N27" s="111">
        <v>0</v>
      </c>
      <c r="O27" s="112">
        <v>0</v>
      </c>
      <c r="P27" s="113">
        <f t="shared" si="4"/>
        <v>0</v>
      </c>
      <c r="Q27" s="100">
        <f t="shared" si="5"/>
        <v>0</v>
      </c>
      <c r="R27" s="111">
        <v>0</v>
      </c>
      <c r="S27" s="113">
        <v>0</v>
      </c>
      <c r="T27" s="113">
        <f t="shared" si="6"/>
        <v>0</v>
      </c>
      <c r="U27" s="100">
        <f t="shared" si="7"/>
        <v>0</v>
      </c>
      <c r="V27" s="111">
        <v>0</v>
      </c>
      <c r="W27" s="113">
        <v>0</v>
      </c>
      <c r="X27" s="113">
        <f t="shared" si="8"/>
        <v>0</v>
      </c>
      <c r="Y27" s="100">
        <f t="shared" si="9"/>
        <v>0</v>
      </c>
      <c r="Z27" s="72">
        <v>389389826</v>
      </c>
      <c r="AA27" s="73">
        <v>19126858</v>
      </c>
      <c r="AB27" s="73">
        <f t="shared" si="10"/>
        <v>408516684</v>
      </c>
      <c r="AC27" s="100">
        <f t="shared" si="11"/>
        <v>0.14760340867135405</v>
      </c>
      <c r="AD27" s="72">
        <v>399017998</v>
      </c>
      <c r="AE27" s="73">
        <v>34554921</v>
      </c>
      <c r="AF27" s="73">
        <f t="shared" si="12"/>
        <v>433572919</v>
      </c>
      <c r="AG27" s="73">
        <v>2614779375</v>
      </c>
      <c r="AH27" s="73">
        <v>2614779375</v>
      </c>
      <c r="AI27" s="73">
        <v>433572919</v>
      </c>
      <c r="AJ27" s="100">
        <f t="shared" si="13"/>
        <v>0.16581625323551438</v>
      </c>
      <c r="AK27" s="100">
        <f t="shared" si="14"/>
        <v>-0.05779012918470583</v>
      </c>
      <c r="AL27" s="12"/>
      <c r="AM27" s="12"/>
      <c r="AN27" s="12"/>
      <c r="AO27" s="12"/>
    </row>
    <row r="28" spans="1:41" s="13" customFormat="1" ht="12.75">
      <c r="A28" s="41"/>
      <c r="B28" s="42" t="s">
        <v>615</v>
      </c>
      <c r="C28" s="41"/>
      <c r="D28" s="76">
        <f>SUM(D9:D27)</f>
        <v>61037729675</v>
      </c>
      <c r="E28" s="77">
        <f>SUM(E9:E27)</f>
        <v>7184403063</v>
      </c>
      <c r="F28" s="78">
        <f t="shared" si="0"/>
        <v>68222132738</v>
      </c>
      <c r="G28" s="76">
        <f>SUM(G9:G27)</f>
        <v>60502971797</v>
      </c>
      <c r="H28" s="77">
        <f>SUM(H9:H27)</f>
        <v>8034781712</v>
      </c>
      <c r="I28" s="78">
        <f t="shared" si="1"/>
        <v>68537753509</v>
      </c>
      <c r="J28" s="76">
        <f>SUM(J9:J27)</f>
        <v>16439538250</v>
      </c>
      <c r="K28" s="77">
        <f>SUM(K9:K27)</f>
        <v>2168987614</v>
      </c>
      <c r="L28" s="77">
        <f t="shared" si="2"/>
        <v>18608525864</v>
      </c>
      <c r="M28" s="101">
        <f t="shared" si="3"/>
        <v>0.2727637662027381</v>
      </c>
      <c r="N28" s="114">
        <f>SUM(N9:N27)</f>
        <v>0</v>
      </c>
      <c r="O28" s="115">
        <f>SUM(O9:O27)</f>
        <v>0</v>
      </c>
      <c r="P28" s="116">
        <f t="shared" si="4"/>
        <v>0</v>
      </c>
      <c r="Q28" s="101">
        <f t="shared" si="5"/>
        <v>0</v>
      </c>
      <c r="R28" s="114">
        <f>SUM(R9:R27)</f>
        <v>0</v>
      </c>
      <c r="S28" s="116">
        <f>SUM(S9:S27)</f>
        <v>0</v>
      </c>
      <c r="T28" s="116">
        <f t="shared" si="6"/>
        <v>0</v>
      </c>
      <c r="U28" s="101">
        <f t="shared" si="7"/>
        <v>0</v>
      </c>
      <c r="V28" s="114">
        <f>SUM(V9:V27)</f>
        <v>0</v>
      </c>
      <c r="W28" s="116">
        <f>SUM(W9:W27)</f>
        <v>0</v>
      </c>
      <c r="X28" s="116">
        <f t="shared" si="8"/>
        <v>0</v>
      </c>
      <c r="Y28" s="101">
        <f t="shared" si="9"/>
        <v>0</v>
      </c>
      <c r="Z28" s="76">
        <v>16439538250</v>
      </c>
      <c r="AA28" s="77">
        <v>2168987614</v>
      </c>
      <c r="AB28" s="77">
        <f t="shared" si="10"/>
        <v>18608525864</v>
      </c>
      <c r="AC28" s="101">
        <f t="shared" si="11"/>
        <v>0.2727637662027381</v>
      </c>
      <c r="AD28" s="76">
        <f>SUM(AD9:AD27)</f>
        <v>8883507269</v>
      </c>
      <c r="AE28" s="77">
        <f>SUM(AE9:AE27)</f>
        <v>1291176063</v>
      </c>
      <c r="AF28" s="77">
        <f t="shared" si="12"/>
        <v>10174683332</v>
      </c>
      <c r="AG28" s="77">
        <f>SUM(AG9:AG27)</f>
        <v>67850383883</v>
      </c>
      <c r="AH28" s="77">
        <f>SUM(AH9:AH27)</f>
        <v>67850383883</v>
      </c>
      <c r="AI28" s="77">
        <f>SUM(AI9:AI27)</f>
        <v>10174683332</v>
      </c>
      <c r="AJ28" s="101">
        <f t="shared" si="13"/>
        <v>0.14995763840548115</v>
      </c>
      <c r="AK28" s="101">
        <f t="shared" si="14"/>
        <v>0.8289046702293967</v>
      </c>
      <c r="AL28" s="12"/>
      <c r="AM28" s="12"/>
      <c r="AN28" s="12"/>
      <c r="AO28" s="12"/>
    </row>
    <row r="29" spans="1:41" s="13" customFormat="1" ht="12.75" customHeight="1">
      <c r="A29" s="43"/>
      <c r="B29" s="44"/>
      <c r="C29" s="45"/>
      <c r="D29" s="79"/>
      <c r="E29" s="80"/>
      <c r="F29" s="81"/>
      <c r="G29" s="79"/>
      <c r="H29" s="80"/>
      <c r="I29" s="81"/>
      <c r="J29" s="82"/>
      <c r="K29" s="80"/>
      <c r="L29" s="81"/>
      <c r="M29" s="102"/>
      <c r="N29" s="82"/>
      <c r="O29" s="81"/>
      <c r="P29" s="80"/>
      <c r="Q29" s="102"/>
      <c r="R29" s="82"/>
      <c r="S29" s="80"/>
      <c r="T29" s="80"/>
      <c r="U29" s="102"/>
      <c r="V29" s="82"/>
      <c r="W29" s="80"/>
      <c r="X29" s="80"/>
      <c r="Y29" s="102"/>
      <c r="Z29" s="82"/>
      <c r="AA29" s="80"/>
      <c r="AB29" s="81"/>
      <c r="AC29" s="102"/>
      <c r="AD29" s="82"/>
      <c r="AE29" s="80"/>
      <c r="AF29" s="80"/>
      <c r="AG29" s="80"/>
      <c r="AH29" s="80"/>
      <c r="AI29" s="80"/>
      <c r="AJ29" s="102"/>
      <c r="AK29" s="102"/>
      <c r="AL29" s="12"/>
      <c r="AM29" s="12"/>
      <c r="AN29" s="12"/>
      <c r="AO29" s="12"/>
    </row>
    <row r="30" spans="1:41" s="13" customFormat="1" ht="12.75">
      <c r="A30" s="12"/>
      <c r="B30" s="46"/>
      <c r="C30" s="12"/>
      <c r="D30" s="83"/>
      <c r="E30" s="83"/>
      <c r="F30" s="83"/>
      <c r="G30" s="83"/>
      <c r="H30" s="83"/>
      <c r="I30" s="83"/>
      <c r="J30" s="83"/>
      <c r="K30" s="83"/>
      <c r="L30" s="83"/>
      <c r="M30" s="103"/>
      <c r="N30" s="83"/>
      <c r="O30" s="83"/>
      <c r="P30" s="83"/>
      <c r="Q30" s="103"/>
      <c r="R30" s="83"/>
      <c r="S30" s="83"/>
      <c r="T30" s="83"/>
      <c r="U30" s="103"/>
      <c r="V30" s="83"/>
      <c r="W30" s="83"/>
      <c r="X30" s="83"/>
      <c r="Y30" s="103"/>
      <c r="Z30" s="83"/>
      <c r="AA30" s="83"/>
      <c r="AB30" s="83"/>
      <c r="AC30" s="103"/>
      <c r="AD30" s="83"/>
      <c r="AE30" s="83"/>
      <c r="AF30" s="83"/>
      <c r="AG30" s="83"/>
      <c r="AH30" s="83"/>
      <c r="AI30" s="83"/>
      <c r="AJ30" s="103"/>
      <c r="AK30" s="103"/>
      <c r="AL30" s="12"/>
      <c r="AM30" s="12"/>
      <c r="AN30" s="12"/>
      <c r="AO30" s="12"/>
    </row>
    <row r="31" spans="1:41" ht="12.75">
      <c r="A31" s="2"/>
      <c r="B31" s="2"/>
      <c r="C31" s="2"/>
      <c r="D31" s="84"/>
      <c r="E31" s="84"/>
      <c r="F31" s="84"/>
      <c r="G31" s="84"/>
      <c r="H31" s="84"/>
      <c r="I31" s="84"/>
      <c r="J31" s="84"/>
      <c r="K31" s="84"/>
      <c r="L31" s="84"/>
      <c r="M31" s="104"/>
      <c r="N31" s="84"/>
      <c r="O31" s="84"/>
      <c r="P31" s="84"/>
      <c r="Q31" s="104"/>
      <c r="R31" s="84"/>
      <c r="S31" s="84"/>
      <c r="T31" s="84"/>
      <c r="U31" s="104"/>
      <c r="V31" s="84"/>
      <c r="W31" s="84"/>
      <c r="X31" s="84"/>
      <c r="Y31" s="104"/>
      <c r="Z31" s="84"/>
      <c r="AA31" s="84"/>
      <c r="AB31" s="84"/>
      <c r="AC31" s="104"/>
      <c r="AD31" s="84"/>
      <c r="AE31" s="84"/>
      <c r="AF31" s="84"/>
      <c r="AG31" s="84"/>
      <c r="AH31" s="84"/>
      <c r="AI31" s="84"/>
      <c r="AJ31" s="104"/>
      <c r="AK31" s="104"/>
      <c r="AL31" s="2"/>
      <c r="AM31" s="2"/>
      <c r="AN31" s="2"/>
      <c r="AO31" s="2"/>
    </row>
    <row r="32" spans="1:41" ht="12.75">
      <c r="A32" s="2"/>
      <c r="B32" s="2"/>
      <c r="C32" s="2"/>
      <c r="D32" s="84"/>
      <c r="E32" s="84"/>
      <c r="F32" s="84"/>
      <c r="G32" s="84"/>
      <c r="H32" s="84"/>
      <c r="I32" s="84"/>
      <c r="J32" s="84"/>
      <c r="K32" s="84"/>
      <c r="L32" s="84"/>
      <c r="M32" s="104"/>
      <c r="N32" s="84"/>
      <c r="O32" s="84"/>
      <c r="P32" s="84"/>
      <c r="Q32" s="104"/>
      <c r="R32" s="84"/>
      <c r="S32" s="84"/>
      <c r="T32" s="84"/>
      <c r="U32" s="104"/>
      <c r="V32" s="84"/>
      <c r="W32" s="84"/>
      <c r="X32" s="84"/>
      <c r="Y32" s="104"/>
      <c r="Z32" s="84"/>
      <c r="AA32" s="84"/>
      <c r="AB32" s="84"/>
      <c r="AC32" s="104"/>
      <c r="AD32" s="84"/>
      <c r="AE32" s="84"/>
      <c r="AF32" s="84"/>
      <c r="AG32" s="84"/>
      <c r="AH32" s="84"/>
      <c r="AI32" s="84"/>
      <c r="AJ32" s="104"/>
      <c r="AK32" s="104"/>
      <c r="AL32" s="2"/>
      <c r="AM32" s="2"/>
      <c r="AN32" s="2"/>
      <c r="AO32" s="2"/>
    </row>
    <row r="33" spans="1:41" ht="12.75">
      <c r="A33" s="2"/>
      <c r="B33" s="2"/>
      <c r="C33" s="2"/>
      <c r="D33" s="84"/>
      <c r="E33" s="84"/>
      <c r="F33" s="84"/>
      <c r="G33" s="84"/>
      <c r="H33" s="84"/>
      <c r="I33" s="84"/>
      <c r="J33" s="84"/>
      <c r="K33" s="84"/>
      <c r="L33" s="84"/>
      <c r="M33" s="104"/>
      <c r="N33" s="84"/>
      <c r="O33" s="84"/>
      <c r="P33" s="84"/>
      <c r="Q33" s="104"/>
      <c r="R33" s="84"/>
      <c r="S33" s="84"/>
      <c r="T33" s="84"/>
      <c r="U33" s="104"/>
      <c r="V33" s="84"/>
      <c r="W33" s="84"/>
      <c r="X33" s="84"/>
      <c r="Y33" s="104"/>
      <c r="Z33" s="84"/>
      <c r="AA33" s="84"/>
      <c r="AB33" s="84"/>
      <c r="AC33" s="104"/>
      <c r="AD33" s="84"/>
      <c r="AE33" s="84"/>
      <c r="AF33" s="84"/>
      <c r="AG33" s="84"/>
      <c r="AH33" s="84"/>
      <c r="AI33" s="84"/>
      <c r="AJ33" s="104"/>
      <c r="AK33" s="104"/>
      <c r="AL33" s="2"/>
      <c r="AM33" s="2"/>
      <c r="AN33" s="2"/>
      <c r="AO33" s="2"/>
    </row>
    <row r="34" spans="1:41" ht="12.75">
      <c r="A34" s="2"/>
      <c r="B34" s="2"/>
      <c r="C34" s="2"/>
      <c r="D34" s="84"/>
      <c r="E34" s="84"/>
      <c r="F34" s="84"/>
      <c r="G34" s="84"/>
      <c r="H34" s="84"/>
      <c r="I34" s="84"/>
      <c r="J34" s="84"/>
      <c r="K34" s="84"/>
      <c r="L34" s="84"/>
      <c r="M34" s="104"/>
      <c r="N34" s="84"/>
      <c r="O34" s="84"/>
      <c r="P34" s="84"/>
      <c r="Q34" s="104"/>
      <c r="R34" s="84"/>
      <c r="S34" s="84"/>
      <c r="T34" s="84"/>
      <c r="U34" s="104"/>
      <c r="V34" s="84"/>
      <c r="W34" s="84"/>
      <c r="X34" s="84"/>
      <c r="Y34" s="104"/>
      <c r="Z34" s="84"/>
      <c r="AA34" s="84"/>
      <c r="AB34" s="84"/>
      <c r="AC34" s="104"/>
      <c r="AD34" s="84"/>
      <c r="AE34" s="84"/>
      <c r="AF34" s="84"/>
      <c r="AG34" s="84"/>
      <c r="AH34" s="84"/>
      <c r="AI34" s="84"/>
      <c r="AJ34" s="104"/>
      <c r="AK34" s="104"/>
      <c r="AL34" s="2"/>
      <c r="AM34" s="2"/>
      <c r="AN34" s="2"/>
      <c r="AO34" s="2"/>
    </row>
    <row r="35" spans="1:41" ht="12.75">
      <c r="A35" s="2"/>
      <c r="B35" s="2"/>
      <c r="C35" s="2"/>
      <c r="D35" s="84"/>
      <c r="E35" s="84"/>
      <c r="F35" s="84"/>
      <c r="G35" s="84"/>
      <c r="H35" s="84"/>
      <c r="I35" s="84"/>
      <c r="J35" s="84"/>
      <c r="K35" s="84"/>
      <c r="L35" s="84"/>
      <c r="M35" s="104"/>
      <c r="N35" s="84"/>
      <c r="O35" s="84"/>
      <c r="P35" s="84"/>
      <c r="Q35" s="104"/>
      <c r="R35" s="84"/>
      <c r="S35" s="84"/>
      <c r="T35" s="84"/>
      <c r="U35" s="104"/>
      <c r="V35" s="84"/>
      <c r="W35" s="84"/>
      <c r="X35" s="84"/>
      <c r="Y35" s="104"/>
      <c r="Z35" s="84"/>
      <c r="AA35" s="84"/>
      <c r="AB35" s="84"/>
      <c r="AC35" s="104"/>
      <c r="AD35" s="84"/>
      <c r="AE35" s="84"/>
      <c r="AF35" s="84"/>
      <c r="AG35" s="84"/>
      <c r="AH35" s="84"/>
      <c r="AI35" s="84"/>
      <c r="AJ35" s="104"/>
      <c r="AK35" s="104"/>
      <c r="AL35" s="2"/>
      <c r="AM35" s="2"/>
      <c r="AN35" s="2"/>
      <c r="AO35" s="2"/>
    </row>
    <row r="36" spans="1:41" ht="12.75">
      <c r="A36" s="2"/>
      <c r="B36" s="2"/>
      <c r="C36" s="2"/>
      <c r="D36" s="84"/>
      <c r="E36" s="84"/>
      <c r="F36" s="84"/>
      <c r="G36" s="84"/>
      <c r="H36" s="84"/>
      <c r="I36" s="84"/>
      <c r="J36" s="84"/>
      <c r="K36" s="84"/>
      <c r="L36" s="84"/>
      <c r="M36" s="104"/>
      <c r="N36" s="84"/>
      <c r="O36" s="84"/>
      <c r="P36" s="84"/>
      <c r="Q36" s="104"/>
      <c r="R36" s="84"/>
      <c r="S36" s="84"/>
      <c r="T36" s="84"/>
      <c r="U36" s="104"/>
      <c r="V36" s="84"/>
      <c r="W36" s="84"/>
      <c r="X36" s="84"/>
      <c r="Y36" s="104"/>
      <c r="Z36" s="84"/>
      <c r="AA36" s="84"/>
      <c r="AB36" s="84"/>
      <c r="AC36" s="104"/>
      <c r="AD36" s="84"/>
      <c r="AE36" s="84"/>
      <c r="AF36" s="84"/>
      <c r="AG36" s="84"/>
      <c r="AH36" s="84"/>
      <c r="AI36" s="84"/>
      <c r="AJ36" s="104"/>
      <c r="AK36" s="104"/>
      <c r="AL36" s="2"/>
      <c r="AM36" s="2"/>
      <c r="AN36" s="2"/>
      <c r="AO36" s="2"/>
    </row>
    <row r="37" spans="1:41" ht="12.75">
      <c r="A37" s="2"/>
      <c r="B37" s="2"/>
      <c r="C37" s="2"/>
      <c r="D37" s="84"/>
      <c r="E37" s="84"/>
      <c r="F37" s="84"/>
      <c r="G37" s="84"/>
      <c r="H37" s="84"/>
      <c r="I37" s="84"/>
      <c r="J37" s="84"/>
      <c r="K37" s="84"/>
      <c r="L37" s="84"/>
      <c r="M37" s="104"/>
      <c r="N37" s="84"/>
      <c r="O37" s="84"/>
      <c r="P37" s="84"/>
      <c r="Q37" s="104"/>
      <c r="R37" s="84"/>
      <c r="S37" s="84"/>
      <c r="T37" s="84"/>
      <c r="U37" s="104"/>
      <c r="V37" s="84"/>
      <c r="W37" s="84"/>
      <c r="X37" s="84"/>
      <c r="Y37" s="104"/>
      <c r="Z37" s="84"/>
      <c r="AA37" s="84"/>
      <c r="AB37" s="84"/>
      <c r="AC37" s="104"/>
      <c r="AD37" s="84"/>
      <c r="AE37" s="84"/>
      <c r="AF37" s="84"/>
      <c r="AG37" s="84"/>
      <c r="AH37" s="84"/>
      <c r="AI37" s="84"/>
      <c r="AJ37" s="104"/>
      <c r="AK37" s="104"/>
      <c r="AL37" s="2"/>
      <c r="AM37" s="2"/>
      <c r="AN37" s="2"/>
      <c r="AO37" s="2"/>
    </row>
    <row r="38" spans="1:41" ht="12.75">
      <c r="A38" s="2"/>
      <c r="B38" s="2"/>
      <c r="C38" s="2"/>
      <c r="D38" s="84"/>
      <c r="E38" s="84"/>
      <c r="F38" s="84"/>
      <c r="G38" s="84"/>
      <c r="H38" s="84"/>
      <c r="I38" s="84"/>
      <c r="J38" s="84"/>
      <c r="K38" s="84"/>
      <c r="L38" s="84"/>
      <c r="M38" s="104"/>
      <c r="N38" s="84"/>
      <c r="O38" s="84"/>
      <c r="P38" s="84"/>
      <c r="Q38" s="104"/>
      <c r="R38" s="84"/>
      <c r="S38" s="84"/>
      <c r="T38" s="84"/>
      <c r="U38" s="104"/>
      <c r="V38" s="84"/>
      <c r="W38" s="84"/>
      <c r="X38" s="84"/>
      <c r="Y38" s="104"/>
      <c r="Z38" s="84"/>
      <c r="AA38" s="84"/>
      <c r="AB38" s="84"/>
      <c r="AC38" s="104"/>
      <c r="AD38" s="84"/>
      <c r="AE38" s="84"/>
      <c r="AF38" s="84"/>
      <c r="AG38" s="84"/>
      <c r="AH38" s="84"/>
      <c r="AI38" s="84"/>
      <c r="AJ38" s="104"/>
      <c r="AK38" s="104"/>
      <c r="AL38" s="2"/>
      <c r="AM38" s="2"/>
      <c r="AN38" s="2"/>
      <c r="AO38" s="2"/>
    </row>
    <row r="39" spans="1:41" ht="12.75">
      <c r="A39" s="2"/>
      <c r="B39" s="2"/>
      <c r="C39" s="2"/>
      <c r="D39" s="84"/>
      <c r="E39" s="84"/>
      <c r="F39" s="84"/>
      <c r="G39" s="84"/>
      <c r="H39" s="84"/>
      <c r="I39" s="84"/>
      <c r="J39" s="84"/>
      <c r="K39" s="84"/>
      <c r="L39" s="84"/>
      <c r="M39" s="104"/>
      <c r="N39" s="84"/>
      <c r="O39" s="84"/>
      <c r="P39" s="84"/>
      <c r="Q39" s="104"/>
      <c r="R39" s="84"/>
      <c r="S39" s="84"/>
      <c r="T39" s="84"/>
      <c r="U39" s="104"/>
      <c r="V39" s="84"/>
      <c r="W39" s="84"/>
      <c r="X39" s="84"/>
      <c r="Y39" s="104"/>
      <c r="Z39" s="84"/>
      <c r="AA39" s="84"/>
      <c r="AB39" s="84"/>
      <c r="AC39" s="104"/>
      <c r="AD39" s="84"/>
      <c r="AE39" s="84"/>
      <c r="AF39" s="84"/>
      <c r="AG39" s="84"/>
      <c r="AH39" s="84"/>
      <c r="AI39" s="84"/>
      <c r="AJ39" s="104"/>
      <c r="AK39" s="104"/>
      <c r="AL39" s="2"/>
      <c r="AM39" s="2"/>
      <c r="AN39" s="2"/>
      <c r="AO39" s="2"/>
    </row>
    <row r="40" spans="1:41" ht="12.75">
      <c r="A40" s="2"/>
      <c r="B40" s="2"/>
      <c r="C40" s="2"/>
      <c r="D40" s="84"/>
      <c r="E40" s="84"/>
      <c r="F40" s="84"/>
      <c r="G40" s="84"/>
      <c r="H40" s="84"/>
      <c r="I40" s="84"/>
      <c r="J40" s="84"/>
      <c r="K40" s="84"/>
      <c r="L40" s="84"/>
      <c r="M40" s="104"/>
      <c r="N40" s="84"/>
      <c r="O40" s="84"/>
      <c r="P40" s="84"/>
      <c r="Q40" s="104"/>
      <c r="R40" s="84"/>
      <c r="S40" s="84"/>
      <c r="T40" s="84"/>
      <c r="U40" s="104"/>
      <c r="V40" s="84"/>
      <c r="W40" s="84"/>
      <c r="X40" s="84"/>
      <c r="Y40" s="104"/>
      <c r="Z40" s="84"/>
      <c r="AA40" s="84"/>
      <c r="AB40" s="84"/>
      <c r="AC40" s="104"/>
      <c r="AD40" s="84"/>
      <c r="AE40" s="84"/>
      <c r="AF40" s="84"/>
      <c r="AG40" s="84"/>
      <c r="AH40" s="84"/>
      <c r="AI40" s="84"/>
      <c r="AJ40" s="104"/>
      <c r="AK40" s="104"/>
      <c r="AL40" s="2"/>
      <c r="AM40" s="2"/>
      <c r="AN40" s="2"/>
      <c r="AO40" s="2"/>
    </row>
    <row r="41" spans="1:41" ht="12.75">
      <c r="A41" s="2"/>
      <c r="B41" s="2"/>
      <c r="C41" s="2"/>
      <c r="D41" s="84"/>
      <c r="E41" s="84"/>
      <c r="F41" s="84"/>
      <c r="G41" s="84"/>
      <c r="H41" s="84"/>
      <c r="I41" s="84"/>
      <c r="J41" s="84"/>
      <c r="K41" s="84"/>
      <c r="L41" s="84"/>
      <c r="M41" s="104"/>
      <c r="N41" s="84"/>
      <c r="O41" s="84"/>
      <c r="P41" s="84"/>
      <c r="Q41" s="104"/>
      <c r="R41" s="84"/>
      <c r="S41" s="84"/>
      <c r="T41" s="84"/>
      <c r="U41" s="104"/>
      <c r="V41" s="84"/>
      <c r="W41" s="84"/>
      <c r="X41" s="84"/>
      <c r="Y41" s="104"/>
      <c r="Z41" s="84"/>
      <c r="AA41" s="84"/>
      <c r="AB41" s="84"/>
      <c r="AC41" s="104"/>
      <c r="AD41" s="84"/>
      <c r="AE41" s="84"/>
      <c r="AF41" s="84"/>
      <c r="AG41" s="84"/>
      <c r="AH41" s="84"/>
      <c r="AI41" s="84"/>
      <c r="AJ41" s="104"/>
      <c r="AK41" s="104"/>
      <c r="AL41" s="2"/>
      <c r="AM41" s="2"/>
      <c r="AN41" s="2"/>
      <c r="AO41" s="2"/>
    </row>
    <row r="42" spans="1:41" ht="12.75">
      <c r="A42" s="2"/>
      <c r="B42" s="2"/>
      <c r="C42" s="2"/>
      <c r="D42" s="84"/>
      <c r="E42" s="84"/>
      <c r="F42" s="84"/>
      <c r="G42" s="84"/>
      <c r="H42" s="84"/>
      <c r="I42" s="84"/>
      <c r="J42" s="84"/>
      <c r="K42" s="84"/>
      <c r="L42" s="84"/>
      <c r="M42" s="104"/>
      <c r="N42" s="84"/>
      <c r="O42" s="84"/>
      <c r="P42" s="84"/>
      <c r="Q42" s="104"/>
      <c r="R42" s="84"/>
      <c r="S42" s="84"/>
      <c r="T42" s="84"/>
      <c r="U42" s="104"/>
      <c r="V42" s="84"/>
      <c r="W42" s="84"/>
      <c r="X42" s="84"/>
      <c r="Y42" s="104"/>
      <c r="Z42" s="84"/>
      <c r="AA42" s="84"/>
      <c r="AB42" s="84"/>
      <c r="AC42" s="104"/>
      <c r="AD42" s="84"/>
      <c r="AE42" s="84"/>
      <c r="AF42" s="84"/>
      <c r="AG42" s="84"/>
      <c r="AH42" s="84"/>
      <c r="AI42" s="84"/>
      <c r="AJ42" s="104"/>
      <c r="AK42" s="104"/>
      <c r="AL42" s="2"/>
      <c r="AM42" s="2"/>
      <c r="AN42" s="2"/>
      <c r="AO42" s="2"/>
    </row>
    <row r="43" spans="1:41" ht="12.75">
      <c r="A43" s="2"/>
      <c r="B43" s="2"/>
      <c r="C43" s="2"/>
      <c r="D43" s="84"/>
      <c r="E43" s="84"/>
      <c r="F43" s="84"/>
      <c r="G43" s="84"/>
      <c r="H43" s="84"/>
      <c r="I43" s="84"/>
      <c r="J43" s="84"/>
      <c r="K43" s="84"/>
      <c r="L43" s="84"/>
      <c r="M43" s="104"/>
      <c r="N43" s="84"/>
      <c r="O43" s="84"/>
      <c r="P43" s="84"/>
      <c r="Q43" s="104"/>
      <c r="R43" s="84"/>
      <c r="S43" s="84"/>
      <c r="T43" s="84"/>
      <c r="U43" s="104"/>
      <c r="V43" s="84"/>
      <c r="W43" s="84"/>
      <c r="X43" s="84"/>
      <c r="Y43" s="104"/>
      <c r="Z43" s="84"/>
      <c r="AA43" s="84"/>
      <c r="AB43" s="84"/>
      <c r="AC43" s="104"/>
      <c r="AD43" s="84"/>
      <c r="AE43" s="84"/>
      <c r="AF43" s="84"/>
      <c r="AG43" s="84"/>
      <c r="AH43" s="84"/>
      <c r="AI43" s="84"/>
      <c r="AJ43" s="104"/>
      <c r="AK43" s="104"/>
      <c r="AL43" s="2"/>
      <c r="AM43" s="2"/>
      <c r="AN43" s="2"/>
      <c r="AO43" s="2"/>
    </row>
    <row r="44" spans="1:41" ht="12.75">
      <c r="A44" s="2"/>
      <c r="B44" s="2"/>
      <c r="C44" s="2"/>
      <c r="D44" s="84"/>
      <c r="E44" s="84"/>
      <c r="F44" s="84"/>
      <c r="G44" s="84"/>
      <c r="H44" s="84"/>
      <c r="I44" s="84"/>
      <c r="J44" s="84"/>
      <c r="K44" s="84"/>
      <c r="L44" s="84"/>
      <c r="M44" s="104"/>
      <c r="N44" s="84"/>
      <c r="O44" s="84"/>
      <c r="P44" s="84"/>
      <c r="Q44" s="104"/>
      <c r="R44" s="84"/>
      <c r="S44" s="84"/>
      <c r="T44" s="84"/>
      <c r="U44" s="104"/>
      <c r="V44" s="84"/>
      <c r="W44" s="84"/>
      <c r="X44" s="84"/>
      <c r="Y44" s="104"/>
      <c r="Z44" s="84"/>
      <c r="AA44" s="84"/>
      <c r="AB44" s="84"/>
      <c r="AC44" s="104"/>
      <c r="AD44" s="84"/>
      <c r="AE44" s="84"/>
      <c r="AF44" s="84"/>
      <c r="AG44" s="84"/>
      <c r="AH44" s="84"/>
      <c r="AI44" s="84"/>
      <c r="AJ44" s="104"/>
      <c r="AK44" s="104"/>
      <c r="AL44" s="2"/>
      <c r="AM44" s="2"/>
      <c r="AN44" s="2"/>
      <c r="AO44" s="2"/>
    </row>
    <row r="45" spans="1:41" ht="12.75">
      <c r="A45" s="2"/>
      <c r="B45" s="2"/>
      <c r="C45" s="2"/>
      <c r="D45" s="84"/>
      <c r="E45" s="84"/>
      <c r="F45" s="84"/>
      <c r="G45" s="84"/>
      <c r="H45" s="84"/>
      <c r="I45" s="84"/>
      <c r="J45" s="84"/>
      <c r="K45" s="84"/>
      <c r="L45" s="84"/>
      <c r="M45" s="104"/>
      <c r="N45" s="84"/>
      <c r="O45" s="84"/>
      <c r="P45" s="84"/>
      <c r="Q45" s="104"/>
      <c r="R45" s="84"/>
      <c r="S45" s="84"/>
      <c r="T45" s="84"/>
      <c r="U45" s="104"/>
      <c r="V45" s="84"/>
      <c r="W45" s="84"/>
      <c r="X45" s="84"/>
      <c r="Y45" s="104"/>
      <c r="Z45" s="84"/>
      <c r="AA45" s="84"/>
      <c r="AB45" s="84"/>
      <c r="AC45" s="104"/>
      <c r="AD45" s="84"/>
      <c r="AE45" s="84"/>
      <c r="AF45" s="84"/>
      <c r="AG45" s="84"/>
      <c r="AH45" s="84"/>
      <c r="AI45" s="84"/>
      <c r="AJ45" s="104"/>
      <c r="AK45" s="104"/>
      <c r="AL45" s="2"/>
      <c r="AM45" s="2"/>
      <c r="AN45" s="2"/>
      <c r="AO45" s="2"/>
    </row>
    <row r="46" spans="1:41" ht="12.75">
      <c r="A46" s="2"/>
      <c r="B46" s="2"/>
      <c r="C46" s="2"/>
      <c r="D46" s="84"/>
      <c r="E46" s="84"/>
      <c r="F46" s="84"/>
      <c r="G46" s="84"/>
      <c r="H46" s="84"/>
      <c r="I46" s="84"/>
      <c r="J46" s="84"/>
      <c r="K46" s="84"/>
      <c r="L46" s="84"/>
      <c r="M46" s="104"/>
      <c r="N46" s="84"/>
      <c r="O46" s="84"/>
      <c r="P46" s="84"/>
      <c r="Q46" s="104"/>
      <c r="R46" s="84"/>
      <c r="S46" s="84"/>
      <c r="T46" s="84"/>
      <c r="U46" s="104"/>
      <c r="V46" s="84"/>
      <c r="W46" s="84"/>
      <c r="X46" s="84"/>
      <c r="Y46" s="104"/>
      <c r="Z46" s="84"/>
      <c r="AA46" s="84"/>
      <c r="AB46" s="84"/>
      <c r="AC46" s="104"/>
      <c r="AD46" s="84"/>
      <c r="AE46" s="84"/>
      <c r="AF46" s="84"/>
      <c r="AG46" s="84"/>
      <c r="AH46" s="84"/>
      <c r="AI46" s="84"/>
      <c r="AJ46" s="104"/>
      <c r="AK46" s="104"/>
      <c r="AL46" s="2"/>
      <c r="AM46" s="2"/>
      <c r="AN46" s="2"/>
      <c r="AO46" s="2"/>
    </row>
    <row r="47" spans="1:41" ht="12.75">
      <c r="A47" s="2"/>
      <c r="B47" s="2"/>
      <c r="C47" s="2"/>
      <c r="D47" s="84"/>
      <c r="E47" s="84"/>
      <c r="F47" s="84"/>
      <c r="G47" s="84"/>
      <c r="H47" s="84"/>
      <c r="I47" s="84"/>
      <c r="J47" s="84"/>
      <c r="K47" s="84"/>
      <c r="L47" s="84"/>
      <c r="M47" s="104"/>
      <c r="N47" s="84"/>
      <c r="O47" s="84"/>
      <c r="P47" s="84"/>
      <c r="Q47" s="104"/>
      <c r="R47" s="84"/>
      <c r="S47" s="84"/>
      <c r="T47" s="84"/>
      <c r="U47" s="104"/>
      <c r="V47" s="84"/>
      <c r="W47" s="84"/>
      <c r="X47" s="84"/>
      <c r="Y47" s="104"/>
      <c r="Z47" s="84"/>
      <c r="AA47" s="84"/>
      <c r="AB47" s="84"/>
      <c r="AC47" s="104"/>
      <c r="AD47" s="84"/>
      <c r="AE47" s="84"/>
      <c r="AF47" s="84"/>
      <c r="AG47" s="84"/>
      <c r="AH47" s="84"/>
      <c r="AI47" s="84"/>
      <c r="AJ47" s="104"/>
      <c r="AK47" s="104"/>
      <c r="AL47" s="2"/>
      <c r="AM47" s="2"/>
      <c r="AN47" s="2"/>
      <c r="AO47" s="2"/>
    </row>
    <row r="48" spans="1:41" ht="12.75">
      <c r="A48" s="2"/>
      <c r="B48" s="2"/>
      <c r="C48" s="2"/>
      <c r="D48" s="84"/>
      <c r="E48" s="84"/>
      <c r="F48" s="84"/>
      <c r="G48" s="84"/>
      <c r="H48" s="84"/>
      <c r="I48" s="84"/>
      <c r="J48" s="84"/>
      <c r="K48" s="84"/>
      <c r="L48" s="84"/>
      <c r="M48" s="104"/>
      <c r="N48" s="84"/>
      <c r="O48" s="84"/>
      <c r="P48" s="84"/>
      <c r="Q48" s="104"/>
      <c r="R48" s="84"/>
      <c r="S48" s="84"/>
      <c r="T48" s="84"/>
      <c r="U48" s="104"/>
      <c r="V48" s="84"/>
      <c r="W48" s="84"/>
      <c r="X48" s="84"/>
      <c r="Y48" s="104"/>
      <c r="Z48" s="84"/>
      <c r="AA48" s="84"/>
      <c r="AB48" s="84"/>
      <c r="AC48" s="104"/>
      <c r="AD48" s="84"/>
      <c r="AE48" s="84"/>
      <c r="AF48" s="84"/>
      <c r="AG48" s="84"/>
      <c r="AH48" s="84"/>
      <c r="AI48" s="84"/>
      <c r="AJ48" s="104"/>
      <c r="AK48" s="104"/>
      <c r="AL48" s="2"/>
      <c r="AM48" s="2"/>
      <c r="AN48" s="2"/>
      <c r="AO48" s="2"/>
    </row>
    <row r="49" spans="1:41" ht="12.75">
      <c r="A49" s="2"/>
      <c r="B49" s="2"/>
      <c r="C49" s="2"/>
      <c r="D49" s="84"/>
      <c r="E49" s="84"/>
      <c r="F49" s="84"/>
      <c r="G49" s="84"/>
      <c r="H49" s="84"/>
      <c r="I49" s="84"/>
      <c r="J49" s="84"/>
      <c r="K49" s="84"/>
      <c r="L49" s="84"/>
      <c r="M49" s="104"/>
      <c r="N49" s="84"/>
      <c r="O49" s="84"/>
      <c r="P49" s="84"/>
      <c r="Q49" s="104"/>
      <c r="R49" s="84"/>
      <c r="S49" s="84"/>
      <c r="T49" s="84"/>
      <c r="U49" s="104"/>
      <c r="V49" s="84"/>
      <c r="W49" s="84"/>
      <c r="X49" s="84"/>
      <c r="Y49" s="104"/>
      <c r="Z49" s="84"/>
      <c r="AA49" s="84"/>
      <c r="AB49" s="84"/>
      <c r="AC49" s="104"/>
      <c r="AD49" s="84"/>
      <c r="AE49" s="84"/>
      <c r="AF49" s="84"/>
      <c r="AG49" s="84"/>
      <c r="AH49" s="84"/>
      <c r="AI49" s="84"/>
      <c r="AJ49" s="104"/>
      <c r="AK49" s="104"/>
      <c r="AL49" s="2"/>
      <c r="AM49" s="2"/>
      <c r="AN49" s="2"/>
      <c r="AO49" s="2"/>
    </row>
    <row r="50" spans="1:41" ht="12.75">
      <c r="A50" s="2"/>
      <c r="B50" s="2"/>
      <c r="C50" s="2"/>
      <c r="D50" s="84"/>
      <c r="E50" s="84"/>
      <c r="F50" s="84"/>
      <c r="G50" s="84"/>
      <c r="H50" s="84"/>
      <c r="I50" s="84"/>
      <c r="J50" s="84"/>
      <c r="K50" s="84"/>
      <c r="L50" s="84"/>
      <c r="M50" s="104"/>
      <c r="N50" s="84"/>
      <c r="O50" s="84"/>
      <c r="P50" s="84"/>
      <c r="Q50" s="104"/>
      <c r="R50" s="84"/>
      <c r="S50" s="84"/>
      <c r="T50" s="84"/>
      <c r="U50" s="104"/>
      <c r="V50" s="84"/>
      <c r="W50" s="84"/>
      <c r="X50" s="84"/>
      <c r="Y50" s="104"/>
      <c r="Z50" s="84"/>
      <c r="AA50" s="84"/>
      <c r="AB50" s="84"/>
      <c r="AC50" s="104"/>
      <c r="AD50" s="84"/>
      <c r="AE50" s="84"/>
      <c r="AF50" s="84"/>
      <c r="AG50" s="84"/>
      <c r="AH50" s="84"/>
      <c r="AI50" s="84"/>
      <c r="AJ50" s="104"/>
      <c r="AK50" s="104"/>
      <c r="AL50" s="2"/>
      <c r="AM50" s="2"/>
      <c r="AN50" s="2"/>
      <c r="AO50" s="2"/>
    </row>
    <row r="51" spans="1:41" ht="12.75">
      <c r="A51" s="2"/>
      <c r="B51" s="2"/>
      <c r="C51" s="2"/>
      <c r="D51" s="84"/>
      <c r="E51" s="84"/>
      <c r="F51" s="84"/>
      <c r="G51" s="84"/>
      <c r="H51" s="84"/>
      <c r="I51" s="84"/>
      <c r="J51" s="84"/>
      <c r="K51" s="84"/>
      <c r="L51" s="84"/>
      <c r="M51" s="104"/>
      <c r="N51" s="84"/>
      <c r="O51" s="84"/>
      <c r="P51" s="84"/>
      <c r="Q51" s="104"/>
      <c r="R51" s="84"/>
      <c r="S51" s="84"/>
      <c r="T51" s="84"/>
      <c r="U51" s="104"/>
      <c r="V51" s="84"/>
      <c r="W51" s="84"/>
      <c r="X51" s="84"/>
      <c r="Y51" s="104"/>
      <c r="Z51" s="84"/>
      <c r="AA51" s="84"/>
      <c r="AB51" s="84"/>
      <c r="AC51" s="104"/>
      <c r="AD51" s="84"/>
      <c r="AE51" s="84"/>
      <c r="AF51" s="84"/>
      <c r="AG51" s="84"/>
      <c r="AH51" s="84"/>
      <c r="AI51" s="84"/>
      <c r="AJ51" s="104"/>
      <c r="AK51" s="104"/>
      <c r="AL51" s="2"/>
      <c r="AM51" s="2"/>
      <c r="AN51" s="2"/>
      <c r="AO51" s="2"/>
    </row>
    <row r="52" spans="1:41" ht="12.75">
      <c r="A52" s="2"/>
      <c r="B52" s="2"/>
      <c r="C52" s="2"/>
      <c r="D52" s="84"/>
      <c r="E52" s="84"/>
      <c r="F52" s="84"/>
      <c r="G52" s="84"/>
      <c r="H52" s="84"/>
      <c r="I52" s="84"/>
      <c r="J52" s="84"/>
      <c r="K52" s="84"/>
      <c r="L52" s="84"/>
      <c r="M52" s="104"/>
      <c r="N52" s="84"/>
      <c r="O52" s="84"/>
      <c r="P52" s="84"/>
      <c r="Q52" s="104"/>
      <c r="R52" s="84"/>
      <c r="S52" s="84"/>
      <c r="T52" s="84"/>
      <c r="U52" s="104"/>
      <c r="V52" s="84"/>
      <c r="W52" s="84"/>
      <c r="X52" s="84"/>
      <c r="Y52" s="104"/>
      <c r="Z52" s="84"/>
      <c r="AA52" s="84"/>
      <c r="AB52" s="84"/>
      <c r="AC52" s="104"/>
      <c r="AD52" s="84"/>
      <c r="AE52" s="84"/>
      <c r="AF52" s="84"/>
      <c r="AG52" s="84"/>
      <c r="AH52" s="84"/>
      <c r="AI52" s="84"/>
      <c r="AJ52" s="104"/>
      <c r="AK52" s="104"/>
      <c r="AL52" s="2"/>
      <c r="AM52" s="2"/>
      <c r="AN52" s="2"/>
      <c r="AO52" s="2"/>
    </row>
    <row r="53" spans="1:41" ht="12.75">
      <c r="A53" s="2"/>
      <c r="B53" s="2"/>
      <c r="C53" s="2"/>
      <c r="D53" s="84"/>
      <c r="E53" s="84"/>
      <c r="F53" s="84"/>
      <c r="G53" s="84"/>
      <c r="H53" s="84"/>
      <c r="I53" s="84"/>
      <c r="J53" s="84"/>
      <c r="K53" s="84"/>
      <c r="L53" s="84"/>
      <c r="M53" s="104"/>
      <c r="N53" s="84"/>
      <c r="O53" s="84"/>
      <c r="P53" s="84"/>
      <c r="Q53" s="104"/>
      <c r="R53" s="84"/>
      <c r="S53" s="84"/>
      <c r="T53" s="84"/>
      <c r="U53" s="104"/>
      <c r="V53" s="84"/>
      <c r="W53" s="84"/>
      <c r="X53" s="84"/>
      <c r="Y53" s="104"/>
      <c r="Z53" s="84"/>
      <c r="AA53" s="84"/>
      <c r="AB53" s="84"/>
      <c r="AC53" s="104"/>
      <c r="AD53" s="84"/>
      <c r="AE53" s="84"/>
      <c r="AF53" s="84"/>
      <c r="AG53" s="84"/>
      <c r="AH53" s="84"/>
      <c r="AI53" s="84"/>
      <c r="AJ53" s="104"/>
      <c r="AK53" s="104"/>
      <c r="AL53" s="2"/>
      <c r="AM53" s="2"/>
      <c r="AN53" s="2"/>
      <c r="AO53" s="2"/>
    </row>
    <row r="54" spans="1:41" ht="12.75">
      <c r="A54" s="2"/>
      <c r="B54" s="2"/>
      <c r="C54" s="2"/>
      <c r="D54" s="84"/>
      <c r="E54" s="84"/>
      <c r="F54" s="84"/>
      <c r="G54" s="84"/>
      <c r="H54" s="84"/>
      <c r="I54" s="84"/>
      <c r="J54" s="84"/>
      <c r="K54" s="84"/>
      <c r="L54" s="84"/>
      <c r="M54" s="104"/>
      <c r="N54" s="84"/>
      <c r="O54" s="84"/>
      <c r="P54" s="84"/>
      <c r="Q54" s="104"/>
      <c r="R54" s="84"/>
      <c r="S54" s="84"/>
      <c r="T54" s="84"/>
      <c r="U54" s="104"/>
      <c r="V54" s="84"/>
      <c r="W54" s="84"/>
      <c r="X54" s="84"/>
      <c r="Y54" s="104"/>
      <c r="Z54" s="84"/>
      <c r="AA54" s="84"/>
      <c r="AB54" s="84"/>
      <c r="AC54" s="104"/>
      <c r="AD54" s="84"/>
      <c r="AE54" s="84"/>
      <c r="AF54" s="84"/>
      <c r="AG54" s="84"/>
      <c r="AH54" s="84"/>
      <c r="AI54" s="84"/>
      <c r="AJ54" s="104"/>
      <c r="AK54" s="104"/>
      <c r="AL54" s="2"/>
      <c r="AM54" s="2"/>
      <c r="AN54" s="2"/>
      <c r="AO54" s="2"/>
    </row>
    <row r="55" spans="1:41" ht="12.75">
      <c r="A55" s="2"/>
      <c r="B55" s="2"/>
      <c r="C55" s="2"/>
      <c r="D55" s="84"/>
      <c r="E55" s="84"/>
      <c r="F55" s="84"/>
      <c r="G55" s="84"/>
      <c r="H55" s="84"/>
      <c r="I55" s="84"/>
      <c r="J55" s="84"/>
      <c r="K55" s="84"/>
      <c r="L55" s="84"/>
      <c r="M55" s="104"/>
      <c r="N55" s="84"/>
      <c r="O55" s="84"/>
      <c r="P55" s="84"/>
      <c r="Q55" s="104"/>
      <c r="R55" s="84"/>
      <c r="S55" s="84"/>
      <c r="T55" s="84"/>
      <c r="U55" s="104"/>
      <c r="V55" s="84"/>
      <c r="W55" s="84"/>
      <c r="X55" s="84"/>
      <c r="Y55" s="104"/>
      <c r="Z55" s="84"/>
      <c r="AA55" s="84"/>
      <c r="AB55" s="84"/>
      <c r="AC55" s="104"/>
      <c r="AD55" s="84"/>
      <c r="AE55" s="84"/>
      <c r="AF55" s="84"/>
      <c r="AG55" s="84"/>
      <c r="AH55" s="84"/>
      <c r="AI55" s="84"/>
      <c r="AJ55" s="104"/>
      <c r="AK55" s="104"/>
      <c r="AL55" s="2"/>
      <c r="AM55" s="2"/>
      <c r="AN55" s="2"/>
      <c r="AO55" s="2"/>
    </row>
    <row r="56" spans="1:41" ht="12.75">
      <c r="A56" s="2"/>
      <c r="B56" s="2"/>
      <c r="C56" s="2"/>
      <c r="D56" s="84"/>
      <c r="E56" s="84"/>
      <c r="F56" s="84"/>
      <c r="G56" s="84"/>
      <c r="H56" s="84"/>
      <c r="I56" s="84"/>
      <c r="J56" s="84"/>
      <c r="K56" s="84"/>
      <c r="L56" s="84"/>
      <c r="M56" s="104"/>
      <c r="N56" s="84"/>
      <c r="O56" s="84"/>
      <c r="P56" s="84"/>
      <c r="Q56" s="104"/>
      <c r="R56" s="84"/>
      <c r="S56" s="84"/>
      <c r="T56" s="84"/>
      <c r="U56" s="104"/>
      <c r="V56" s="84"/>
      <c r="W56" s="84"/>
      <c r="X56" s="84"/>
      <c r="Y56" s="104"/>
      <c r="Z56" s="84"/>
      <c r="AA56" s="84"/>
      <c r="AB56" s="84"/>
      <c r="AC56" s="104"/>
      <c r="AD56" s="84"/>
      <c r="AE56" s="84"/>
      <c r="AF56" s="84"/>
      <c r="AG56" s="84"/>
      <c r="AH56" s="84"/>
      <c r="AI56" s="84"/>
      <c r="AJ56" s="104"/>
      <c r="AK56" s="104"/>
      <c r="AL56" s="2"/>
      <c r="AM56" s="2"/>
      <c r="AN56" s="2"/>
      <c r="AO56" s="2"/>
    </row>
    <row r="57" spans="1:41" ht="12.75">
      <c r="A57" s="2"/>
      <c r="B57" s="2"/>
      <c r="C57" s="2"/>
      <c r="D57" s="84"/>
      <c r="E57" s="84"/>
      <c r="F57" s="84"/>
      <c r="G57" s="84"/>
      <c r="H57" s="84"/>
      <c r="I57" s="84"/>
      <c r="J57" s="84"/>
      <c r="K57" s="84"/>
      <c r="L57" s="84"/>
      <c r="M57" s="104"/>
      <c r="N57" s="84"/>
      <c r="O57" s="84"/>
      <c r="P57" s="84"/>
      <c r="Q57" s="104"/>
      <c r="R57" s="84"/>
      <c r="S57" s="84"/>
      <c r="T57" s="84"/>
      <c r="U57" s="104"/>
      <c r="V57" s="84"/>
      <c r="W57" s="84"/>
      <c r="X57" s="84"/>
      <c r="Y57" s="104"/>
      <c r="Z57" s="84"/>
      <c r="AA57" s="84"/>
      <c r="AB57" s="84"/>
      <c r="AC57" s="104"/>
      <c r="AD57" s="84"/>
      <c r="AE57" s="84"/>
      <c r="AF57" s="84"/>
      <c r="AG57" s="84"/>
      <c r="AH57" s="84"/>
      <c r="AI57" s="84"/>
      <c r="AJ57" s="104"/>
      <c r="AK57" s="104"/>
      <c r="AL57" s="2"/>
      <c r="AM57" s="2"/>
      <c r="AN57" s="2"/>
      <c r="AO57" s="2"/>
    </row>
    <row r="58" spans="1:41" ht="12.75">
      <c r="A58" s="2"/>
      <c r="B58" s="2"/>
      <c r="C58" s="2"/>
      <c r="D58" s="84"/>
      <c r="E58" s="84"/>
      <c r="F58" s="84"/>
      <c r="G58" s="84"/>
      <c r="H58" s="84"/>
      <c r="I58" s="84"/>
      <c r="J58" s="84"/>
      <c r="K58" s="84"/>
      <c r="L58" s="84"/>
      <c r="M58" s="104"/>
      <c r="N58" s="84"/>
      <c r="O58" s="84"/>
      <c r="P58" s="84"/>
      <c r="Q58" s="104"/>
      <c r="R58" s="84"/>
      <c r="S58" s="84"/>
      <c r="T58" s="84"/>
      <c r="U58" s="104"/>
      <c r="V58" s="84"/>
      <c r="W58" s="84"/>
      <c r="X58" s="84"/>
      <c r="Y58" s="104"/>
      <c r="Z58" s="84"/>
      <c r="AA58" s="84"/>
      <c r="AB58" s="84"/>
      <c r="AC58" s="104"/>
      <c r="AD58" s="84"/>
      <c r="AE58" s="84"/>
      <c r="AF58" s="84"/>
      <c r="AG58" s="84"/>
      <c r="AH58" s="84"/>
      <c r="AI58" s="84"/>
      <c r="AJ58" s="104"/>
      <c r="AK58" s="104"/>
      <c r="AL58" s="2"/>
      <c r="AM58" s="2"/>
      <c r="AN58" s="2"/>
      <c r="AO58" s="2"/>
    </row>
    <row r="59" spans="1:41" ht="12.75">
      <c r="A59" s="2"/>
      <c r="B59" s="2"/>
      <c r="C59" s="2"/>
      <c r="D59" s="84"/>
      <c r="E59" s="84"/>
      <c r="F59" s="84"/>
      <c r="G59" s="84"/>
      <c r="H59" s="84"/>
      <c r="I59" s="84"/>
      <c r="J59" s="84"/>
      <c r="K59" s="84"/>
      <c r="L59" s="84"/>
      <c r="M59" s="104"/>
      <c r="N59" s="84"/>
      <c r="O59" s="84"/>
      <c r="P59" s="84"/>
      <c r="Q59" s="104"/>
      <c r="R59" s="84"/>
      <c r="S59" s="84"/>
      <c r="T59" s="84"/>
      <c r="U59" s="104"/>
      <c r="V59" s="84"/>
      <c r="W59" s="84"/>
      <c r="X59" s="84"/>
      <c r="Y59" s="104"/>
      <c r="Z59" s="84"/>
      <c r="AA59" s="84"/>
      <c r="AB59" s="84"/>
      <c r="AC59" s="104"/>
      <c r="AD59" s="84"/>
      <c r="AE59" s="84"/>
      <c r="AF59" s="84"/>
      <c r="AG59" s="84"/>
      <c r="AH59" s="84"/>
      <c r="AI59" s="84"/>
      <c r="AJ59" s="104"/>
      <c r="AK59" s="104"/>
      <c r="AL59" s="2"/>
      <c r="AM59" s="2"/>
      <c r="AN59" s="2"/>
      <c r="AO59" s="2"/>
    </row>
    <row r="60" spans="1:41" ht="12.75">
      <c r="A60" s="2"/>
      <c r="B60" s="2"/>
      <c r="C60" s="2"/>
      <c r="D60" s="84"/>
      <c r="E60" s="84"/>
      <c r="F60" s="84"/>
      <c r="G60" s="84"/>
      <c r="H60" s="84"/>
      <c r="I60" s="84"/>
      <c r="J60" s="84"/>
      <c r="K60" s="84"/>
      <c r="L60" s="84"/>
      <c r="M60" s="104"/>
      <c r="N60" s="84"/>
      <c r="O60" s="84"/>
      <c r="P60" s="84"/>
      <c r="Q60" s="104"/>
      <c r="R60" s="84"/>
      <c r="S60" s="84"/>
      <c r="T60" s="84"/>
      <c r="U60" s="104"/>
      <c r="V60" s="84"/>
      <c r="W60" s="84"/>
      <c r="X60" s="84"/>
      <c r="Y60" s="104"/>
      <c r="Z60" s="84"/>
      <c r="AA60" s="84"/>
      <c r="AB60" s="84"/>
      <c r="AC60" s="104"/>
      <c r="AD60" s="84"/>
      <c r="AE60" s="84"/>
      <c r="AF60" s="84"/>
      <c r="AG60" s="84"/>
      <c r="AH60" s="84"/>
      <c r="AI60" s="84"/>
      <c r="AJ60" s="104"/>
      <c r="AK60" s="104"/>
      <c r="AL60" s="2"/>
      <c r="AM60" s="2"/>
      <c r="AN60" s="2"/>
      <c r="AO60" s="2"/>
    </row>
    <row r="61" spans="1:41" ht="12.75">
      <c r="A61" s="2"/>
      <c r="B61" s="2"/>
      <c r="C61" s="2"/>
      <c r="D61" s="84"/>
      <c r="E61" s="84"/>
      <c r="F61" s="84"/>
      <c r="G61" s="84"/>
      <c r="H61" s="84"/>
      <c r="I61" s="84"/>
      <c r="J61" s="84"/>
      <c r="K61" s="84"/>
      <c r="L61" s="84"/>
      <c r="M61" s="104"/>
      <c r="N61" s="84"/>
      <c r="O61" s="84"/>
      <c r="P61" s="84"/>
      <c r="Q61" s="104"/>
      <c r="R61" s="84"/>
      <c r="S61" s="84"/>
      <c r="T61" s="84"/>
      <c r="U61" s="104"/>
      <c r="V61" s="84"/>
      <c r="W61" s="84"/>
      <c r="X61" s="84"/>
      <c r="Y61" s="104"/>
      <c r="Z61" s="84"/>
      <c r="AA61" s="84"/>
      <c r="AB61" s="84"/>
      <c r="AC61" s="104"/>
      <c r="AD61" s="84"/>
      <c r="AE61" s="84"/>
      <c r="AF61" s="84"/>
      <c r="AG61" s="84"/>
      <c r="AH61" s="84"/>
      <c r="AI61" s="84"/>
      <c r="AJ61" s="104"/>
      <c r="AK61" s="104"/>
      <c r="AL61" s="2"/>
      <c r="AM61" s="2"/>
      <c r="AN61" s="2"/>
      <c r="AO61" s="2"/>
    </row>
    <row r="62" spans="1:41" ht="12.75">
      <c r="A62" s="2"/>
      <c r="B62" s="2"/>
      <c r="C62" s="2"/>
      <c r="D62" s="84"/>
      <c r="E62" s="84"/>
      <c r="F62" s="84"/>
      <c r="G62" s="84"/>
      <c r="H62" s="84"/>
      <c r="I62" s="84"/>
      <c r="J62" s="84"/>
      <c r="K62" s="84"/>
      <c r="L62" s="84"/>
      <c r="M62" s="104"/>
      <c r="N62" s="84"/>
      <c r="O62" s="84"/>
      <c r="P62" s="84"/>
      <c r="Q62" s="104"/>
      <c r="R62" s="84"/>
      <c r="S62" s="84"/>
      <c r="T62" s="84"/>
      <c r="U62" s="104"/>
      <c r="V62" s="84"/>
      <c r="W62" s="84"/>
      <c r="X62" s="84"/>
      <c r="Y62" s="104"/>
      <c r="Z62" s="84"/>
      <c r="AA62" s="84"/>
      <c r="AB62" s="84"/>
      <c r="AC62" s="104"/>
      <c r="AD62" s="84"/>
      <c r="AE62" s="84"/>
      <c r="AF62" s="84"/>
      <c r="AG62" s="84"/>
      <c r="AH62" s="84"/>
      <c r="AI62" s="84"/>
      <c r="AJ62" s="104"/>
      <c r="AK62" s="104"/>
      <c r="AL62" s="2"/>
      <c r="AM62" s="2"/>
      <c r="AN62" s="2"/>
      <c r="AO62" s="2"/>
    </row>
    <row r="63" spans="1:41" ht="12.75">
      <c r="A63" s="2"/>
      <c r="B63" s="2"/>
      <c r="C63" s="2"/>
      <c r="D63" s="84"/>
      <c r="E63" s="84"/>
      <c r="F63" s="84"/>
      <c r="G63" s="84"/>
      <c r="H63" s="84"/>
      <c r="I63" s="84"/>
      <c r="J63" s="84"/>
      <c r="K63" s="84"/>
      <c r="L63" s="84"/>
      <c r="M63" s="104"/>
      <c r="N63" s="84"/>
      <c r="O63" s="84"/>
      <c r="P63" s="84"/>
      <c r="Q63" s="104"/>
      <c r="R63" s="84"/>
      <c r="S63" s="84"/>
      <c r="T63" s="84"/>
      <c r="U63" s="104"/>
      <c r="V63" s="84"/>
      <c r="W63" s="84"/>
      <c r="X63" s="84"/>
      <c r="Y63" s="104"/>
      <c r="Z63" s="84"/>
      <c r="AA63" s="84"/>
      <c r="AB63" s="84"/>
      <c r="AC63" s="104"/>
      <c r="AD63" s="84"/>
      <c r="AE63" s="84"/>
      <c r="AF63" s="84"/>
      <c r="AG63" s="84"/>
      <c r="AH63" s="84"/>
      <c r="AI63" s="84"/>
      <c r="AJ63" s="104"/>
      <c r="AK63" s="104"/>
      <c r="AL63" s="2"/>
      <c r="AM63" s="2"/>
      <c r="AN63" s="2"/>
      <c r="AO63" s="2"/>
    </row>
    <row r="64" spans="1:41" ht="12.75">
      <c r="A64" s="2"/>
      <c r="B64" s="2"/>
      <c r="C64" s="2"/>
      <c r="D64" s="84"/>
      <c r="E64" s="84"/>
      <c r="F64" s="84"/>
      <c r="G64" s="84"/>
      <c r="H64" s="84"/>
      <c r="I64" s="84"/>
      <c r="J64" s="84"/>
      <c r="K64" s="84"/>
      <c r="L64" s="84"/>
      <c r="M64" s="104"/>
      <c r="N64" s="84"/>
      <c r="O64" s="84"/>
      <c r="P64" s="84"/>
      <c r="Q64" s="104"/>
      <c r="R64" s="84"/>
      <c r="S64" s="84"/>
      <c r="T64" s="84"/>
      <c r="U64" s="104"/>
      <c r="V64" s="84"/>
      <c r="W64" s="84"/>
      <c r="X64" s="84"/>
      <c r="Y64" s="104"/>
      <c r="Z64" s="84"/>
      <c r="AA64" s="84"/>
      <c r="AB64" s="84"/>
      <c r="AC64" s="104"/>
      <c r="AD64" s="84"/>
      <c r="AE64" s="84"/>
      <c r="AF64" s="84"/>
      <c r="AG64" s="84"/>
      <c r="AH64" s="84"/>
      <c r="AI64" s="84"/>
      <c r="AJ64" s="104"/>
      <c r="AK64" s="104"/>
      <c r="AL64" s="2"/>
      <c r="AM64" s="2"/>
      <c r="AN64" s="2"/>
      <c r="AO64" s="2"/>
    </row>
    <row r="65" spans="1:41" ht="12.75">
      <c r="A65" s="2"/>
      <c r="B65" s="2"/>
      <c r="C65" s="2"/>
      <c r="D65" s="84"/>
      <c r="E65" s="84"/>
      <c r="F65" s="84"/>
      <c r="G65" s="84"/>
      <c r="H65" s="84"/>
      <c r="I65" s="84"/>
      <c r="J65" s="84"/>
      <c r="K65" s="84"/>
      <c r="L65" s="84"/>
      <c r="M65" s="104"/>
      <c r="N65" s="84"/>
      <c r="O65" s="84"/>
      <c r="P65" s="84"/>
      <c r="Q65" s="104"/>
      <c r="R65" s="84"/>
      <c r="S65" s="84"/>
      <c r="T65" s="84"/>
      <c r="U65" s="104"/>
      <c r="V65" s="84"/>
      <c r="W65" s="84"/>
      <c r="X65" s="84"/>
      <c r="Y65" s="104"/>
      <c r="Z65" s="84"/>
      <c r="AA65" s="84"/>
      <c r="AB65" s="84"/>
      <c r="AC65" s="104"/>
      <c r="AD65" s="84"/>
      <c r="AE65" s="84"/>
      <c r="AF65" s="84"/>
      <c r="AG65" s="84"/>
      <c r="AH65" s="84"/>
      <c r="AI65" s="84"/>
      <c r="AJ65" s="104"/>
      <c r="AK65" s="104"/>
      <c r="AL65" s="2"/>
      <c r="AM65" s="2"/>
      <c r="AN65" s="2"/>
      <c r="AO65" s="2"/>
    </row>
    <row r="66" spans="1:41" ht="12.75">
      <c r="A66" s="2"/>
      <c r="B66" s="2"/>
      <c r="C66" s="2"/>
      <c r="D66" s="84"/>
      <c r="E66" s="84"/>
      <c r="F66" s="84"/>
      <c r="G66" s="84"/>
      <c r="H66" s="84"/>
      <c r="I66" s="84"/>
      <c r="J66" s="84"/>
      <c r="K66" s="84"/>
      <c r="L66" s="84"/>
      <c r="M66" s="104"/>
      <c r="N66" s="84"/>
      <c r="O66" s="84"/>
      <c r="P66" s="84"/>
      <c r="Q66" s="104"/>
      <c r="R66" s="84"/>
      <c r="S66" s="84"/>
      <c r="T66" s="84"/>
      <c r="U66" s="104"/>
      <c r="V66" s="84"/>
      <c r="W66" s="84"/>
      <c r="X66" s="84"/>
      <c r="Y66" s="104"/>
      <c r="Z66" s="84"/>
      <c r="AA66" s="84"/>
      <c r="AB66" s="84"/>
      <c r="AC66" s="104"/>
      <c r="AD66" s="84"/>
      <c r="AE66" s="84"/>
      <c r="AF66" s="84"/>
      <c r="AG66" s="84"/>
      <c r="AH66" s="84"/>
      <c r="AI66" s="84"/>
      <c r="AJ66" s="104"/>
      <c r="AK66" s="104"/>
      <c r="AL66" s="2"/>
      <c r="AM66" s="2"/>
      <c r="AN66" s="2"/>
      <c r="AO66" s="2"/>
    </row>
    <row r="67" spans="1:41" ht="12.75">
      <c r="A67" s="2"/>
      <c r="B67" s="2"/>
      <c r="C67" s="2"/>
      <c r="D67" s="84"/>
      <c r="E67" s="84"/>
      <c r="F67" s="84"/>
      <c r="G67" s="84"/>
      <c r="H67" s="84"/>
      <c r="I67" s="84"/>
      <c r="J67" s="84"/>
      <c r="K67" s="84"/>
      <c r="L67" s="84"/>
      <c r="M67" s="104"/>
      <c r="N67" s="84"/>
      <c r="O67" s="84"/>
      <c r="P67" s="84"/>
      <c r="Q67" s="104"/>
      <c r="R67" s="84"/>
      <c r="S67" s="84"/>
      <c r="T67" s="84"/>
      <c r="U67" s="104"/>
      <c r="V67" s="84"/>
      <c r="W67" s="84"/>
      <c r="X67" s="84"/>
      <c r="Y67" s="104"/>
      <c r="Z67" s="84"/>
      <c r="AA67" s="84"/>
      <c r="AB67" s="84"/>
      <c r="AC67" s="104"/>
      <c r="AD67" s="84"/>
      <c r="AE67" s="84"/>
      <c r="AF67" s="84"/>
      <c r="AG67" s="84"/>
      <c r="AH67" s="84"/>
      <c r="AI67" s="84"/>
      <c r="AJ67" s="104"/>
      <c r="AK67" s="104"/>
      <c r="AL67" s="2"/>
      <c r="AM67" s="2"/>
      <c r="AN67" s="2"/>
      <c r="AO67" s="2"/>
    </row>
    <row r="68" spans="1:41" ht="12.75">
      <c r="A68" s="2"/>
      <c r="B68" s="2"/>
      <c r="C68" s="2"/>
      <c r="D68" s="84"/>
      <c r="E68" s="84"/>
      <c r="F68" s="84"/>
      <c r="G68" s="84"/>
      <c r="H68" s="84"/>
      <c r="I68" s="84"/>
      <c r="J68" s="84"/>
      <c r="K68" s="84"/>
      <c r="L68" s="84"/>
      <c r="M68" s="104"/>
      <c r="N68" s="84"/>
      <c r="O68" s="84"/>
      <c r="P68" s="84"/>
      <c r="Q68" s="104"/>
      <c r="R68" s="84"/>
      <c r="S68" s="84"/>
      <c r="T68" s="84"/>
      <c r="U68" s="104"/>
      <c r="V68" s="84"/>
      <c r="W68" s="84"/>
      <c r="X68" s="84"/>
      <c r="Y68" s="104"/>
      <c r="Z68" s="84"/>
      <c r="AA68" s="84"/>
      <c r="AB68" s="84"/>
      <c r="AC68" s="104"/>
      <c r="AD68" s="84"/>
      <c r="AE68" s="84"/>
      <c r="AF68" s="84"/>
      <c r="AG68" s="84"/>
      <c r="AH68" s="84"/>
      <c r="AI68" s="84"/>
      <c r="AJ68" s="104"/>
      <c r="AK68" s="104"/>
      <c r="AL68" s="2"/>
      <c r="AM68" s="2"/>
      <c r="AN68" s="2"/>
      <c r="AO68" s="2"/>
    </row>
    <row r="69" spans="1:41" ht="12.75">
      <c r="A69" s="2"/>
      <c r="B69" s="2"/>
      <c r="C69" s="2"/>
      <c r="D69" s="84"/>
      <c r="E69" s="84"/>
      <c r="F69" s="84"/>
      <c r="G69" s="84"/>
      <c r="H69" s="84"/>
      <c r="I69" s="84"/>
      <c r="J69" s="84"/>
      <c r="K69" s="84"/>
      <c r="L69" s="84"/>
      <c r="M69" s="104"/>
      <c r="N69" s="84"/>
      <c r="O69" s="84"/>
      <c r="P69" s="84"/>
      <c r="Q69" s="104"/>
      <c r="R69" s="84"/>
      <c r="S69" s="84"/>
      <c r="T69" s="84"/>
      <c r="U69" s="104"/>
      <c r="V69" s="84"/>
      <c r="W69" s="84"/>
      <c r="X69" s="84"/>
      <c r="Y69" s="104"/>
      <c r="Z69" s="84"/>
      <c r="AA69" s="84"/>
      <c r="AB69" s="84"/>
      <c r="AC69" s="104"/>
      <c r="AD69" s="84"/>
      <c r="AE69" s="84"/>
      <c r="AF69" s="84"/>
      <c r="AG69" s="84"/>
      <c r="AH69" s="84"/>
      <c r="AI69" s="84"/>
      <c r="AJ69" s="104"/>
      <c r="AK69" s="104"/>
      <c r="AL69" s="2"/>
      <c r="AM69" s="2"/>
      <c r="AN69" s="2"/>
      <c r="AO69" s="2"/>
    </row>
    <row r="70" spans="1:41" ht="12.75">
      <c r="A70" s="2"/>
      <c r="B70" s="2"/>
      <c r="C70" s="2"/>
      <c r="D70" s="84"/>
      <c r="E70" s="84"/>
      <c r="F70" s="84"/>
      <c r="G70" s="84"/>
      <c r="H70" s="84"/>
      <c r="I70" s="84"/>
      <c r="J70" s="84"/>
      <c r="K70" s="84"/>
      <c r="L70" s="84"/>
      <c r="M70" s="104"/>
      <c r="N70" s="84"/>
      <c r="O70" s="84"/>
      <c r="P70" s="84"/>
      <c r="Q70" s="104"/>
      <c r="R70" s="84"/>
      <c r="S70" s="84"/>
      <c r="T70" s="84"/>
      <c r="U70" s="104"/>
      <c r="V70" s="84"/>
      <c r="W70" s="84"/>
      <c r="X70" s="84"/>
      <c r="Y70" s="104"/>
      <c r="Z70" s="84"/>
      <c r="AA70" s="84"/>
      <c r="AB70" s="84"/>
      <c r="AC70" s="104"/>
      <c r="AD70" s="84"/>
      <c r="AE70" s="84"/>
      <c r="AF70" s="84"/>
      <c r="AG70" s="84"/>
      <c r="AH70" s="84"/>
      <c r="AI70" s="84"/>
      <c r="AJ70" s="104"/>
      <c r="AK70" s="104"/>
      <c r="AL70" s="2"/>
      <c r="AM70" s="2"/>
      <c r="AN70" s="2"/>
      <c r="AO70" s="2"/>
    </row>
    <row r="71" spans="1:41" ht="12.75">
      <c r="A71" s="2"/>
      <c r="B71" s="2"/>
      <c r="C71" s="2"/>
      <c r="D71" s="84"/>
      <c r="E71" s="84"/>
      <c r="F71" s="84"/>
      <c r="G71" s="84"/>
      <c r="H71" s="84"/>
      <c r="I71" s="84"/>
      <c r="J71" s="84"/>
      <c r="K71" s="84"/>
      <c r="L71" s="84"/>
      <c r="M71" s="104"/>
      <c r="N71" s="84"/>
      <c r="O71" s="84"/>
      <c r="P71" s="84"/>
      <c r="Q71" s="104"/>
      <c r="R71" s="84"/>
      <c r="S71" s="84"/>
      <c r="T71" s="84"/>
      <c r="U71" s="104"/>
      <c r="V71" s="84"/>
      <c r="W71" s="84"/>
      <c r="X71" s="84"/>
      <c r="Y71" s="104"/>
      <c r="Z71" s="84"/>
      <c r="AA71" s="84"/>
      <c r="AB71" s="84"/>
      <c r="AC71" s="104"/>
      <c r="AD71" s="84"/>
      <c r="AE71" s="84"/>
      <c r="AF71" s="84"/>
      <c r="AG71" s="84"/>
      <c r="AH71" s="84"/>
      <c r="AI71" s="84"/>
      <c r="AJ71" s="104"/>
      <c r="AK71" s="104"/>
      <c r="AL71" s="2"/>
      <c r="AM71" s="2"/>
      <c r="AN71" s="2"/>
      <c r="AO71" s="2"/>
    </row>
    <row r="72" spans="1:41" ht="12.75">
      <c r="A72" s="2"/>
      <c r="B72" s="2"/>
      <c r="C72" s="2"/>
      <c r="D72" s="84"/>
      <c r="E72" s="84"/>
      <c r="F72" s="84"/>
      <c r="G72" s="84"/>
      <c r="H72" s="84"/>
      <c r="I72" s="84"/>
      <c r="J72" s="84"/>
      <c r="K72" s="84"/>
      <c r="L72" s="84"/>
      <c r="M72" s="104"/>
      <c r="N72" s="84"/>
      <c r="O72" s="84"/>
      <c r="P72" s="84"/>
      <c r="Q72" s="104"/>
      <c r="R72" s="84"/>
      <c r="S72" s="84"/>
      <c r="T72" s="84"/>
      <c r="U72" s="104"/>
      <c r="V72" s="84"/>
      <c r="W72" s="84"/>
      <c r="X72" s="84"/>
      <c r="Y72" s="104"/>
      <c r="Z72" s="84"/>
      <c r="AA72" s="84"/>
      <c r="AB72" s="84"/>
      <c r="AC72" s="104"/>
      <c r="AD72" s="84"/>
      <c r="AE72" s="84"/>
      <c r="AF72" s="84"/>
      <c r="AG72" s="84"/>
      <c r="AH72" s="84"/>
      <c r="AI72" s="84"/>
      <c r="AJ72" s="104"/>
      <c r="AK72" s="104"/>
      <c r="AL72" s="2"/>
      <c r="AM72" s="2"/>
      <c r="AN72" s="2"/>
      <c r="AO72" s="2"/>
    </row>
    <row r="73" spans="1:41" ht="12.75">
      <c r="A73" s="2"/>
      <c r="B73" s="2"/>
      <c r="C73" s="2"/>
      <c r="D73" s="84"/>
      <c r="E73" s="84"/>
      <c r="F73" s="84"/>
      <c r="G73" s="84"/>
      <c r="H73" s="84"/>
      <c r="I73" s="84"/>
      <c r="J73" s="84"/>
      <c r="K73" s="84"/>
      <c r="L73" s="84"/>
      <c r="M73" s="104"/>
      <c r="N73" s="84"/>
      <c r="O73" s="84"/>
      <c r="P73" s="84"/>
      <c r="Q73" s="104"/>
      <c r="R73" s="84"/>
      <c r="S73" s="84"/>
      <c r="T73" s="84"/>
      <c r="U73" s="104"/>
      <c r="V73" s="84"/>
      <c r="W73" s="84"/>
      <c r="X73" s="84"/>
      <c r="Y73" s="104"/>
      <c r="Z73" s="84"/>
      <c r="AA73" s="84"/>
      <c r="AB73" s="84"/>
      <c r="AC73" s="104"/>
      <c r="AD73" s="84"/>
      <c r="AE73" s="84"/>
      <c r="AF73" s="84"/>
      <c r="AG73" s="84"/>
      <c r="AH73" s="84"/>
      <c r="AI73" s="84"/>
      <c r="AJ73" s="104"/>
      <c r="AK73" s="104"/>
      <c r="AL73" s="2"/>
      <c r="AM73" s="2"/>
      <c r="AN73" s="2"/>
      <c r="AO73" s="2"/>
    </row>
    <row r="74" spans="1:41" ht="12.75">
      <c r="A74" s="2"/>
      <c r="B74" s="2"/>
      <c r="C74" s="2"/>
      <c r="D74" s="84"/>
      <c r="E74" s="84"/>
      <c r="F74" s="84"/>
      <c r="G74" s="84"/>
      <c r="H74" s="84"/>
      <c r="I74" s="84"/>
      <c r="J74" s="84"/>
      <c r="K74" s="84"/>
      <c r="L74" s="84"/>
      <c r="M74" s="104"/>
      <c r="N74" s="84"/>
      <c r="O74" s="84"/>
      <c r="P74" s="84"/>
      <c r="Q74" s="104"/>
      <c r="R74" s="84"/>
      <c r="S74" s="84"/>
      <c r="T74" s="84"/>
      <c r="U74" s="104"/>
      <c r="V74" s="84"/>
      <c r="W74" s="84"/>
      <c r="X74" s="84"/>
      <c r="Y74" s="104"/>
      <c r="Z74" s="84"/>
      <c r="AA74" s="84"/>
      <c r="AB74" s="84"/>
      <c r="AC74" s="104"/>
      <c r="AD74" s="84"/>
      <c r="AE74" s="84"/>
      <c r="AF74" s="84"/>
      <c r="AG74" s="84"/>
      <c r="AH74" s="84"/>
      <c r="AI74" s="84"/>
      <c r="AJ74" s="104"/>
      <c r="AK74" s="104"/>
      <c r="AL74" s="2"/>
      <c r="AM74" s="2"/>
      <c r="AN74" s="2"/>
      <c r="AO74" s="2"/>
    </row>
    <row r="75" spans="1:41" ht="12.75">
      <c r="A75" s="2"/>
      <c r="B75" s="2"/>
      <c r="C75" s="2"/>
      <c r="D75" s="84"/>
      <c r="E75" s="84"/>
      <c r="F75" s="84"/>
      <c r="G75" s="84"/>
      <c r="H75" s="84"/>
      <c r="I75" s="84"/>
      <c r="J75" s="84"/>
      <c r="K75" s="84"/>
      <c r="L75" s="84"/>
      <c r="M75" s="104"/>
      <c r="N75" s="84"/>
      <c r="O75" s="84"/>
      <c r="P75" s="84"/>
      <c r="Q75" s="104"/>
      <c r="R75" s="84"/>
      <c r="S75" s="84"/>
      <c r="T75" s="84"/>
      <c r="U75" s="104"/>
      <c r="V75" s="84"/>
      <c r="W75" s="84"/>
      <c r="X75" s="84"/>
      <c r="Y75" s="104"/>
      <c r="Z75" s="84"/>
      <c r="AA75" s="84"/>
      <c r="AB75" s="84"/>
      <c r="AC75" s="104"/>
      <c r="AD75" s="84"/>
      <c r="AE75" s="84"/>
      <c r="AF75" s="84"/>
      <c r="AG75" s="84"/>
      <c r="AH75" s="84"/>
      <c r="AI75" s="84"/>
      <c r="AJ75" s="104"/>
      <c r="AK75" s="104"/>
      <c r="AL75" s="2"/>
      <c r="AM75" s="2"/>
      <c r="AN75" s="2"/>
      <c r="AO75" s="2"/>
    </row>
    <row r="76" spans="1:41" ht="12.75">
      <c r="A76" s="2"/>
      <c r="B76" s="2"/>
      <c r="C76" s="2"/>
      <c r="D76" s="84"/>
      <c r="E76" s="84"/>
      <c r="F76" s="84"/>
      <c r="G76" s="84"/>
      <c r="H76" s="84"/>
      <c r="I76" s="84"/>
      <c r="J76" s="84"/>
      <c r="K76" s="84"/>
      <c r="L76" s="84"/>
      <c r="M76" s="104"/>
      <c r="N76" s="84"/>
      <c r="O76" s="84"/>
      <c r="P76" s="84"/>
      <c r="Q76" s="104"/>
      <c r="R76" s="84"/>
      <c r="S76" s="84"/>
      <c r="T76" s="84"/>
      <c r="U76" s="104"/>
      <c r="V76" s="84"/>
      <c r="W76" s="84"/>
      <c r="X76" s="84"/>
      <c r="Y76" s="104"/>
      <c r="Z76" s="84"/>
      <c r="AA76" s="84"/>
      <c r="AB76" s="84"/>
      <c r="AC76" s="104"/>
      <c r="AD76" s="84"/>
      <c r="AE76" s="84"/>
      <c r="AF76" s="84"/>
      <c r="AG76" s="84"/>
      <c r="AH76" s="84"/>
      <c r="AI76" s="84"/>
      <c r="AJ76" s="104"/>
      <c r="AK76" s="104"/>
      <c r="AL76" s="2"/>
      <c r="AM76" s="2"/>
      <c r="AN76" s="2"/>
      <c r="AO76" s="2"/>
    </row>
    <row r="77" spans="1:41" ht="12.75">
      <c r="A77" s="2"/>
      <c r="B77" s="2"/>
      <c r="C77" s="2"/>
      <c r="D77" s="84"/>
      <c r="E77" s="84"/>
      <c r="F77" s="84"/>
      <c r="G77" s="84"/>
      <c r="H77" s="84"/>
      <c r="I77" s="84"/>
      <c r="J77" s="84"/>
      <c r="K77" s="84"/>
      <c r="L77" s="84"/>
      <c r="M77" s="104"/>
      <c r="N77" s="84"/>
      <c r="O77" s="84"/>
      <c r="P77" s="84"/>
      <c r="Q77" s="104"/>
      <c r="R77" s="84"/>
      <c r="S77" s="84"/>
      <c r="T77" s="84"/>
      <c r="U77" s="104"/>
      <c r="V77" s="84"/>
      <c r="W77" s="84"/>
      <c r="X77" s="84"/>
      <c r="Y77" s="104"/>
      <c r="Z77" s="84"/>
      <c r="AA77" s="84"/>
      <c r="AB77" s="84"/>
      <c r="AC77" s="104"/>
      <c r="AD77" s="84"/>
      <c r="AE77" s="84"/>
      <c r="AF77" s="84"/>
      <c r="AG77" s="84"/>
      <c r="AH77" s="84"/>
      <c r="AI77" s="84"/>
      <c r="AJ77" s="104"/>
      <c r="AK77" s="104"/>
      <c r="AL77" s="2"/>
      <c r="AM77" s="2"/>
      <c r="AN77" s="2"/>
      <c r="AO77" s="2"/>
    </row>
    <row r="78" spans="1:41" ht="12.75">
      <c r="A78" s="2"/>
      <c r="B78" s="2"/>
      <c r="C78" s="2"/>
      <c r="D78" s="84"/>
      <c r="E78" s="84"/>
      <c r="F78" s="84"/>
      <c r="G78" s="84"/>
      <c r="H78" s="84"/>
      <c r="I78" s="84"/>
      <c r="J78" s="84"/>
      <c r="K78" s="84"/>
      <c r="L78" s="84"/>
      <c r="M78" s="104"/>
      <c r="N78" s="84"/>
      <c r="O78" s="84"/>
      <c r="P78" s="84"/>
      <c r="Q78" s="104"/>
      <c r="R78" s="84"/>
      <c r="S78" s="84"/>
      <c r="T78" s="84"/>
      <c r="U78" s="104"/>
      <c r="V78" s="84"/>
      <c r="W78" s="84"/>
      <c r="X78" s="84"/>
      <c r="Y78" s="104"/>
      <c r="Z78" s="84"/>
      <c r="AA78" s="84"/>
      <c r="AB78" s="84"/>
      <c r="AC78" s="104"/>
      <c r="AD78" s="84"/>
      <c r="AE78" s="84"/>
      <c r="AF78" s="84"/>
      <c r="AG78" s="84"/>
      <c r="AH78" s="84"/>
      <c r="AI78" s="84"/>
      <c r="AJ78" s="104"/>
      <c r="AK78" s="104"/>
      <c r="AL78" s="2"/>
      <c r="AM78" s="2"/>
      <c r="AN78" s="2"/>
      <c r="AO78" s="2"/>
    </row>
    <row r="79" spans="1:41" ht="12.75">
      <c r="A79" s="2"/>
      <c r="B79" s="2"/>
      <c r="C79" s="2"/>
      <c r="D79" s="84"/>
      <c r="E79" s="84"/>
      <c r="F79" s="84"/>
      <c r="G79" s="84"/>
      <c r="H79" s="84"/>
      <c r="I79" s="84"/>
      <c r="J79" s="84"/>
      <c r="K79" s="84"/>
      <c r="L79" s="84"/>
      <c r="M79" s="104"/>
      <c r="N79" s="84"/>
      <c r="O79" s="84"/>
      <c r="P79" s="84"/>
      <c r="Q79" s="104"/>
      <c r="R79" s="84"/>
      <c r="S79" s="84"/>
      <c r="T79" s="84"/>
      <c r="U79" s="104"/>
      <c r="V79" s="84"/>
      <c r="W79" s="84"/>
      <c r="X79" s="84"/>
      <c r="Y79" s="104"/>
      <c r="Z79" s="84"/>
      <c r="AA79" s="84"/>
      <c r="AB79" s="84"/>
      <c r="AC79" s="104"/>
      <c r="AD79" s="84"/>
      <c r="AE79" s="84"/>
      <c r="AF79" s="84"/>
      <c r="AG79" s="84"/>
      <c r="AH79" s="84"/>
      <c r="AI79" s="84"/>
      <c r="AJ79" s="104"/>
      <c r="AK79" s="104"/>
      <c r="AL79" s="2"/>
      <c r="AM79" s="2"/>
      <c r="AN79" s="2"/>
      <c r="AO79" s="2"/>
    </row>
    <row r="80" spans="1:41" ht="12.75">
      <c r="A80" s="2"/>
      <c r="B80" s="2"/>
      <c r="C80" s="2"/>
      <c r="D80" s="84"/>
      <c r="E80" s="84"/>
      <c r="F80" s="84"/>
      <c r="G80" s="84"/>
      <c r="H80" s="84"/>
      <c r="I80" s="84"/>
      <c r="J80" s="84"/>
      <c r="K80" s="84"/>
      <c r="L80" s="84"/>
      <c r="M80" s="104"/>
      <c r="N80" s="84"/>
      <c r="O80" s="84"/>
      <c r="P80" s="84"/>
      <c r="Q80" s="104"/>
      <c r="R80" s="84"/>
      <c r="S80" s="84"/>
      <c r="T80" s="84"/>
      <c r="U80" s="104"/>
      <c r="V80" s="84"/>
      <c r="W80" s="84"/>
      <c r="X80" s="84"/>
      <c r="Y80" s="104"/>
      <c r="Z80" s="84"/>
      <c r="AA80" s="84"/>
      <c r="AB80" s="84"/>
      <c r="AC80" s="104"/>
      <c r="AD80" s="84"/>
      <c r="AE80" s="84"/>
      <c r="AF80" s="84"/>
      <c r="AG80" s="84"/>
      <c r="AH80" s="84"/>
      <c r="AI80" s="84"/>
      <c r="AJ80" s="104"/>
      <c r="AK80" s="104"/>
      <c r="AL80" s="2"/>
      <c r="AM80" s="2"/>
      <c r="AN80" s="2"/>
      <c r="AO80" s="2"/>
    </row>
    <row r="81" spans="1:41" ht="12.75">
      <c r="A81" s="2"/>
      <c r="B81" s="2"/>
      <c r="C81" s="2"/>
      <c r="D81" s="84"/>
      <c r="E81" s="84"/>
      <c r="F81" s="84"/>
      <c r="G81" s="84"/>
      <c r="H81" s="84"/>
      <c r="I81" s="84"/>
      <c r="J81" s="84"/>
      <c r="K81" s="84"/>
      <c r="L81" s="84"/>
      <c r="M81" s="104"/>
      <c r="N81" s="84"/>
      <c r="O81" s="84"/>
      <c r="P81" s="84"/>
      <c r="Q81" s="104"/>
      <c r="R81" s="84"/>
      <c r="S81" s="84"/>
      <c r="T81" s="84"/>
      <c r="U81" s="104"/>
      <c r="V81" s="84"/>
      <c r="W81" s="84"/>
      <c r="X81" s="84"/>
      <c r="Y81" s="104"/>
      <c r="Z81" s="84"/>
      <c r="AA81" s="84"/>
      <c r="AB81" s="84"/>
      <c r="AC81" s="104"/>
      <c r="AD81" s="84"/>
      <c r="AE81" s="84"/>
      <c r="AF81" s="84"/>
      <c r="AG81" s="84"/>
      <c r="AH81" s="84"/>
      <c r="AI81" s="84"/>
      <c r="AJ81" s="104"/>
      <c r="AK81" s="104"/>
      <c r="AL81" s="2"/>
      <c r="AM81" s="2"/>
      <c r="AN81" s="2"/>
      <c r="AO81" s="2"/>
    </row>
    <row r="82" spans="1:41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</row>
    <row r="83" spans="1:4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</row>
    <row r="84" spans="1:4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</row>
    <row r="85" spans="1:41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</row>
    <row r="86" spans="1:41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</row>
    <row r="87" spans="1:41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</row>
    <row r="88" spans="1:41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</row>
    <row r="89" spans="1:41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</row>
    <row r="90" spans="1:41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</row>
    <row r="91" spans="1:41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</row>
    <row r="92" spans="1:41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</row>
    <row r="93" spans="1:41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</row>
    <row r="94" spans="1:4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84"/>
  <sheetViews>
    <sheetView showGridLines="0" zoomScalePageLayoutView="0" workbookViewId="0" topLeftCell="A1">
      <selection activeCell="AJ9" sqref="AJ9:AK8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6" width="12.140625" style="0" customWidth="1"/>
    <col min="7" max="9" width="12.140625" style="0" hidden="1" customWidth="1"/>
    <col min="10" max="12" width="12.140625" style="0" customWidth="1"/>
    <col min="13" max="13" width="13.7109375" style="0" customWidth="1"/>
    <col min="14" max="16" width="12.140625" style="0" hidden="1" customWidth="1"/>
    <col min="17" max="17" width="13.7109375" style="0" hidden="1" customWidth="1"/>
    <col min="18" max="25" width="12.140625" style="0" hidden="1" customWidth="1"/>
    <col min="26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43" t="s">
        <v>0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</row>
    <row r="3" spans="1:37" ht="16.5">
      <c r="A3" s="5"/>
      <c r="B3" s="133" t="s">
        <v>1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</row>
    <row r="4" spans="1:37" ht="15" customHeight="1">
      <c r="A4" s="8"/>
      <c r="B4" s="9"/>
      <c r="C4" s="10"/>
      <c r="D4" s="135" t="s">
        <v>2</v>
      </c>
      <c r="E4" s="135"/>
      <c r="F4" s="135"/>
      <c r="G4" s="135" t="s">
        <v>3</v>
      </c>
      <c r="H4" s="135"/>
      <c r="I4" s="135"/>
      <c r="J4" s="136" t="s">
        <v>4</v>
      </c>
      <c r="K4" s="137"/>
      <c r="L4" s="137"/>
      <c r="M4" s="138"/>
      <c r="N4" s="136" t="s">
        <v>5</v>
      </c>
      <c r="O4" s="139"/>
      <c r="P4" s="139"/>
      <c r="Q4" s="140"/>
      <c r="R4" s="136" t="s">
        <v>6</v>
      </c>
      <c r="S4" s="139"/>
      <c r="T4" s="139"/>
      <c r="U4" s="140"/>
      <c r="V4" s="136" t="s">
        <v>7</v>
      </c>
      <c r="W4" s="141"/>
      <c r="X4" s="141"/>
      <c r="Y4" s="142"/>
      <c r="Z4" s="136" t="s">
        <v>8</v>
      </c>
      <c r="AA4" s="137"/>
      <c r="AB4" s="137"/>
      <c r="AC4" s="138"/>
      <c r="AD4" s="136" t="s">
        <v>9</v>
      </c>
      <c r="AE4" s="137"/>
      <c r="AF4" s="137"/>
      <c r="AG4" s="137"/>
      <c r="AH4" s="137"/>
      <c r="AI4" s="137"/>
      <c r="AJ4" s="138"/>
      <c r="AK4" s="11"/>
    </row>
    <row r="5" spans="1:37" ht="38.25">
      <c r="A5" s="14"/>
      <c r="B5" s="15" t="s">
        <v>10</v>
      </c>
      <c r="C5" s="16" t="s">
        <v>11</v>
      </c>
      <c r="D5" s="17" t="s">
        <v>12</v>
      </c>
      <c r="E5" s="18" t="s">
        <v>13</v>
      </c>
      <c r="F5" s="19" t="s">
        <v>14</v>
      </c>
      <c r="G5" s="17" t="s">
        <v>12</v>
      </c>
      <c r="H5" s="18" t="s">
        <v>13</v>
      </c>
      <c r="I5" s="19" t="s">
        <v>14</v>
      </c>
      <c r="J5" s="17" t="s">
        <v>12</v>
      </c>
      <c r="K5" s="18" t="s">
        <v>13</v>
      </c>
      <c r="L5" s="18" t="s">
        <v>14</v>
      </c>
      <c r="M5" s="19" t="s">
        <v>15</v>
      </c>
      <c r="N5" s="17" t="s">
        <v>12</v>
      </c>
      <c r="O5" s="18" t="s">
        <v>13</v>
      </c>
      <c r="P5" s="20" t="s">
        <v>14</v>
      </c>
      <c r="Q5" s="21" t="s">
        <v>16</v>
      </c>
      <c r="R5" s="18" t="s">
        <v>12</v>
      </c>
      <c r="S5" s="18" t="s">
        <v>13</v>
      </c>
      <c r="T5" s="20" t="s">
        <v>14</v>
      </c>
      <c r="U5" s="21" t="s">
        <v>17</v>
      </c>
      <c r="V5" s="18" t="s">
        <v>12</v>
      </c>
      <c r="W5" s="18" t="s">
        <v>13</v>
      </c>
      <c r="X5" s="20" t="s">
        <v>14</v>
      </c>
      <c r="Y5" s="21" t="s">
        <v>18</v>
      </c>
      <c r="Z5" s="17" t="s">
        <v>12</v>
      </c>
      <c r="AA5" s="18" t="s">
        <v>13</v>
      </c>
      <c r="AB5" s="18" t="s">
        <v>14</v>
      </c>
      <c r="AC5" s="19" t="s">
        <v>19</v>
      </c>
      <c r="AD5" s="17" t="s">
        <v>12</v>
      </c>
      <c r="AE5" s="18" t="s">
        <v>13</v>
      </c>
      <c r="AF5" s="18" t="s">
        <v>14</v>
      </c>
      <c r="AG5" s="18"/>
      <c r="AH5" s="18"/>
      <c r="AI5" s="18"/>
      <c r="AJ5" s="22" t="s">
        <v>19</v>
      </c>
      <c r="AK5" s="23" t="s">
        <v>20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6.5">
      <c r="A7" s="60"/>
      <c r="B7" s="61" t="s">
        <v>22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2.75">
      <c r="A9" s="62" t="s">
        <v>96</v>
      </c>
      <c r="B9" s="63" t="s">
        <v>41</v>
      </c>
      <c r="C9" s="64" t="s">
        <v>42</v>
      </c>
      <c r="D9" s="85">
        <v>7506952648</v>
      </c>
      <c r="E9" s="86">
        <v>1660238597</v>
      </c>
      <c r="F9" s="87">
        <f>$D9+$E9</f>
        <v>9167191245</v>
      </c>
      <c r="G9" s="85">
        <v>7723924145</v>
      </c>
      <c r="H9" s="86">
        <v>1825163599</v>
      </c>
      <c r="I9" s="87">
        <f>$G9+$H9</f>
        <v>9549087744</v>
      </c>
      <c r="J9" s="85">
        <v>1961566455</v>
      </c>
      <c r="K9" s="86">
        <v>104150421</v>
      </c>
      <c r="L9" s="88">
        <f>$J9+$K9</f>
        <v>2065716876</v>
      </c>
      <c r="M9" s="105">
        <f>IF($F9=0,0,$L9/$F9)</f>
        <v>0.22533803656890983</v>
      </c>
      <c r="N9" s="85">
        <v>0</v>
      </c>
      <c r="O9" s="86">
        <v>0</v>
      </c>
      <c r="P9" s="88">
        <f>$N9+$O9</f>
        <v>0</v>
      </c>
      <c r="Q9" s="105">
        <f>IF($F9=0,0,$P9/$F9)</f>
        <v>0</v>
      </c>
      <c r="R9" s="85">
        <v>0</v>
      </c>
      <c r="S9" s="86">
        <v>0</v>
      </c>
      <c r="T9" s="88">
        <f>$R9+$S9</f>
        <v>0</v>
      </c>
      <c r="U9" s="105">
        <f>IF($I9=0,0,$T9/$I9)</f>
        <v>0</v>
      </c>
      <c r="V9" s="85">
        <v>0</v>
      </c>
      <c r="W9" s="86">
        <v>0</v>
      </c>
      <c r="X9" s="88">
        <f>$V9+$W9</f>
        <v>0</v>
      </c>
      <c r="Y9" s="105">
        <f>IF($I9=0,0,$X9/$I9)</f>
        <v>0</v>
      </c>
      <c r="Z9" s="125">
        <v>1961566455</v>
      </c>
      <c r="AA9" s="88">
        <v>104150421</v>
      </c>
      <c r="AB9" s="88">
        <f>$Z9+$AA9</f>
        <v>2065716876</v>
      </c>
      <c r="AC9" s="105">
        <f>IF($F9=0,0,$AB9/$F9)</f>
        <v>0.22533803656890983</v>
      </c>
      <c r="AD9" s="85">
        <v>1958212954</v>
      </c>
      <c r="AE9" s="86">
        <v>135350551</v>
      </c>
      <c r="AF9" s="88">
        <f>$AD9+$AE9</f>
        <v>2093563505</v>
      </c>
      <c r="AG9" s="86">
        <v>8879510700</v>
      </c>
      <c r="AH9" s="86">
        <v>8879510700</v>
      </c>
      <c r="AI9" s="126">
        <v>2093563505</v>
      </c>
      <c r="AJ9" s="127">
        <f>IF($AG9=0,0,$AI9/$AG9)</f>
        <v>0.23577464747015847</v>
      </c>
      <c r="AK9" s="128">
        <f>IF($AF9=0,0,(($L9/$AF9)-1))</f>
        <v>-0.01330106726330238</v>
      </c>
    </row>
    <row r="10" spans="1:37" ht="12.75">
      <c r="A10" s="62" t="s">
        <v>96</v>
      </c>
      <c r="B10" s="63" t="s">
        <v>53</v>
      </c>
      <c r="C10" s="64" t="s">
        <v>54</v>
      </c>
      <c r="D10" s="85">
        <v>0</v>
      </c>
      <c r="E10" s="86">
        <v>0</v>
      </c>
      <c r="F10" s="87">
        <f aca="true" t="shared" si="0" ref="F10:F55">$D10+$E10</f>
        <v>0</v>
      </c>
      <c r="G10" s="85">
        <v>0</v>
      </c>
      <c r="H10" s="86">
        <v>0</v>
      </c>
      <c r="I10" s="87">
        <f aca="true" t="shared" si="1" ref="I10:I55">$G10+$H10</f>
        <v>0</v>
      </c>
      <c r="J10" s="85">
        <v>0</v>
      </c>
      <c r="K10" s="86">
        <v>0</v>
      </c>
      <c r="L10" s="88">
        <f aca="true" t="shared" si="2" ref="L10:L55">$J10+$K10</f>
        <v>0</v>
      </c>
      <c r="M10" s="105">
        <f aca="true" t="shared" si="3" ref="M10:M55">IF($F10=0,0,$L10/$F10)</f>
        <v>0</v>
      </c>
      <c r="N10" s="85">
        <v>0</v>
      </c>
      <c r="O10" s="86">
        <v>0</v>
      </c>
      <c r="P10" s="88">
        <f aca="true" t="shared" si="4" ref="P10:P55">$N10+$O10</f>
        <v>0</v>
      </c>
      <c r="Q10" s="105">
        <f aca="true" t="shared" si="5" ref="Q10:Q55">IF($F10=0,0,$P10/$F10)</f>
        <v>0</v>
      </c>
      <c r="R10" s="85">
        <v>0</v>
      </c>
      <c r="S10" s="86">
        <v>0</v>
      </c>
      <c r="T10" s="88">
        <f aca="true" t="shared" si="6" ref="T10:T55">$R10+$S10</f>
        <v>0</v>
      </c>
      <c r="U10" s="105">
        <f aca="true" t="shared" si="7" ref="U10:U55">IF($I10=0,0,$T10/$I10)</f>
        <v>0</v>
      </c>
      <c r="V10" s="85">
        <v>0</v>
      </c>
      <c r="W10" s="86">
        <v>0</v>
      </c>
      <c r="X10" s="88">
        <f aca="true" t="shared" si="8" ref="X10:X55">$V10+$W10</f>
        <v>0</v>
      </c>
      <c r="Y10" s="105">
        <f aca="true" t="shared" si="9" ref="Y10:Y55">IF($I10=0,0,$X10/$I10)</f>
        <v>0</v>
      </c>
      <c r="Z10" s="125">
        <v>0</v>
      </c>
      <c r="AA10" s="88">
        <v>0</v>
      </c>
      <c r="AB10" s="88">
        <f aca="true" t="shared" si="10" ref="AB10:AB55">$Z10+$AA10</f>
        <v>0</v>
      </c>
      <c r="AC10" s="105">
        <f aca="true" t="shared" si="11" ref="AC10:AC55">IF($F10=0,0,$AB10/$F10)</f>
        <v>0</v>
      </c>
      <c r="AD10" s="85">
        <v>217081714</v>
      </c>
      <c r="AE10" s="86">
        <v>3378373000</v>
      </c>
      <c r="AF10" s="88">
        <f aca="true" t="shared" si="12" ref="AF10:AF55">$AD10+$AE10</f>
        <v>3595454714</v>
      </c>
      <c r="AG10" s="86">
        <v>13351267467</v>
      </c>
      <c r="AH10" s="86">
        <v>13351267467</v>
      </c>
      <c r="AI10" s="126">
        <v>3595454714</v>
      </c>
      <c r="AJ10" s="127">
        <f aca="true" t="shared" si="13" ref="AJ10:AJ55">IF($AG10=0,0,$AI10/$AG10)</f>
        <v>0.26929688307771504</v>
      </c>
      <c r="AK10" s="128">
        <f aca="true" t="shared" si="14" ref="AK10:AK55">IF($AF10=0,0,(($L10/$AF10)-1))</f>
        <v>-1</v>
      </c>
    </row>
    <row r="11" spans="1:37" ht="16.5">
      <c r="A11" s="65"/>
      <c r="B11" s="66" t="s">
        <v>97</v>
      </c>
      <c r="C11" s="67"/>
      <c r="D11" s="89">
        <f>SUM(D9:D10)</f>
        <v>7506952648</v>
      </c>
      <c r="E11" s="90">
        <f>SUM(E9:E10)</f>
        <v>1660238597</v>
      </c>
      <c r="F11" s="91">
        <f t="shared" si="0"/>
        <v>9167191245</v>
      </c>
      <c r="G11" s="89">
        <f>SUM(G9:G10)</f>
        <v>7723924145</v>
      </c>
      <c r="H11" s="90">
        <f>SUM(H9:H10)</f>
        <v>1825163599</v>
      </c>
      <c r="I11" s="91">
        <f t="shared" si="1"/>
        <v>9549087744</v>
      </c>
      <c r="J11" s="89">
        <f>SUM(J9:J10)</f>
        <v>1961566455</v>
      </c>
      <c r="K11" s="90">
        <f>SUM(K9:K10)</f>
        <v>104150421</v>
      </c>
      <c r="L11" s="90">
        <f t="shared" si="2"/>
        <v>2065716876</v>
      </c>
      <c r="M11" s="106">
        <f t="shared" si="3"/>
        <v>0.22533803656890983</v>
      </c>
      <c r="N11" s="89">
        <f>SUM(N9:N10)</f>
        <v>0</v>
      </c>
      <c r="O11" s="90">
        <f>SUM(O9:O10)</f>
        <v>0</v>
      </c>
      <c r="P11" s="90">
        <f t="shared" si="4"/>
        <v>0</v>
      </c>
      <c r="Q11" s="106">
        <f t="shared" si="5"/>
        <v>0</v>
      </c>
      <c r="R11" s="89">
        <f>SUM(R9:R10)</f>
        <v>0</v>
      </c>
      <c r="S11" s="90">
        <f>SUM(S9:S10)</f>
        <v>0</v>
      </c>
      <c r="T11" s="90">
        <f t="shared" si="6"/>
        <v>0</v>
      </c>
      <c r="U11" s="106">
        <f t="shared" si="7"/>
        <v>0</v>
      </c>
      <c r="V11" s="89">
        <f>SUM(V9:V10)</f>
        <v>0</v>
      </c>
      <c r="W11" s="90">
        <f>SUM(W9:W10)</f>
        <v>0</v>
      </c>
      <c r="X11" s="90">
        <f t="shared" si="8"/>
        <v>0</v>
      </c>
      <c r="Y11" s="106">
        <f t="shared" si="9"/>
        <v>0</v>
      </c>
      <c r="Z11" s="89">
        <v>1961566455</v>
      </c>
      <c r="AA11" s="90">
        <v>104150421</v>
      </c>
      <c r="AB11" s="90">
        <f t="shared" si="10"/>
        <v>2065716876</v>
      </c>
      <c r="AC11" s="106">
        <f t="shared" si="11"/>
        <v>0.22533803656890983</v>
      </c>
      <c r="AD11" s="89">
        <f>SUM(AD9:AD10)</f>
        <v>2175294668</v>
      </c>
      <c r="AE11" s="90">
        <f>SUM(AE9:AE10)</f>
        <v>3513723551</v>
      </c>
      <c r="AF11" s="90">
        <f t="shared" si="12"/>
        <v>5689018219</v>
      </c>
      <c r="AG11" s="90">
        <f>SUM(AG9:AG10)</f>
        <v>22230778167</v>
      </c>
      <c r="AH11" s="90">
        <f>SUM(AH9:AH10)</f>
        <v>22230778167</v>
      </c>
      <c r="AI11" s="91">
        <f>SUM(AI9:AI10)</f>
        <v>5689018219</v>
      </c>
      <c r="AJ11" s="129">
        <f t="shared" si="13"/>
        <v>0.2559072910657235</v>
      </c>
      <c r="AK11" s="130">
        <f t="shared" si="14"/>
        <v>-0.6368939601738337</v>
      </c>
    </row>
    <row r="12" spans="1:37" ht="12.75">
      <c r="A12" s="62" t="s">
        <v>98</v>
      </c>
      <c r="B12" s="63" t="s">
        <v>99</v>
      </c>
      <c r="C12" s="64" t="s">
        <v>100</v>
      </c>
      <c r="D12" s="85">
        <v>436709981</v>
      </c>
      <c r="E12" s="86">
        <v>59820250</v>
      </c>
      <c r="F12" s="87">
        <f t="shared" si="0"/>
        <v>496530231</v>
      </c>
      <c r="G12" s="85">
        <v>436709981</v>
      </c>
      <c r="H12" s="86">
        <v>59820250</v>
      </c>
      <c r="I12" s="87">
        <f t="shared" si="1"/>
        <v>496530231</v>
      </c>
      <c r="J12" s="85">
        <v>100214058</v>
      </c>
      <c r="K12" s="86">
        <v>4881670</v>
      </c>
      <c r="L12" s="88">
        <f t="shared" si="2"/>
        <v>105095728</v>
      </c>
      <c r="M12" s="105">
        <f t="shared" si="3"/>
        <v>0.21166028056003705</v>
      </c>
      <c r="N12" s="85">
        <v>0</v>
      </c>
      <c r="O12" s="86">
        <v>0</v>
      </c>
      <c r="P12" s="88">
        <f t="shared" si="4"/>
        <v>0</v>
      </c>
      <c r="Q12" s="105">
        <f t="shared" si="5"/>
        <v>0</v>
      </c>
      <c r="R12" s="85">
        <v>0</v>
      </c>
      <c r="S12" s="86">
        <v>0</v>
      </c>
      <c r="T12" s="88">
        <f t="shared" si="6"/>
        <v>0</v>
      </c>
      <c r="U12" s="105">
        <f t="shared" si="7"/>
        <v>0</v>
      </c>
      <c r="V12" s="85">
        <v>0</v>
      </c>
      <c r="W12" s="86">
        <v>0</v>
      </c>
      <c r="X12" s="88">
        <f t="shared" si="8"/>
        <v>0</v>
      </c>
      <c r="Y12" s="105">
        <f t="shared" si="9"/>
        <v>0</v>
      </c>
      <c r="Z12" s="125">
        <v>100214058</v>
      </c>
      <c r="AA12" s="88">
        <v>4881670</v>
      </c>
      <c r="AB12" s="88">
        <f t="shared" si="10"/>
        <v>105095728</v>
      </c>
      <c r="AC12" s="105">
        <f t="shared" si="11"/>
        <v>0.21166028056003705</v>
      </c>
      <c r="AD12" s="85">
        <v>80328813</v>
      </c>
      <c r="AE12" s="86">
        <v>5172350</v>
      </c>
      <c r="AF12" s="88">
        <f t="shared" si="12"/>
        <v>85501163</v>
      </c>
      <c r="AG12" s="86">
        <v>425106294</v>
      </c>
      <c r="AH12" s="86">
        <v>425106294</v>
      </c>
      <c r="AI12" s="126">
        <v>85501163</v>
      </c>
      <c r="AJ12" s="127">
        <f t="shared" si="13"/>
        <v>0.2011289040100639</v>
      </c>
      <c r="AK12" s="128">
        <f t="shared" si="14"/>
        <v>0.22917308154042293</v>
      </c>
    </row>
    <row r="13" spans="1:37" ht="12.75">
      <c r="A13" s="62" t="s">
        <v>98</v>
      </c>
      <c r="B13" s="63" t="s">
        <v>101</v>
      </c>
      <c r="C13" s="64" t="s">
        <v>102</v>
      </c>
      <c r="D13" s="85">
        <v>306173855</v>
      </c>
      <c r="E13" s="86">
        <v>37580350</v>
      </c>
      <c r="F13" s="87">
        <f t="shared" si="0"/>
        <v>343754205</v>
      </c>
      <c r="G13" s="85">
        <v>306499834</v>
      </c>
      <c r="H13" s="86">
        <v>37518476</v>
      </c>
      <c r="I13" s="87">
        <f t="shared" si="1"/>
        <v>344018310</v>
      </c>
      <c r="J13" s="85">
        <v>73812991</v>
      </c>
      <c r="K13" s="86">
        <v>6754889</v>
      </c>
      <c r="L13" s="88">
        <f t="shared" si="2"/>
        <v>80567880</v>
      </c>
      <c r="M13" s="105">
        <f t="shared" si="3"/>
        <v>0.23437642020989968</v>
      </c>
      <c r="N13" s="85">
        <v>0</v>
      </c>
      <c r="O13" s="86">
        <v>0</v>
      </c>
      <c r="P13" s="88">
        <f t="shared" si="4"/>
        <v>0</v>
      </c>
      <c r="Q13" s="105">
        <f t="shared" si="5"/>
        <v>0</v>
      </c>
      <c r="R13" s="85">
        <v>0</v>
      </c>
      <c r="S13" s="86">
        <v>0</v>
      </c>
      <c r="T13" s="88">
        <f t="shared" si="6"/>
        <v>0</v>
      </c>
      <c r="U13" s="105">
        <f t="shared" si="7"/>
        <v>0</v>
      </c>
      <c r="V13" s="85">
        <v>0</v>
      </c>
      <c r="W13" s="86">
        <v>0</v>
      </c>
      <c r="X13" s="88">
        <f t="shared" si="8"/>
        <v>0</v>
      </c>
      <c r="Y13" s="105">
        <f t="shared" si="9"/>
        <v>0</v>
      </c>
      <c r="Z13" s="125">
        <v>73812991</v>
      </c>
      <c r="AA13" s="88">
        <v>6754889</v>
      </c>
      <c r="AB13" s="88">
        <f t="shared" si="10"/>
        <v>80567880</v>
      </c>
      <c r="AC13" s="105">
        <f t="shared" si="11"/>
        <v>0.23437642020989968</v>
      </c>
      <c r="AD13" s="85">
        <v>71589951</v>
      </c>
      <c r="AE13" s="86">
        <v>4282339</v>
      </c>
      <c r="AF13" s="88">
        <f t="shared" si="12"/>
        <v>75872290</v>
      </c>
      <c r="AG13" s="86">
        <v>310506040</v>
      </c>
      <c r="AH13" s="86">
        <v>310506040</v>
      </c>
      <c r="AI13" s="126">
        <v>75872290</v>
      </c>
      <c r="AJ13" s="127">
        <f t="shared" si="13"/>
        <v>0.24435044806213754</v>
      </c>
      <c r="AK13" s="128">
        <f t="shared" si="14"/>
        <v>0.061888075343448756</v>
      </c>
    </row>
    <row r="14" spans="1:37" ht="12.75">
      <c r="A14" s="62" t="s">
        <v>98</v>
      </c>
      <c r="B14" s="63" t="s">
        <v>103</v>
      </c>
      <c r="C14" s="64" t="s">
        <v>104</v>
      </c>
      <c r="D14" s="85">
        <v>501397536</v>
      </c>
      <c r="E14" s="86">
        <v>41260672</v>
      </c>
      <c r="F14" s="87">
        <f t="shared" si="0"/>
        <v>542658208</v>
      </c>
      <c r="G14" s="85">
        <v>505397536</v>
      </c>
      <c r="H14" s="86">
        <v>45110672</v>
      </c>
      <c r="I14" s="87">
        <f t="shared" si="1"/>
        <v>550508208</v>
      </c>
      <c r="J14" s="85">
        <v>64262613</v>
      </c>
      <c r="K14" s="86">
        <v>12102578</v>
      </c>
      <c r="L14" s="88">
        <f t="shared" si="2"/>
        <v>76365191</v>
      </c>
      <c r="M14" s="105">
        <f t="shared" si="3"/>
        <v>0.14072428993831787</v>
      </c>
      <c r="N14" s="85">
        <v>0</v>
      </c>
      <c r="O14" s="86">
        <v>0</v>
      </c>
      <c r="P14" s="88">
        <f t="shared" si="4"/>
        <v>0</v>
      </c>
      <c r="Q14" s="105">
        <f t="shared" si="5"/>
        <v>0</v>
      </c>
      <c r="R14" s="85">
        <v>0</v>
      </c>
      <c r="S14" s="86">
        <v>0</v>
      </c>
      <c r="T14" s="88">
        <f t="shared" si="6"/>
        <v>0</v>
      </c>
      <c r="U14" s="105">
        <f t="shared" si="7"/>
        <v>0</v>
      </c>
      <c r="V14" s="85">
        <v>0</v>
      </c>
      <c r="W14" s="86">
        <v>0</v>
      </c>
      <c r="X14" s="88">
        <f t="shared" si="8"/>
        <v>0</v>
      </c>
      <c r="Y14" s="105">
        <f t="shared" si="9"/>
        <v>0</v>
      </c>
      <c r="Z14" s="125">
        <v>64262613</v>
      </c>
      <c r="AA14" s="88">
        <v>12102578</v>
      </c>
      <c r="AB14" s="88">
        <f t="shared" si="10"/>
        <v>76365191</v>
      </c>
      <c r="AC14" s="105">
        <f t="shared" si="11"/>
        <v>0.14072428993831787</v>
      </c>
      <c r="AD14" s="85">
        <v>89869079</v>
      </c>
      <c r="AE14" s="86">
        <v>5529520</v>
      </c>
      <c r="AF14" s="88">
        <f t="shared" si="12"/>
        <v>95398599</v>
      </c>
      <c r="AG14" s="86">
        <v>523128209</v>
      </c>
      <c r="AH14" s="86">
        <v>523128209</v>
      </c>
      <c r="AI14" s="126">
        <v>95398599</v>
      </c>
      <c r="AJ14" s="127">
        <f t="shared" si="13"/>
        <v>0.1823617946016748</v>
      </c>
      <c r="AK14" s="128">
        <f t="shared" si="14"/>
        <v>-0.199514544233506</v>
      </c>
    </row>
    <row r="15" spans="1:37" ht="12.75">
      <c r="A15" s="62" t="s">
        <v>98</v>
      </c>
      <c r="B15" s="63" t="s">
        <v>105</v>
      </c>
      <c r="C15" s="64" t="s">
        <v>106</v>
      </c>
      <c r="D15" s="85">
        <v>429146336</v>
      </c>
      <c r="E15" s="86">
        <v>44318047</v>
      </c>
      <c r="F15" s="87">
        <f t="shared" si="0"/>
        <v>473464383</v>
      </c>
      <c r="G15" s="85">
        <v>437806336</v>
      </c>
      <c r="H15" s="86">
        <v>67088047</v>
      </c>
      <c r="I15" s="87">
        <f t="shared" si="1"/>
        <v>504894383</v>
      </c>
      <c r="J15" s="85">
        <v>74639234</v>
      </c>
      <c r="K15" s="86">
        <v>10939245</v>
      </c>
      <c r="L15" s="88">
        <f t="shared" si="2"/>
        <v>85578479</v>
      </c>
      <c r="M15" s="105">
        <f t="shared" si="3"/>
        <v>0.18074956020503868</v>
      </c>
      <c r="N15" s="85">
        <v>0</v>
      </c>
      <c r="O15" s="86">
        <v>0</v>
      </c>
      <c r="P15" s="88">
        <f t="shared" si="4"/>
        <v>0</v>
      </c>
      <c r="Q15" s="105">
        <f t="shared" si="5"/>
        <v>0</v>
      </c>
      <c r="R15" s="85">
        <v>0</v>
      </c>
      <c r="S15" s="86">
        <v>0</v>
      </c>
      <c r="T15" s="88">
        <f t="shared" si="6"/>
        <v>0</v>
      </c>
      <c r="U15" s="105">
        <f t="shared" si="7"/>
        <v>0</v>
      </c>
      <c r="V15" s="85">
        <v>0</v>
      </c>
      <c r="W15" s="86">
        <v>0</v>
      </c>
      <c r="X15" s="88">
        <f t="shared" si="8"/>
        <v>0</v>
      </c>
      <c r="Y15" s="105">
        <f t="shared" si="9"/>
        <v>0</v>
      </c>
      <c r="Z15" s="125">
        <v>74639234</v>
      </c>
      <c r="AA15" s="88">
        <v>10939245</v>
      </c>
      <c r="AB15" s="88">
        <f t="shared" si="10"/>
        <v>85578479</v>
      </c>
      <c r="AC15" s="105">
        <f t="shared" si="11"/>
        <v>0.18074956020503868</v>
      </c>
      <c r="AD15" s="85">
        <v>83389501</v>
      </c>
      <c r="AE15" s="86">
        <v>7002157</v>
      </c>
      <c r="AF15" s="88">
        <f t="shared" si="12"/>
        <v>90391658</v>
      </c>
      <c r="AG15" s="86">
        <v>447775646</v>
      </c>
      <c r="AH15" s="86">
        <v>447775646</v>
      </c>
      <c r="AI15" s="126">
        <v>90391658</v>
      </c>
      <c r="AJ15" s="127">
        <f t="shared" si="13"/>
        <v>0.2018681873555937</v>
      </c>
      <c r="AK15" s="128">
        <f t="shared" si="14"/>
        <v>-0.05324804419452067</v>
      </c>
    </row>
    <row r="16" spans="1:37" ht="12.75">
      <c r="A16" s="62" t="s">
        <v>98</v>
      </c>
      <c r="B16" s="63" t="s">
        <v>107</v>
      </c>
      <c r="C16" s="64" t="s">
        <v>108</v>
      </c>
      <c r="D16" s="85">
        <v>221748897</v>
      </c>
      <c r="E16" s="86">
        <v>45940000</v>
      </c>
      <c r="F16" s="87">
        <f t="shared" si="0"/>
        <v>267688897</v>
      </c>
      <c r="G16" s="85">
        <v>229806527</v>
      </c>
      <c r="H16" s="86">
        <v>50890000</v>
      </c>
      <c r="I16" s="87">
        <f t="shared" si="1"/>
        <v>280696527</v>
      </c>
      <c r="J16" s="85">
        <v>19692322</v>
      </c>
      <c r="K16" s="86">
        <v>4443585</v>
      </c>
      <c r="L16" s="88">
        <f t="shared" si="2"/>
        <v>24135907</v>
      </c>
      <c r="M16" s="105">
        <f t="shared" si="3"/>
        <v>0.09016401976507826</v>
      </c>
      <c r="N16" s="85">
        <v>0</v>
      </c>
      <c r="O16" s="86">
        <v>0</v>
      </c>
      <c r="P16" s="88">
        <f t="shared" si="4"/>
        <v>0</v>
      </c>
      <c r="Q16" s="105">
        <f t="shared" si="5"/>
        <v>0</v>
      </c>
      <c r="R16" s="85">
        <v>0</v>
      </c>
      <c r="S16" s="86">
        <v>0</v>
      </c>
      <c r="T16" s="88">
        <f t="shared" si="6"/>
        <v>0</v>
      </c>
      <c r="U16" s="105">
        <f t="shared" si="7"/>
        <v>0</v>
      </c>
      <c r="V16" s="85">
        <v>0</v>
      </c>
      <c r="W16" s="86">
        <v>0</v>
      </c>
      <c r="X16" s="88">
        <f t="shared" si="8"/>
        <v>0</v>
      </c>
      <c r="Y16" s="105">
        <f t="shared" si="9"/>
        <v>0</v>
      </c>
      <c r="Z16" s="125">
        <v>19692322</v>
      </c>
      <c r="AA16" s="88">
        <v>4443585</v>
      </c>
      <c r="AB16" s="88">
        <f t="shared" si="10"/>
        <v>24135907</v>
      </c>
      <c r="AC16" s="105">
        <f t="shared" si="11"/>
        <v>0.09016401976507826</v>
      </c>
      <c r="AD16" s="85">
        <v>31403992</v>
      </c>
      <c r="AE16" s="86">
        <v>19537526</v>
      </c>
      <c r="AF16" s="88">
        <f t="shared" si="12"/>
        <v>50941518</v>
      </c>
      <c r="AG16" s="86">
        <v>328809644</v>
      </c>
      <c r="AH16" s="86">
        <v>328809644</v>
      </c>
      <c r="AI16" s="126">
        <v>50941518</v>
      </c>
      <c r="AJ16" s="127">
        <f t="shared" si="13"/>
        <v>0.15492707993686464</v>
      </c>
      <c r="AK16" s="128">
        <f t="shared" si="14"/>
        <v>-0.5262036164685944</v>
      </c>
    </row>
    <row r="17" spans="1:37" ht="12.75">
      <c r="A17" s="62" t="s">
        <v>98</v>
      </c>
      <c r="B17" s="63" t="s">
        <v>109</v>
      </c>
      <c r="C17" s="64" t="s">
        <v>110</v>
      </c>
      <c r="D17" s="85">
        <v>996341838</v>
      </c>
      <c r="E17" s="86">
        <v>56912490</v>
      </c>
      <c r="F17" s="87">
        <f t="shared" si="0"/>
        <v>1053254328</v>
      </c>
      <c r="G17" s="85">
        <v>992604178</v>
      </c>
      <c r="H17" s="86">
        <v>77800376</v>
      </c>
      <c r="I17" s="87">
        <f t="shared" si="1"/>
        <v>1070404554</v>
      </c>
      <c r="J17" s="85">
        <v>210026675</v>
      </c>
      <c r="K17" s="86">
        <v>3222774</v>
      </c>
      <c r="L17" s="88">
        <f t="shared" si="2"/>
        <v>213249449</v>
      </c>
      <c r="M17" s="105">
        <f t="shared" si="3"/>
        <v>0.20246719460904983</v>
      </c>
      <c r="N17" s="85">
        <v>0</v>
      </c>
      <c r="O17" s="86">
        <v>0</v>
      </c>
      <c r="P17" s="88">
        <f t="shared" si="4"/>
        <v>0</v>
      </c>
      <c r="Q17" s="105">
        <f t="shared" si="5"/>
        <v>0</v>
      </c>
      <c r="R17" s="85">
        <v>0</v>
      </c>
      <c r="S17" s="86">
        <v>0</v>
      </c>
      <c r="T17" s="88">
        <f t="shared" si="6"/>
        <v>0</v>
      </c>
      <c r="U17" s="105">
        <f t="shared" si="7"/>
        <v>0</v>
      </c>
      <c r="V17" s="85">
        <v>0</v>
      </c>
      <c r="W17" s="86">
        <v>0</v>
      </c>
      <c r="X17" s="88">
        <f t="shared" si="8"/>
        <v>0</v>
      </c>
      <c r="Y17" s="105">
        <f t="shared" si="9"/>
        <v>0</v>
      </c>
      <c r="Z17" s="125">
        <v>210026675</v>
      </c>
      <c r="AA17" s="88">
        <v>3222774</v>
      </c>
      <c r="AB17" s="88">
        <f t="shared" si="10"/>
        <v>213249449</v>
      </c>
      <c r="AC17" s="105">
        <f t="shared" si="11"/>
        <v>0.20246719460904983</v>
      </c>
      <c r="AD17" s="85">
        <v>197585213</v>
      </c>
      <c r="AE17" s="86">
        <v>9123586</v>
      </c>
      <c r="AF17" s="88">
        <f t="shared" si="12"/>
        <v>206708799</v>
      </c>
      <c r="AG17" s="86">
        <v>990246967</v>
      </c>
      <c r="AH17" s="86">
        <v>990246967</v>
      </c>
      <c r="AI17" s="126">
        <v>206708799</v>
      </c>
      <c r="AJ17" s="127">
        <f t="shared" si="13"/>
        <v>0.20874469287821612</v>
      </c>
      <c r="AK17" s="128">
        <f t="shared" si="14"/>
        <v>0.03164185574896594</v>
      </c>
    </row>
    <row r="18" spans="1:37" ht="12.75">
      <c r="A18" s="62" t="s">
        <v>98</v>
      </c>
      <c r="B18" s="63" t="s">
        <v>111</v>
      </c>
      <c r="C18" s="64" t="s">
        <v>112</v>
      </c>
      <c r="D18" s="85">
        <v>185535634</v>
      </c>
      <c r="E18" s="86">
        <v>25611500</v>
      </c>
      <c r="F18" s="87">
        <f t="shared" si="0"/>
        <v>211147134</v>
      </c>
      <c r="G18" s="85">
        <v>188445081</v>
      </c>
      <c r="H18" s="86">
        <v>23875360</v>
      </c>
      <c r="I18" s="87">
        <f t="shared" si="1"/>
        <v>212320441</v>
      </c>
      <c r="J18" s="85">
        <v>22146972</v>
      </c>
      <c r="K18" s="86">
        <v>15883744</v>
      </c>
      <c r="L18" s="88">
        <f t="shared" si="2"/>
        <v>38030716</v>
      </c>
      <c r="M18" s="105">
        <f t="shared" si="3"/>
        <v>0.1801147630069182</v>
      </c>
      <c r="N18" s="85">
        <v>0</v>
      </c>
      <c r="O18" s="86">
        <v>0</v>
      </c>
      <c r="P18" s="88">
        <f t="shared" si="4"/>
        <v>0</v>
      </c>
      <c r="Q18" s="105">
        <f t="shared" si="5"/>
        <v>0</v>
      </c>
      <c r="R18" s="85">
        <v>0</v>
      </c>
      <c r="S18" s="86">
        <v>0</v>
      </c>
      <c r="T18" s="88">
        <f t="shared" si="6"/>
        <v>0</v>
      </c>
      <c r="U18" s="105">
        <f t="shared" si="7"/>
        <v>0</v>
      </c>
      <c r="V18" s="85">
        <v>0</v>
      </c>
      <c r="W18" s="86">
        <v>0</v>
      </c>
      <c r="X18" s="88">
        <f t="shared" si="8"/>
        <v>0</v>
      </c>
      <c r="Y18" s="105">
        <f t="shared" si="9"/>
        <v>0</v>
      </c>
      <c r="Z18" s="125">
        <v>22146972</v>
      </c>
      <c r="AA18" s="88">
        <v>15883744</v>
      </c>
      <c r="AB18" s="88">
        <f t="shared" si="10"/>
        <v>38030716</v>
      </c>
      <c r="AC18" s="105">
        <f t="shared" si="11"/>
        <v>0.1801147630069182</v>
      </c>
      <c r="AD18" s="85">
        <v>21922171</v>
      </c>
      <c r="AE18" s="86">
        <v>1038124</v>
      </c>
      <c r="AF18" s="88">
        <f t="shared" si="12"/>
        <v>22960295</v>
      </c>
      <c r="AG18" s="86">
        <v>205969215</v>
      </c>
      <c r="AH18" s="86">
        <v>205969215</v>
      </c>
      <c r="AI18" s="126">
        <v>22960295</v>
      </c>
      <c r="AJ18" s="127">
        <f t="shared" si="13"/>
        <v>0.11147440164783849</v>
      </c>
      <c r="AK18" s="128">
        <f t="shared" si="14"/>
        <v>0.6563687879445801</v>
      </c>
    </row>
    <row r="19" spans="1:37" ht="12.75">
      <c r="A19" s="62" t="s">
        <v>113</v>
      </c>
      <c r="B19" s="63" t="s">
        <v>114</v>
      </c>
      <c r="C19" s="64" t="s">
        <v>115</v>
      </c>
      <c r="D19" s="85">
        <v>164212276</v>
      </c>
      <c r="E19" s="86">
        <v>5093700</v>
      </c>
      <c r="F19" s="87">
        <f t="shared" si="0"/>
        <v>169305976</v>
      </c>
      <c r="G19" s="85">
        <v>170219816</v>
      </c>
      <c r="H19" s="86">
        <v>6514200</v>
      </c>
      <c r="I19" s="87">
        <f t="shared" si="1"/>
        <v>176734016</v>
      </c>
      <c r="J19" s="85">
        <v>25259736</v>
      </c>
      <c r="K19" s="86">
        <v>908078</v>
      </c>
      <c r="L19" s="88">
        <f t="shared" si="2"/>
        <v>26167814</v>
      </c>
      <c r="M19" s="105">
        <f t="shared" si="3"/>
        <v>0.1545593051009611</v>
      </c>
      <c r="N19" s="85">
        <v>0</v>
      </c>
      <c r="O19" s="86">
        <v>0</v>
      </c>
      <c r="P19" s="88">
        <f t="shared" si="4"/>
        <v>0</v>
      </c>
      <c r="Q19" s="105">
        <f t="shared" si="5"/>
        <v>0</v>
      </c>
      <c r="R19" s="85">
        <v>0</v>
      </c>
      <c r="S19" s="86">
        <v>0</v>
      </c>
      <c r="T19" s="88">
        <f t="shared" si="6"/>
        <v>0</v>
      </c>
      <c r="U19" s="105">
        <f t="shared" si="7"/>
        <v>0</v>
      </c>
      <c r="V19" s="85">
        <v>0</v>
      </c>
      <c r="W19" s="86">
        <v>0</v>
      </c>
      <c r="X19" s="88">
        <f t="shared" si="8"/>
        <v>0</v>
      </c>
      <c r="Y19" s="105">
        <f t="shared" si="9"/>
        <v>0</v>
      </c>
      <c r="Z19" s="125">
        <v>25259736</v>
      </c>
      <c r="AA19" s="88">
        <v>908078</v>
      </c>
      <c r="AB19" s="88">
        <f t="shared" si="10"/>
        <v>26167814</v>
      </c>
      <c r="AC19" s="105">
        <f t="shared" si="11"/>
        <v>0.1545593051009611</v>
      </c>
      <c r="AD19" s="85">
        <v>41502639</v>
      </c>
      <c r="AE19" s="86">
        <v>2030415</v>
      </c>
      <c r="AF19" s="88">
        <f t="shared" si="12"/>
        <v>43533054</v>
      </c>
      <c r="AG19" s="86">
        <v>150392793</v>
      </c>
      <c r="AH19" s="86">
        <v>150392793</v>
      </c>
      <c r="AI19" s="126">
        <v>43533054</v>
      </c>
      <c r="AJ19" s="127">
        <f t="shared" si="13"/>
        <v>0.28946236805376707</v>
      </c>
      <c r="AK19" s="128">
        <f t="shared" si="14"/>
        <v>-0.3988978122233281</v>
      </c>
    </row>
    <row r="20" spans="1:37" ht="16.5">
      <c r="A20" s="65"/>
      <c r="B20" s="66" t="s">
        <v>116</v>
      </c>
      <c r="C20" s="67"/>
      <c r="D20" s="89">
        <f>SUM(D12:D19)</f>
        <v>3241266353</v>
      </c>
      <c r="E20" s="90">
        <f>SUM(E12:E19)</f>
        <v>316537009</v>
      </c>
      <c r="F20" s="91">
        <f t="shared" si="0"/>
        <v>3557803362</v>
      </c>
      <c r="G20" s="89">
        <f>SUM(G12:G19)</f>
        <v>3267489289</v>
      </c>
      <c r="H20" s="90">
        <f>SUM(H12:H19)</f>
        <v>368617381</v>
      </c>
      <c r="I20" s="91">
        <f t="shared" si="1"/>
        <v>3636106670</v>
      </c>
      <c r="J20" s="89">
        <f>SUM(J12:J19)</f>
        <v>590054601</v>
      </c>
      <c r="K20" s="90">
        <f>SUM(K12:K19)</f>
        <v>59136563</v>
      </c>
      <c r="L20" s="90">
        <f t="shared" si="2"/>
        <v>649191164</v>
      </c>
      <c r="M20" s="106">
        <f t="shared" si="3"/>
        <v>0.18246965836668969</v>
      </c>
      <c r="N20" s="89">
        <f>SUM(N12:N19)</f>
        <v>0</v>
      </c>
      <c r="O20" s="90">
        <f>SUM(O12:O19)</f>
        <v>0</v>
      </c>
      <c r="P20" s="90">
        <f t="shared" si="4"/>
        <v>0</v>
      </c>
      <c r="Q20" s="106">
        <f t="shared" si="5"/>
        <v>0</v>
      </c>
      <c r="R20" s="89">
        <f>SUM(R12:R19)</f>
        <v>0</v>
      </c>
      <c r="S20" s="90">
        <f>SUM(S12:S19)</f>
        <v>0</v>
      </c>
      <c r="T20" s="90">
        <f t="shared" si="6"/>
        <v>0</v>
      </c>
      <c r="U20" s="106">
        <f t="shared" si="7"/>
        <v>0</v>
      </c>
      <c r="V20" s="89">
        <f>SUM(V12:V19)</f>
        <v>0</v>
      </c>
      <c r="W20" s="90">
        <f>SUM(W12:W19)</f>
        <v>0</v>
      </c>
      <c r="X20" s="90">
        <f t="shared" si="8"/>
        <v>0</v>
      </c>
      <c r="Y20" s="106">
        <f t="shared" si="9"/>
        <v>0</v>
      </c>
      <c r="Z20" s="89">
        <v>590054601</v>
      </c>
      <c r="AA20" s="90">
        <v>59136563</v>
      </c>
      <c r="AB20" s="90">
        <f t="shared" si="10"/>
        <v>649191164</v>
      </c>
      <c r="AC20" s="106">
        <f t="shared" si="11"/>
        <v>0.18246965836668969</v>
      </c>
      <c r="AD20" s="89">
        <f>SUM(AD12:AD19)</f>
        <v>617591359</v>
      </c>
      <c r="AE20" s="90">
        <f>SUM(AE12:AE19)</f>
        <v>53716017</v>
      </c>
      <c r="AF20" s="90">
        <f t="shared" si="12"/>
        <v>671307376</v>
      </c>
      <c r="AG20" s="90">
        <f>SUM(AG12:AG19)</f>
        <v>3381934808</v>
      </c>
      <c r="AH20" s="90">
        <f>SUM(AH12:AH19)</f>
        <v>3381934808</v>
      </c>
      <c r="AI20" s="91">
        <f>SUM(AI12:AI19)</f>
        <v>671307376</v>
      </c>
      <c r="AJ20" s="129">
        <f t="shared" si="13"/>
        <v>0.1984980237975066</v>
      </c>
      <c r="AK20" s="130">
        <f t="shared" si="14"/>
        <v>-0.032944985845053454</v>
      </c>
    </row>
    <row r="21" spans="1:37" ht="12.75">
      <c r="A21" s="62" t="s">
        <v>98</v>
      </c>
      <c r="B21" s="63" t="s">
        <v>117</v>
      </c>
      <c r="C21" s="64" t="s">
        <v>118</v>
      </c>
      <c r="D21" s="85">
        <v>352001311</v>
      </c>
      <c r="E21" s="86">
        <v>83150688</v>
      </c>
      <c r="F21" s="87">
        <f t="shared" si="0"/>
        <v>435151999</v>
      </c>
      <c r="G21" s="85">
        <v>365061261</v>
      </c>
      <c r="H21" s="86">
        <v>107843738</v>
      </c>
      <c r="I21" s="87">
        <f t="shared" si="1"/>
        <v>472904999</v>
      </c>
      <c r="J21" s="85">
        <v>13342222</v>
      </c>
      <c r="K21" s="86">
        <v>12208446</v>
      </c>
      <c r="L21" s="88">
        <f t="shared" si="2"/>
        <v>25550668</v>
      </c>
      <c r="M21" s="105">
        <f t="shared" si="3"/>
        <v>0.058716650868470444</v>
      </c>
      <c r="N21" s="85">
        <v>0</v>
      </c>
      <c r="O21" s="86">
        <v>0</v>
      </c>
      <c r="P21" s="88">
        <f t="shared" si="4"/>
        <v>0</v>
      </c>
      <c r="Q21" s="105">
        <f t="shared" si="5"/>
        <v>0</v>
      </c>
      <c r="R21" s="85">
        <v>0</v>
      </c>
      <c r="S21" s="86">
        <v>0</v>
      </c>
      <c r="T21" s="88">
        <f t="shared" si="6"/>
        <v>0</v>
      </c>
      <c r="U21" s="105">
        <f t="shared" si="7"/>
        <v>0</v>
      </c>
      <c r="V21" s="85">
        <v>0</v>
      </c>
      <c r="W21" s="86">
        <v>0</v>
      </c>
      <c r="X21" s="88">
        <f t="shared" si="8"/>
        <v>0</v>
      </c>
      <c r="Y21" s="105">
        <f t="shared" si="9"/>
        <v>0</v>
      </c>
      <c r="Z21" s="125">
        <v>13342222</v>
      </c>
      <c r="AA21" s="88">
        <v>12208446</v>
      </c>
      <c r="AB21" s="88">
        <f t="shared" si="10"/>
        <v>25550668</v>
      </c>
      <c r="AC21" s="105">
        <f t="shared" si="11"/>
        <v>0.058716650868470444</v>
      </c>
      <c r="AD21" s="85">
        <v>16043830</v>
      </c>
      <c r="AE21" s="86">
        <v>19172348</v>
      </c>
      <c r="AF21" s="88">
        <f t="shared" si="12"/>
        <v>35216178</v>
      </c>
      <c r="AG21" s="86">
        <v>420541160</v>
      </c>
      <c r="AH21" s="86">
        <v>420541160</v>
      </c>
      <c r="AI21" s="126">
        <v>35216178</v>
      </c>
      <c r="AJ21" s="127">
        <f t="shared" si="13"/>
        <v>0.08374014567325586</v>
      </c>
      <c r="AK21" s="128">
        <f t="shared" si="14"/>
        <v>-0.27446220881777683</v>
      </c>
    </row>
    <row r="22" spans="1:37" ht="12.75">
      <c r="A22" s="62" t="s">
        <v>98</v>
      </c>
      <c r="B22" s="63" t="s">
        <v>119</v>
      </c>
      <c r="C22" s="64" t="s">
        <v>120</v>
      </c>
      <c r="D22" s="85">
        <v>455191862</v>
      </c>
      <c r="E22" s="86">
        <v>94709299</v>
      </c>
      <c r="F22" s="87">
        <f t="shared" si="0"/>
        <v>549901161</v>
      </c>
      <c r="G22" s="85">
        <v>484005996</v>
      </c>
      <c r="H22" s="86">
        <v>123042534</v>
      </c>
      <c r="I22" s="87">
        <f t="shared" si="1"/>
        <v>607048530</v>
      </c>
      <c r="J22" s="85">
        <v>19856538</v>
      </c>
      <c r="K22" s="86">
        <v>1473210</v>
      </c>
      <c r="L22" s="88">
        <f t="shared" si="2"/>
        <v>21329748</v>
      </c>
      <c r="M22" s="105">
        <f t="shared" si="3"/>
        <v>0.0387883305450959</v>
      </c>
      <c r="N22" s="85">
        <v>0</v>
      </c>
      <c r="O22" s="86">
        <v>0</v>
      </c>
      <c r="P22" s="88">
        <f t="shared" si="4"/>
        <v>0</v>
      </c>
      <c r="Q22" s="105">
        <f t="shared" si="5"/>
        <v>0</v>
      </c>
      <c r="R22" s="85">
        <v>0</v>
      </c>
      <c r="S22" s="86">
        <v>0</v>
      </c>
      <c r="T22" s="88">
        <f t="shared" si="6"/>
        <v>0</v>
      </c>
      <c r="U22" s="105">
        <f t="shared" si="7"/>
        <v>0</v>
      </c>
      <c r="V22" s="85">
        <v>0</v>
      </c>
      <c r="W22" s="86">
        <v>0</v>
      </c>
      <c r="X22" s="88">
        <f t="shared" si="8"/>
        <v>0</v>
      </c>
      <c r="Y22" s="105">
        <f t="shared" si="9"/>
        <v>0</v>
      </c>
      <c r="Z22" s="125">
        <v>19856538</v>
      </c>
      <c r="AA22" s="88">
        <v>1473210</v>
      </c>
      <c r="AB22" s="88">
        <f t="shared" si="10"/>
        <v>21329748</v>
      </c>
      <c r="AC22" s="105">
        <f t="shared" si="11"/>
        <v>0.0387883305450959</v>
      </c>
      <c r="AD22" s="85">
        <v>25993357</v>
      </c>
      <c r="AE22" s="86">
        <v>724434</v>
      </c>
      <c r="AF22" s="88">
        <f t="shared" si="12"/>
        <v>26717791</v>
      </c>
      <c r="AG22" s="86">
        <v>522919403</v>
      </c>
      <c r="AH22" s="86">
        <v>522919403</v>
      </c>
      <c r="AI22" s="126">
        <v>26717791</v>
      </c>
      <c r="AJ22" s="127">
        <f t="shared" si="13"/>
        <v>0.05109351622204005</v>
      </c>
      <c r="AK22" s="128">
        <f t="shared" si="14"/>
        <v>-0.20166498794754406</v>
      </c>
    </row>
    <row r="23" spans="1:37" ht="12.75">
      <c r="A23" s="62" t="s">
        <v>98</v>
      </c>
      <c r="B23" s="63" t="s">
        <v>121</v>
      </c>
      <c r="C23" s="64" t="s">
        <v>122</v>
      </c>
      <c r="D23" s="85">
        <v>103222008</v>
      </c>
      <c r="E23" s="86">
        <v>9537044</v>
      </c>
      <c r="F23" s="87">
        <f t="shared" si="0"/>
        <v>112759052</v>
      </c>
      <c r="G23" s="85">
        <v>108559080</v>
      </c>
      <c r="H23" s="86">
        <v>9837044</v>
      </c>
      <c r="I23" s="87">
        <f t="shared" si="1"/>
        <v>118396124</v>
      </c>
      <c r="J23" s="85">
        <v>15985202</v>
      </c>
      <c r="K23" s="86">
        <v>278899</v>
      </c>
      <c r="L23" s="88">
        <f t="shared" si="2"/>
        <v>16264101</v>
      </c>
      <c r="M23" s="105">
        <f t="shared" si="3"/>
        <v>0.1442376528671064</v>
      </c>
      <c r="N23" s="85">
        <v>0</v>
      </c>
      <c r="O23" s="86">
        <v>0</v>
      </c>
      <c r="P23" s="88">
        <f t="shared" si="4"/>
        <v>0</v>
      </c>
      <c r="Q23" s="105">
        <f t="shared" si="5"/>
        <v>0</v>
      </c>
      <c r="R23" s="85">
        <v>0</v>
      </c>
      <c r="S23" s="86">
        <v>0</v>
      </c>
      <c r="T23" s="88">
        <f t="shared" si="6"/>
        <v>0</v>
      </c>
      <c r="U23" s="105">
        <f t="shared" si="7"/>
        <v>0</v>
      </c>
      <c r="V23" s="85">
        <v>0</v>
      </c>
      <c r="W23" s="86">
        <v>0</v>
      </c>
      <c r="X23" s="88">
        <f t="shared" si="8"/>
        <v>0</v>
      </c>
      <c r="Y23" s="105">
        <f t="shared" si="9"/>
        <v>0</v>
      </c>
      <c r="Z23" s="125">
        <v>15985202</v>
      </c>
      <c r="AA23" s="88">
        <v>278899</v>
      </c>
      <c r="AB23" s="88">
        <f t="shared" si="10"/>
        <v>16264101</v>
      </c>
      <c r="AC23" s="105">
        <f t="shared" si="11"/>
        <v>0.1442376528671064</v>
      </c>
      <c r="AD23" s="85">
        <v>0</v>
      </c>
      <c r="AE23" s="86">
        <v>0</v>
      </c>
      <c r="AF23" s="88">
        <f t="shared" si="12"/>
        <v>0</v>
      </c>
      <c r="AG23" s="86">
        <v>154892739</v>
      </c>
      <c r="AH23" s="86">
        <v>154892739</v>
      </c>
      <c r="AI23" s="126">
        <v>0</v>
      </c>
      <c r="AJ23" s="127">
        <f t="shared" si="13"/>
        <v>0</v>
      </c>
      <c r="AK23" s="128">
        <f t="shared" si="14"/>
        <v>0</v>
      </c>
    </row>
    <row r="24" spans="1:37" ht="12.75">
      <c r="A24" s="62" t="s">
        <v>98</v>
      </c>
      <c r="B24" s="63" t="s">
        <v>123</v>
      </c>
      <c r="C24" s="64" t="s">
        <v>124</v>
      </c>
      <c r="D24" s="85">
        <v>227187962</v>
      </c>
      <c r="E24" s="86">
        <v>32016460</v>
      </c>
      <c r="F24" s="87">
        <f t="shared" si="0"/>
        <v>259204422</v>
      </c>
      <c r="G24" s="85">
        <v>227466219</v>
      </c>
      <c r="H24" s="86">
        <v>32016460</v>
      </c>
      <c r="I24" s="87">
        <f t="shared" si="1"/>
        <v>259482679</v>
      </c>
      <c r="J24" s="85">
        <v>40070321</v>
      </c>
      <c r="K24" s="86">
        <v>2704790</v>
      </c>
      <c r="L24" s="88">
        <f t="shared" si="2"/>
        <v>42775111</v>
      </c>
      <c r="M24" s="105">
        <f t="shared" si="3"/>
        <v>0.1650246190630189</v>
      </c>
      <c r="N24" s="85">
        <v>0</v>
      </c>
      <c r="O24" s="86">
        <v>0</v>
      </c>
      <c r="P24" s="88">
        <f t="shared" si="4"/>
        <v>0</v>
      </c>
      <c r="Q24" s="105">
        <f t="shared" si="5"/>
        <v>0</v>
      </c>
      <c r="R24" s="85">
        <v>0</v>
      </c>
      <c r="S24" s="86">
        <v>0</v>
      </c>
      <c r="T24" s="88">
        <f t="shared" si="6"/>
        <v>0</v>
      </c>
      <c r="U24" s="105">
        <f t="shared" si="7"/>
        <v>0</v>
      </c>
      <c r="V24" s="85">
        <v>0</v>
      </c>
      <c r="W24" s="86">
        <v>0</v>
      </c>
      <c r="X24" s="88">
        <f t="shared" si="8"/>
        <v>0</v>
      </c>
      <c r="Y24" s="105">
        <f t="shared" si="9"/>
        <v>0</v>
      </c>
      <c r="Z24" s="125">
        <v>40070321</v>
      </c>
      <c r="AA24" s="88">
        <v>2704790</v>
      </c>
      <c r="AB24" s="88">
        <f t="shared" si="10"/>
        <v>42775111</v>
      </c>
      <c r="AC24" s="105">
        <f t="shared" si="11"/>
        <v>0.1650246190630189</v>
      </c>
      <c r="AD24" s="85">
        <v>6174767</v>
      </c>
      <c r="AE24" s="86">
        <v>0</v>
      </c>
      <c r="AF24" s="88">
        <f t="shared" si="12"/>
        <v>6174767</v>
      </c>
      <c r="AG24" s="86">
        <v>269457133</v>
      </c>
      <c r="AH24" s="86">
        <v>269457133</v>
      </c>
      <c r="AI24" s="126">
        <v>6174767</v>
      </c>
      <c r="AJ24" s="127">
        <f t="shared" si="13"/>
        <v>0.02291558190073966</v>
      </c>
      <c r="AK24" s="128">
        <f t="shared" si="14"/>
        <v>5.9274048721190615</v>
      </c>
    </row>
    <row r="25" spans="1:37" ht="12.75">
      <c r="A25" s="62" t="s">
        <v>98</v>
      </c>
      <c r="B25" s="63" t="s">
        <v>125</v>
      </c>
      <c r="C25" s="64" t="s">
        <v>126</v>
      </c>
      <c r="D25" s="85">
        <v>154444675</v>
      </c>
      <c r="E25" s="86">
        <v>35472452</v>
      </c>
      <c r="F25" s="87">
        <f t="shared" si="0"/>
        <v>189917127</v>
      </c>
      <c r="G25" s="85">
        <v>166099682</v>
      </c>
      <c r="H25" s="86">
        <v>35471452</v>
      </c>
      <c r="I25" s="87">
        <f t="shared" si="1"/>
        <v>201571134</v>
      </c>
      <c r="J25" s="85">
        <v>31817016</v>
      </c>
      <c r="K25" s="86">
        <v>3949494</v>
      </c>
      <c r="L25" s="88">
        <f t="shared" si="2"/>
        <v>35766510</v>
      </c>
      <c r="M25" s="105">
        <f t="shared" si="3"/>
        <v>0.18832693272576728</v>
      </c>
      <c r="N25" s="85">
        <v>0</v>
      </c>
      <c r="O25" s="86">
        <v>0</v>
      </c>
      <c r="P25" s="88">
        <f t="shared" si="4"/>
        <v>0</v>
      </c>
      <c r="Q25" s="105">
        <f t="shared" si="5"/>
        <v>0</v>
      </c>
      <c r="R25" s="85">
        <v>0</v>
      </c>
      <c r="S25" s="86">
        <v>0</v>
      </c>
      <c r="T25" s="88">
        <f t="shared" si="6"/>
        <v>0</v>
      </c>
      <c r="U25" s="105">
        <f t="shared" si="7"/>
        <v>0</v>
      </c>
      <c r="V25" s="85">
        <v>0</v>
      </c>
      <c r="W25" s="86">
        <v>0</v>
      </c>
      <c r="X25" s="88">
        <f t="shared" si="8"/>
        <v>0</v>
      </c>
      <c r="Y25" s="105">
        <f t="shared" si="9"/>
        <v>0</v>
      </c>
      <c r="Z25" s="125">
        <v>31817016</v>
      </c>
      <c r="AA25" s="88">
        <v>3949494</v>
      </c>
      <c r="AB25" s="88">
        <f t="shared" si="10"/>
        <v>35766510</v>
      </c>
      <c r="AC25" s="105">
        <f t="shared" si="11"/>
        <v>0.18832693272576728</v>
      </c>
      <c r="AD25" s="85">
        <v>28813895</v>
      </c>
      <c r="AE25" s="86">
        <v>4152366</v>
      </c>
      <c r="AF25" s="88">
        <f t="shared" si="12"/>
        <v>32966261</v>
      </c>
      <c r="AG25" s="86">
        <v>162535737</v>
      </c>
      <c r="AH25" s="86">
        <v>162535737</v>
      </c>
      <c r="AI25" s="126">
        <v>32966261</v>
      </c>
      <c r="AJ25" s="127">
        <f t="shared" si="13"/>
        <v>0.20282469325499783</v>
      </c>
      <c r="AK25" s="128">
        <f t="shared" si="14"/>
        <v>0.08494287538401757</v>
      </c>
    </row>
    <row r="26" spans="1:37" ht="12.75">
      <c r="A26" s="62" t="s">
        <v>98</v>
      </c>
      <c r="B26" s="63" t="s">
        <v>127</v>
      </c>
      <c r="C26" s="64" t="s">
        <v>128</v>
      </c>
      <c r="D26" s="85">
        <v>421402333</v>
      </c>
      <c r="E26" s="86">
        <v>85590700</v>
      </c>
      <c r="F26" s="87">
        <f t="shared" si="0"/>
        <v>506993033</v>
      </c>
      <c r="G26" s="85">
        <v>373846239</v>
      </c>
      <c r="H26" s="86">
        <v>85590700</v>
      </c>
      <c r="I26" s="87">
        <f t="shared" si="1"/>
        <v>459436939</v>
      </c>
      <c r="J26" s="85">
        <v>0</v>
      </c>
      <c r="K26" s="86">
        <v>0</v>
      </c>
      <c r="L26" s="88">
        <f t="shared" si="2"/>
        <v>0</v>
      </c>
      <c r="M26" s="105">
        <f t="shared" si="3"/>
        <v>0</v>
      </c>
      <c r="N26" s="85">
        <v>0</v>
      </c>
      <c r="O26" s="86">
        <v>0</v>
      </c>
      <c r="P26" s="88">
        <f t="shared" si="4"/>
        <v>0</v>
      </c>
      <c r="Q26" s="105">
        <f t="shared" si="5"/>
        <v>0</v>
      </c>
      <c r="R26" s="85">
        <v>0</v>
      </c>
      <c r="S26" s="86">
        <v>0</v>
      </c>
      <c r="T26" s="88">
        <f t="shared" si="6"/>
        <v>0</v>
      </c>
      <c r="U26" s="105">
        <f t="shared" si="7"/>
        <v>0</v>
      </c>
      <c r="V26" s="85">
        <v>0</v>
      </c>
      <c r="W26" s="86">
        <v>0</v>
      </c>
      <c r="X26" s="88">
        <f t="shared" si="8"/>
        <v>0</v>
      </c>
      <c r="Y26" s="105">
        <f t="shared" si="9"/>
        <v>0</v>
      </c>
      <c r="Z26" s="125">
        <v>0</v>
      </c>
      <c r="AA26" s="88">
        <v>0</v>
      </c>
      <c r="AB26" s="88">
        <f t="shared" si="10"/>
        <v>0</v>
      </c>
      <c r="AC26" s="105">
        <f t="shared" si="11"/>
        <v>0</v>
      </c>
      <c r="AD26" s="85">
        <v>58066607</v>
      </c>
      <c r="AE26" s="86">
        <v>14379811</v>
      </c>
      <c r="AF26" s="88">
        <f t="shared" si="12"/>
        <v>72446418</v>
      </c>
      <c r="AG26" s="86">
        <v>467385291</v>
      </c>
      <c r="AH26" s="86">
        <v>467385291</v>
      </c>
      <c r="AI26" s="126">
        <v>72446418</v>
      </c>
      <c r="AJ26" s="127">
        <f t="shared" si="13"/>
        <v>0.15500363275231954</v>
      </c>
      <c r="AK26" s="128">
        <f t="shared" si="14"/>
        <v>-1</v>
      </c>
    </row>
    <row r="27" spans="1:37" ht="12.75">
      <c r="A27" s="62" t="s">
        <v>113</v>
      </c>
      <c r="B27" s="63" t="s">
        <v>129</v>
      </c>
      <c r="C27" s="64" t="s">
        <v>130</v>
      </c>
      <c r="D27" s="85">
        <v>1602242520</v>
      </c>
      <c r="E27" s="86">
        <v>506521284</v>
      </c>
      <c r="F27" s="87">
        <f t="shared" si="0"/>
        <v>2108763804</v>
      </c>
      <c r="G27" s="85">
        <v>1615442544</v>
      </c>
      <c r="H27" s="86">
        <v>506521284</v>
      </c>
      <c r="I27" s="87">
        <f t="shared" si="1"/>
        <v>2121963828</v>
      </c>
      <c r="J27" s="85">
        <v>246875211</v>
      </c>
      <c r="K27" s="86">
        <v>27709196</v>
      </c>
      <c r="L27" s="88">
        <f t="shared" si="2"/>
        <v>274584407</v>
      </c>
      <c r="M27" s="105">
        <f t="shared" si="3"/>
        <v>0.13021107744696475</v>
      </c>
      <c r="N27" s="85">
        <v>0</v>
      </c>
      <c r="O27" s="86">
        <v>0</v>
      </c>
      <c r="P27" s="88">
        <f t="shared" si="4"/>
        <v>0</v>
      </c>
      <c r="Q27" s="105">
        <f t="shared" si="5"/>
        <v>0</v>
      </c>
      <c r="R27" s="85">
        <v>0</v>
      </c>
      <c r="S27" s="86">
        <v>0</v>
      </c>
      <c r="T27" s="88">
        <f t="shared" si="6"/>
        <v>0</v>
      </c>
      <c r="U27" s="105">
        <f t="shared" si="7"/>
        <v>0</v>
      </c>
      <c r="V27" s="85">
        <v>0</v>
      </c>
      <c r="W27" s="86">
        <v>0</v>
      </c>
      <c r="X27" s="88">
        <f t="shared" si="8"/>
        <v>0</v>
      </c>
      <c r="Y27" s="105">
        <f t="shared" si="9"/>
        <v>0</v>
      </c>
      <c r="Z27" s="125">
        <v>246875211</v>
      </c>
      <c r="AA27" s="88">
        <v>27709196</v>
      </c>
      <c r="AB27" s="88">
        <f t="shared" si="10"/>
        <v>274584407</v>
      </c>
      <c r="AC27" s="105">
        <f t="shared" si="11"/>
        <v>0.13021107744696475</v>
      </c>
      <c r="AD27" s="85">
        <v>0</v>
      </c>
      <c r="AE27" s="86">
        <v>0</v>
      </c>
      <c r="AF27" s="88">
        <f t="shared" si="12"/>
        <v>0</v>
      </c>
      <c r="AG27" s="86">
        <v>1974870636</v>
      </c>
      <c r="AH27" s="86">
        <v>1974870636</v>
      </c>
      <c r="AI27" s="126">
        <v>0</v>
      </c>
      <c r="AJ27" s="127">
        <f t="shared" si="13"/>
        <v>0</v>
      </c>
      <c r="AK27" s="128">
        <f t="shared" si="14"/>
        <v>0</v>
      </c>
    </row>
    <row r="28" spans="1:37" ht="16.5">
      <c r="A28" s="65"/>
      <c r="B28" s="66" t="s">
        <v>131</v>
      </c>
      <c r="C28" s="67"/>
      <c r="D28" s="89">
        <f>SUM(D21:D27)</f>
        <v>3315692671</v>
      </c>
      <c r="E28" s="90">
        <f>SUM(E21:E27)</f>
        <v>846997927</v>
      </c>
      <c r="F28" s="91">
        <f t="shared" si="0"/>
        <v>4162690598</v>
      </c>
      <c r="G28" s="89">
        <f>SUM(G21:G27)</f>
        <v>3340481021</v>
      </c>
      <c r="H28" s="90">
        <f>SUM(H21:H27)</f>
        <v>900323212</v>
      </c>
      <c r="I28" s="91">
        <f t="shared" si="1"/>
        <v>4240804233</v>
      </c>
      <c r="J28" s="89">
        <f>SUM(J21:J27)</f>
        <v>367946510</v>
      </c>
      <c r="K28" s="90">
        <f>SUM(K21:K27)</f>
        <v>48324035</v>
      </c>
      <c r="L28" s="90">
        <f t="shared" si="2"/>
        <v>416270545</v>
      </c>
      <c r="M28" s="106">
        <f t="shared" si="3"/>
        <v>0.1000003567884677</v>
      </c>
      <c r="N28" s="89">
        <f>SUM(N21:N27)</f>
        <v>0</v>
      </c>
      <c r="O28" s="90">
        <f>SUM(O21:O27)</f>
        <v>0</v>
      </c>
      <c r="P28" s="90">
        <f t="shared" si="4"/>
        <v>0</v>
      </c>
      <c r="Q28" s="106">
        <f t="shared" si="5"/>
        <v>0</v>
      </c>
      <c r="R28" s="89">
        <f>SUM(R21:R27)</f>
        <v>0</v>
      </c>
      <c r="S28" s="90">
        <f>SUM(S21:S27)</f>
        <v>0</v>
      </c>
      <c r="T28" s="90">
        <f t="shared" si="6"/>
        <v>0</v>
      </c>
      <c r="U28" s="106">
        <f t="shared" si="7"/>
        <v>0</v>
      </c>
      <c r="V28" s="89">
        <f>SUM(V21:V27)</f>
        <v>0</v>
      </c>
      <c r="W28" s="90">
        <f>SUM(W21:W27)</f>
        <v>0</v>
      </c>
      <c r="X28" s="90">
        <f t="shared" si="8"/>
        <v>0</v>
      </c>
      <c r="Y28" s="106">
        <f t="shared" si="9"/>
        <v>0</v>
      </c>
      <c r="Z28" s="89">
        <v>367946510</v>
      </c>
      <c r="AA28" s="90">
        <v>48324035</v>
      </c>
      <c r="AB28" s="90">
        <f t="shared" si="10"/>
        <v>416270545</v>
      </c>
      <c r="AC28" s="106">
        <f t="shared" si="11"/>
        <v>0.1000003567884677</v>
      </c>
      <c r="AD28" s="89">
        <f>SUM(AD21:AD27)</f>
        <v>135092456</v>
      </c>
      <c r="AE28" s="90">
        <f>SUM(AE21:AE27)</f>
        <v>38428959</v>
      </c>
      <c r="AF28" s="90">
        <f t="shared" si="12"/>
        <v>173521415</v>
      </c>
      <c r="AG28" s="90">
        <f>SUM(AG21:AG27)</f>
        <v>3972602099</v>
      </c>
      <c r="AH28" s="90">
        <f>SUM(AH21:AH27)</f>
        <v>3972602099</v>
      </c>
      <c r="AI28" s="91">
        <f>SUM(AI21:AI27)</f>
        <v>173521415</v>
      </c>
      <c r="AJ28" s="129">
        <f t="shared" si="13"/>
        <v>0.0436795356483549</v>
      </c>
      <c r="AK28" s="130">
        <f t="shared" si="14"/>
        <v>1.3989577597670007</v>
      </c>
    </row>
    <row r="29" spans="1:37" ht="12.75">
      <c r="A29" s="62" t="s">
        <v>98</v>
      </c>
      <c r="B29" s="63" t="s">
        <v>132</v>
      </c>
      <c r="C29" s="64" t="s">
        <v>133</v>
      </c>
      <c r="D29" s="85">
        <v>285485081</v>
      </c>
      <c r="E29" s="86">
        <v>19723000</v>
      </c>
      <c r="F29" s="87">
        <f t="shared" si="0"/>
        <v>305208081</v>
      </c>
      <c r="G29" s="85">
        <v>285485081</v>
      </c>
      <c r="H29" s="86">
        <v>19723000</v>
      </c>
      <c r="I29" s="87">
        <f t="shared" si="1"/>
        <v>305208081</v>
      </c>
      <c r="J29" s="85">
        <v>37580412</v>
      </c>
      <c r="K29" s="86">
        <v>46094764</v>
      </c>
      <c r="L29" s="88">
        <f t="shared" si="2"/>
        <v>83675176</v>
      </c>
      <c r="M29" s="105">
        <f t="shared" si="3"/>
        <v>0.2741577999043872</v>
      </c>
      <c r="N29" s="85">
        <v>0</v>
      </c>
      <c r="O29" s="86">
        <v>0</v>
      </c>
      <c r="P29" s="88">
        <f t="shared" si="4"/>
        <v>0</v>
      </c>
      <c r="Q29" s="105">
        <f t="shared" si="5"/>
        <v>0</v>
      </c>
      <c r="R29" s="85">
        <v>0</v>
      </c>
      <c r="S29" s="86">
        <v>0</v>
      </c>
      <c r="T29" s="88">
        <f t="shared" si="6"/>
        <v>0</v>
      </c>
      <c r="U29" s="105">
        <f t="shared" si="7"/>
        <v>0</v>
      </c>
      <c r="V29" s="85">
        <v>0</v>
      </c>
      <c r="W29" s="86">
        <v>0</v>
      </c>
      <c r="X29" s="88">
        <f t="shared" si="8"/>
        <v>0</v>
      </c>
      <c r="Y29" s="105">
        <f t="shared" si="9"/>
        <v>0</v>
      </c>
      <c r="Z29" s="125">
        <v>37580412</v>
      </c>
      <c r="AA29" s="88">
        <v>46094764</v>
      </c>
      <c r="AB29" s="88">
        <f t="shared" si="10"/>
        <v>83675176</v>
      </c>
      <c r="AC29" s="105">
        <f t="shared" si="11"/>
        <v>0.2741577999043872</v>
      </c>
      <c r="AD29" s="85">
        <v>3244921</v>
      </c>
      <c r="AE29" s="86">
        <v>177818</v>
      </c>
      <c r="AF29" s="88">
        <f t="shared" si="12"/>
        <v>3422739</v>
      </c>
      <c r="AG29" s="86">
        <v>305909258</v>
      </c>
      <c r="AH29" s="86">
        <v>305909258</v>
      </c>
      <c r="AI29" s="126">
        <v>3422739</v>
      </c>
      <c r="AJ29" s="127">
        <f t="shared" si="13"/>
        <v>0.011188739505229358</v>
      </c>
      <c r="AK29" s="128">
        <f t="shared" si="14"/>
        <v>23.44684680894453</v>
      </c>
    </row>
    <row r="30" spans="1:37" ht="12.75">
      <c r="A30" s="62" t="s">
        <v>98</v>
      </c>
      <c r="B30" s="63" t="s">
        <v>134</v>
      </c>
      <c r="C30" s="64" t="s">
        <v>135</v>
      </c>
      <c r="D30" s="85">
        <v>220884408</v>
      </c>
      <c r="E30" s="86">
        <v>58025700</v>
      </c>
      <c r="F30" s="87">
        <f t="shared" si="0"/>
        <v>278910108</v>
      </c>
      <c r="G30" s="85">
        <v>232163261</v>
      </c>
      <c r="H30" s="86">
        <v>66509700</v>
      </c>
      <c r="I30" s="87">
        <f t="shared" si="1"/>
        <v>298672961</v>
      </c>
      <c r="J30" s="85">
        <v>57595016</v>
      </c>
      <c r="K30" s="86">
        <v>12527098</v>
      </c>
      <c r="L30" s="88">
        <f t="shared" si="2"/>
        <v>70122114</v>
      </c>
      <c r="M30" s="105">
        <f t="shared" si="3"/>
        <v>0.2514147461446611</v>
      </c>
      <c r="N30" s="85">
        <v>0</v>
      </c>
      <c r="O30" s="86">
        <v>0</v>
      </c>
      <c r="P30" s="88">
        <f t="shared" si="4"/>
        <v>0</v>
      </c>
      <c r="Q30" s="105">
        <f t="shared" si="5"/>
        <v>0</v>
      </c>
      <c r="R30" s="85">
        <v>0</v>
      </c>
      <c r="S30" s="86">
        <v>0</v>
      </c>
      <c r="T30" s="88">
        <f t="shared" si="6"/>
        <v>0</v>
      </c>
      <c r="U30" s="105">
        <f t="shared" si="7"/>
        <v>0</v>
      </c>
      <c r="V30" s="85">
        <v>0</v>
      </c>
      <c r="W30" s="86">
        <v>0</v>
      </c>
      <c r="X30" s="88">
        <f t="shared" si="8"/>
        <v>0</v>
      </c>
      <c r="Y30" s="105">
        <f t="shared" si="9"/>
        <v>0</v>
      </c>
      <c r="Z30" s="125">
        <v>57595016</v>
      </c>
      <c r="AA30" s="88">
        <v>12527098</v>
      </c>
      <c r="AB30" s="88">
        <f t="shared" si="10"/>
        <v>70122114</v>
      </c>
      <c r="AC30" s="105">
        <f t="shared" si="11"/>
        <v>0.2514147461446611</v>
      </c>
      <c r="AD30" s="85">
        <v>35342777</v>
      </c>
      <c r="AE30" s="86">
        <v>9811152</v>
      </c>
      <c r="AF30" s="88">
        <f t="shared" si="12"/>
        <v>45153929</v>
      </c>
      <c r="AG30" s="86">
        <v>265612448</v>
      </c>
      <c r="AH30" s="86">
        <v>265612448</v>
      </c>
      <c r="AI30" s="126">
        <v>45153929</v>
      </c>
      <c r="AJ30" s="127">
        <f t="shared" si="13"/>
        <v>0.1699992953643498</v>
      </c>
      <c r="AK30" s="128">
        <f t="shared" si="14"/>
        <v>0.5529570859714112</v>
      </c>
    </row>
    <row r="31" spans="1:37" ht="12.75">
      <c r="A31" s="62" t="s">
        <v>98</v>
      </c>
      <c r="B31" s="63" t="s">
        <v>136</v>
      </c>
      <c r="C31" s="64" t="s">
        <v>137</v>
      </c>
      <c r="D31" s="85">
        <v>198813858</v>
      </c>
      <c r="E31" s="86">
        <v>33553050</v>
      </c>
      <c r="F31" s="87">
        <f t="shared" si="0"/>
        <v>232366908</v>
      </c>
      <c r="G31" s="85">
        <v>219035164</v>
      </c>
      <c r="H31" s="86">
        <v>37751166</v>
      </c>
      <c r="I31" s="87">
        <f t="shared" si="1"/>
        <v>256786330</v>
      </c>
      <c r="J31" s="85">
        <v>46753567</v>
      </c>
      <c r="K31" s="86">
        <v>10364356</v>
      </c>
      <c r="L31" s="88">
        <f t="shared" si="2"/>
        <v>57117923</v>
      </c>
      <c r="M31" s="105">
        <f t="shared" si="3"/>
        <v>0.24580919672090312</v>
      </c>
      <c r="N31" s="85">
        <v>0</v>
      </c>
      <c r="O31" s="86">
        <v>0</v>
      </c>
      <c r="P31" s="88">
        <f t="shared" si="4"/>
        <v>0</v>
      </c>
      <c r="Q31" s="105">
        <f t="shared" si="5"/>
        <v>0</v>
      </c>
      <c r="R31" s="85">
        <v>0</v>
      </c>
      <c r="S31" s="86">
        <v>0</v>
      </c>
      <c r="T31" s="88">
        <f t="shared" si="6"/>
        <v>0</v>
      </c>
      <c r="U31" s="105">
        <f t="shared" si="7"/>
        <v>0</v>
      </c>
      <c r="V31" s="85">
        <v>0</v>
      </c>
      <c r="W31" s="86">
        <v>0</v>
      </c>
      <c r="X31" s="88">
        <f t="shared" si="8"/>
        <v>0</v>
      </c>
      <c r="Y31" s="105">
        <f t="shared" si="9"/>
        <v>0</v>
      </c>
      <c r="Z31" s="125">
        <v>46753567</v>
      </c>
      <c r="AA31" s="88">
        <v>10364356</v>
      </c>
      <c r="AB31" s="88">
        <f t="shared" si="10"/>
        <v>57117923</v>
      </c>
      <c r="AC31" s="105">
        <f t="shared" si="11"/>
        <v>0.24580919672090312</v>
      </c>
      <c r="AD31" s="85">
        <v>68773247</v>
      </c>
      <c r="AE31" s="86">
        <v>1224776</v>
      </c>
      <c r="AF31" s="88">
        <f t="shared" si="12"/>
        <v>69998023</v>
      </c>
      <c r="AG31" s="86">
        <v>222693708</v>
      </c>
      <c r="AH31" s="86">
        <v>222693708</v>
      </c>
      <c r="AI31" s="126">
        <v>69998023</v>
      </c>
      <c r="AJ31" s="127">
        <f t="shared" si="13"/>
        <v>0.3143242062321761</v>
      </c>
      <c r="AK31" s="128">
        <f t="shared" si="14"/>
        <v>-0.18400662544426438</v>
      </c>
    </row>
    <row r="32" spans="1:37" ht="12.75">
      <c r="A32" s="62" t="s">
        <v>98</v>
      </c>
      <c r="B32" s="63" t="s">
        <v>138</v>
      </c>
      <c r="C32" s="64" t="s">
        <v>139</v>
      </c>
      <c r="D32" s="85">
        <v>248414756</v>
      </c>
      <c r="E32" s="86">
        <v>63197550</v>
      </c>
      <c r="F32" s="87">
        <f t="shared" si="0"/>
        <v>311612306</v>
      </c>
      <c r="G32" s="85">
        <v>261864756</v>
      </c>
      <c r="H32" s="86">
        <v>111294772</v>
      </c>
      <c r="I32" s="87">
        <f t="shared" si="1"/>
        <v>373159528</v>
      </c>
      <c r="J32" s="85">
        <v>40165465</v>
      </c>
      <c r="K32" s="86">
        <v>163772073</v>
      </c>
      <c r="L32" s="88">
        <f t="shared" si="2"/>
        <v>203937538</v>
      </c>
      <c r="M32" s="105">
        <f t="shared" si="3"/>
        <v>0.654459191993528</v>
      </c>
      <c r="N32" s="85">
        <v>0</v>
      </c>
      <c r="O32" s="86">
        <v>0</v>
      </c>
      <c r="P32" s="88">
        <f t="shared" si="4"/>
        <v>0</v>
      </c>
      <c r="Q32" s="105">
        <f t="shared" si="5"/>
        <v>0</v>
      </c>
      <c r="R32" s="85">
        <v>0</v>
      </c>
      <c r="S32" s="86">
        <v>0</v>
      </c>
      <c r="T32" s="88">
        <f t="shared" si="6"/>
        <v>0</v>
      </c>
      <c r="U32" s="105">
        <f t="shared" si="7"/>
        <v>0</v>
      </c>
      <c r="V32" s="85">
        <v>0</v>
      </c>
      <c r="W32" s="86">
        <v>0</v>
      </c>
      <c r="X32" s="88">
        <f t="shared" si="8"/>
        <v>0</v>
      </c>
      <c r="Y32" s="105">
        <f t="shared" si="9"/>
        <v>0</v>
      </c>
      <c r="Z32" s="125">
        <v>40165465</v>
      </c>
      <c r="AA32" s="88">
        <v>163772073</v>
      </c>
      <c r="AB32" s="88">
        <f t="shared" si="10"/>
        <v>203937538</v>
      </c>
      <c r="AC32" s="105">
        <f t="shared" si="11"/>
        <v>0.654459191993528</v>
      </c>
      <c r="AD32" s="85">
        <v>45451607</v>
      </c>
      <c r="AE32" s="86">
        <v>7254231</v>
      </c>
      <c r="AF32" s="88">
        <f t="shared" si="12"/>
        <v>52705838</v>
      </c>
      <c r="AG32" s="86">
        <v>304691754</v>
      </c>
      <c r="AH32" s="86">
        <v>304691754</v>
      </c>
      <c r="AI32" s="126">
        <v>52705838</v>
      </c>
      <c r="AJ32" s="127">
        <f t="shared" si="13"/>
        <v>0.1729808480474992</v>
      </c>
      <c r="AK32" s="128">
        <f t="shared" si="14"/>
        <v>2.8693538655053734</v>
      </c>
    </row>
    <row r="33" spans="1:37" ht="12.75">
      <c r="A33" s="62" t="s">
        <v>98</v>
      </c>
      <c r="B33" s="63" t="s">
        <v>140</v>
      </c>
      <c r="C33" s="64" t="s">
        <v>141</v>
      </c>
      <c r="D33" s="85">
        <v>93479975</v>
      </c>
      <c r="E33" s="86">
        <v>27159901</v>
      </c>
      <c r="F33" s="87">
        <f t="shared" si="0"/>
        <v>120639876</v>
      </c>
      <c r="G33" s="85">
        <v>95810914</v>
      </c>
      <c r="H33" s="86">
        <v>39360801</v>
      </c>
      <c r="I33" s="87">
        <f t="shared" si="1"/>
        <v>135171715</v>
      </c>
      <c r="J33" s="85">
        <v>19633726</v>
      </c>
      <c r="K33" s="86">
        <v>8966978</v>
      </c>
      <c r="L33" s="88">
        <f t="shared" si="2"/>
        <v>28600704</v>
      </c>
      <c r="M33" s="105">
        <f t="shared" si="3"/>
        <v>0.23707504473893856</v>
      </c>
      <c r="N33" s="85">
        <v>0</v>
      </c>
      <c r="O33" s="86">
        <v>0</v>
      </c>
      <c r="P33" s="88">
        <f t="shared" si="4"/>
        <v>0</v>
      </c>
      <c r="Q33" s="105">
        <f t="shared" si="5"/>
        <v>0</v>
      </c>
      <c r="R33" s="85">
        <v>0</v>
      </c>
      <c r="S33" s="86">
        <v>0</v>
      </c>
      <c r="T33" s="88">
        <f t="shared" si="6"/>
        <v>0</v>
      </c>
      <c r="U33" s="105">
        <f t="shared" si="7"/>
        <v>0</v>
      </c>
      <c r="V33" s="85">
        <v>0</v>
      </c>
      <c r="W33" s="86">
        <v>0</v>
      </c>
      <c r="X33" s="88">
        <f t="shared" si="8"/>
        <v>0</v>
      </c>
      <c r="Y33" s="105">
        <f t="shared" si="9"/>
        <v>0</v>
      </c>
      <c r="Z33" s="125">
        <v>19633726</v>
      </c>
      <c r="AA33" s="88">
        <v>8966978</v>
      </c>
      <c r="AB33" s="88">
        <f t="shared" si="10"/>
        <v>28600704</v>
      </c>
      <c r="AC33" s="105">
        <f t="shared" si="11"/>
        <v>0.23707504473893856</v>
      </c>
      <c r="AD33" s="85">
        <v>12909189</v>
      </c>
      <c r="AE33" s="86">
        <v>2540635</v>
      </c>
      <c r="AF33" s="88">
        <f t="shared" si="12"/>
        <v>15449824</v>
      </c>
      <c r="AG33" s="86">
        <v>123378330</v>
      </c>
      <c r="AH33" s="86">
        <v>123378330</v>
      </c>
      <c r="AI33" s="126">
        <v>15449824</v>
      </c>
      <c r="AJ33" s="127">
        <f t="shared" si="13"/>
        <v>0.12522315709736062</v>
      </c>
      <c r="AK33" s="128">
        <f t="shared" si="14"/>
        <v>0.8511993405232319</v>
      </c>
    </row>
    <row r="34" spans="1:37" ht="12.75">
      <c r="A34" s="62" t="s">
        <v>98</v>
      </c>
      <c r="B34" s="63" t="s">
        <v>142</v>
      </c>
      <c r="C34" s="64" t="s">
        <v>143</v>
      </c>
      <c r="D34" s="85">
        <v>774414021</v>
      </c>
      <c r="E34" s="86">
        <v>77270102</v>
      </c>
      <c r="F34" s="87">
        <f t="shared" si="0"/>
        <v>851684123</v>
      </c>
      <c r="G34" s="85">
        <v>787443621</v>
      </c>
      <c r="H34" s="86">
        <v>72270102</v>
      </c>
      <c r="I34" s="87">
        <f t="shared" si="1"/>
        <v>859713723</v>
      </c>
      <c r="J34" s="85">
        <v>226339058</v>
      </c>
      <c r="K34" s="86">
        <v>10975828</v>
      </c>
      <c r="L34" s="88">
        <f t="shared" si="2"/>
        <v>237314886</v>
      </c>
      <c r="M34" s="105">
        <f t="shared" si="3"/>
        <v>0.2786419044235253</v>
      </c>
      <c r="N34" s="85">
        <v>0</v>
      </c>
      <c r="O34" s="86">
        <v>0</v>
      </c>
      <c r="P34" s="88">
        <f t="shared" si="4"/>
        <v>0</v>
      </c>
      <c r="Q34" s="105">
        <f t="shared" si="5"/>
        <v>0</v>
      </c>
      <c r="R34" s="85">
        <v>0</v>
      </c>
      <c r="S34" s="86">
        <v>0</v>
      </c>
      <c r="T34" s="88">
        <f t="shared" si="6"/>
        <v>0</v>
      </c>
      <c r="U34" s="105">
        <f t="shared" si="7"/>
        <v>0</v>
      </c>
      <c r="V34" s="85">
        <v>0</v>
      </c>
      <c r="W34" s="86">
        <v>0</v>
      </c>
      <c r="X34" s="88">
        <f t="shared" si="8"/>
        <v>0</v>
      </c>
      <c r="Y34" s="105">
        <f t="shared" si="9"/>
        <v>0</v>
      </c>
      <c r="Z34" s="125">
        <v>226339058</v>
      </c>
      <c r="AA34" s="88">
        <v>10975828</v>
      </c>
      <c r="AB34" s="88">
        <f t="shared" si="10"/>
        <v>237314886</v>
      </c>
      <c r="AC34" s="105">
        <f t="shared" si="11"/>
        <v>0.2786419044235253</v>
      </c>
      <c r="AD34" s="85">
        <v>123785037</v>
      </c>
      <c r="AE34" s="86">
        <v>58045</v>
      </c>
      <c r="AF34" s="88">
        <f t="shared" si="12"/>
        <v>123843082</v>
      </c>
      <c r="AG34" s="86">
        <v>829684556</v>
      </c>
      <c r="AH34" s="86">
        <v>829684556</v>
      </c>
      <c r="AI34" s="126">
        <v>123843082</v>
      </c>
      <c r="AJ34" s="127">
        <f t="shared" si="13"/>
        <v>0.14926526124224976</v>
      </c>
      <c r="AK34" s="128">
        <f t="shared" si="14"/>
        <v>0.9162546842947594</v>
      </c>
    </row>
    <row r="35" spans="1:37" ht="12.75">
      <c r="A35" s="62" t="s">
        <v>113</v>
      </c>
      <c r="B35" s="63" t="s">
        <v>144</v>
      </c>
      <c r="C35" s="64" t="s">
        <v>145</v>
      </c>
      <c r="D35" s="85">
        <v>1044453293</v>
      </c>
      <c r="E35" s="86">
        <v>620504000</v>
      </c>
      <c r="F35" s="87">
        <f t="shared" si="0"/>
        <v>1664957293</v>
      </c>
      <c r="G35" s="85">
        <v>1077951293</v>
      </c>
      <c r="H35" s="86">
        <v>660625528</v>
      </c>
      <c r="I35" s="87">
        <f t="shared" si="1"/>
        <v>1738576821</v>
      </c>
      <c r="J35" s="85">
        <v>178380662</v>
      </c>
      <c r="K35" s="86">
        <v>30205766</v>
      </c>
      <c r="L35" s="88">
        <f t="shared" si="2"/>
        <v>208586428</v>
      </c>
      <c r="M35" s="105">
        <f t="shared" si="3"/>
        <v>0.12528034735603275</v>
      </c>
      <c r="N35" s="85">
        <v>0</v>
      </c>
      <c r="O35" s="86">
        <v>0</v>
      </c>
      <c r="P35" s="88">
        <f t="shared" si="4"/>
        <v>0</v>
      </c>
      <c r="Q35" s="105">
        <f t="shared" si="5"/>
        <v>0</v>
      </c>
      <c r="R35" s="85">
        <v>0</v>
      </c>
      <c r="S35" s="86">
        <v>0</v>
      </c>
      <c r="T35" s="88">
        <f t="shared" si="6"/>
        <v>0</v>
      </c>
      <c r="U35" s="105">
        <f t="shared" si="7"/>
        <v>0</v>
      </c>
      <c r="V35" s="85">
        <v>0</v>
      </c>
      <c r="W35" s="86">
        <v>0</v>
      </c>
      <c r="X35" s="88">
        <f t="shared" si="8"/>
        <v>0</v>
      </c>
      <c r="Y35" s="105">
        <f t="shared" si="9"/>
        <v>0</v>
      </c>
      <c r="Z35" s="125">
        <v>178380662</v>
      </c>
      <c r="AA35" s="88">
        <v>30205766</v>
      </c>
      <c r="AB35" s="88">
        <f t="shared" si="10"/>
        <v>208586428</v>
      </c>
      <c r="AC35" s="105">
        <f t="shared" si="11"/>
        <v>0.12528034735603275</v>
      </c>
      <c r="AD35" s="85">
        <v>177269511</v>
      </c>
      <c r="AE35" s="86">
        <v>25458997</v>
      </c>
      <c r="AF35" s="88">
        <f t="shared" si="12"/>
        <v>202728508</v>
      </c>
      <c r="AG35" s="86">
        <v>1771819720</v>
      </c>
      <c r="AH35" s="86">
        <v>1771819720</v>
      </c>
      <c r="AI35" s="126">
        <v>202728508</v>
      </c>
      <c r="AJ35" s="127">
        <f t="shared" si="13"/>
        <v>0.11441824792423012</v>
      </c>
      <c r="AK35" s="128">
        <f t="shared" si="14"/>
        <v>0.02889539343919001</v>
      </c>
    </row>
    <row r="36" spans="1:37" ht="16.5">
      <c r="A36" s="65"/>
      <c r="B36" s="66" t="s">
        <v>146</v>
      </c>
      <c r="C36" s="67"/>
      <c r="D36" s="89">
        <f>SUM(D29:D35)</f>
        <v>2865945392</v>
      </c>
      <c r="E36" s="90">
        <f>SUM(E29:E35)</f>
        <v>899433303</v>
      </c>
      <c r="F36" s="91">
        <f t="shared" si="0"/>
        <v>3765378695</v>
      </c>
      <c r="G36" s="89">
        <f>SUM(G29:G35)</f>
        <v>2959754090</v>
      </c>
      <c r="H36" s="90">
        <f>SUM(H29:H35)</f>
        <v>1007535069</v>
      </c>
      <c r="I36" s="91">
        <f t="shared" si="1"/>
        <v>3967289159</v>
      </c>
      <c r="J36" s="89">
        <f>SUM(J29:J35)</f>
        <v>606447906</v>
      </c>
      <c r="K36" s="90">
        <f>SUM(K29:K35)</f>
        <v>282906863</v>
      </c>
      <c r="L36" s="90">
        <f t="shared" si="2"/>
        <v>889354769</v>
      </c>
      <c r="M36" s="106">
        <f t="shared" si="3"/>
        <v>0.23619264914335528</v>
      </c>
      <c r="N36" s="89">
        <f>SUM(N29:N35)</f>
        <v>0</v>
      </c>
      <c r="O36" s="90">
        <f>SUM(O29:O35)</f>
        <v>0</v>
      </c>
      <c r="P36" s="90">
        <f t="shared" si="4"/>
        <v>0</v>
      </c>
      <c r="Q36" s="106">
        <f t="shared" si="5"/>
        <v>0</v>
      </c>
      <c r="R36" s="89">
        <f>SUM(R29:R35)</f>
        <v>0</v>
      </c>
      <c r="S36" s="90">
        <f>SUM(S29:S35)</f>
        <v>0</v>
      </c>
      <c r="T36" s="90">
        <f t="shared" si="6"/>
        <v>0</v>
      </c>
      <c r="U36" s="106">
        <f t="shared" si="7"/>
        <v>0</v>
      </c>
      <c r="V36" s="89">
        <f>SUM(V29:V35)</f>
        <v>0</v>
      </c>
      <c r="W36" s="90">
        <f>SUM(W29:W35)</f>
        <v>0</v>
      </c>
      <c r="X36" s="90">
        <f t="shared" si="8"/>
        <v>0</v>
      </c>
      <c r="Y36" s="106">
        <f t="shared" si="9"/>
        <v>0</v>
      </c>
      <c r="Z36" s="89">
        <v>606447906</v>
      </c>
      <c r="AA36" s="90">
        <v>282906863</v>
      </c>
      <c r="AB36" s="90">
        <f t="shared" si="10"/>
        <v>889354769</v>
      </c>
      <c r="AC36" s="106">
        <f t="shared" si="11"/>
        <v>0.23619264914335528</v>
      </c>
      <c r="AD36" s="89">
        <f>SUM(AD29:AD35)</f>
        <v>466776289</v>
      </c>
      <c r="AE36" s="90">
        <f>SUM(AE29:AE35)</f>
        <v>46525654</v>
      </c>
      <c r="AF36" s="90">
        <f t="shared" si="12"/>
        <v>513301943</v>
      </c>
      <c r="AG36" s="90">
        <f>SUM(AG29:AG35)</f>
        <v>3823789774</v>
      </c>
      <c r="AH36" s="90">
        <f>SUM(AH29:AH35)</f>
        <v>3823789774</v>
      </c>
      <c r="AI36" s="91">
        <f>SUM(AI29:AI35)</f>
        <v>513301943</v>
      </c>
      <c r="AJ36" s="129">
        <f t="shared" si="13"/>
        <v>0.1342390595032749</v>
      </c>
      <c r="AK36" s="130">
        <f t="shared" si="14"/>
        <v>0.7326152396816468</v>
      </c>
    </row>
    <row r="37" spans="1:37" ht="12.75">
      <c r="A37" s="62" t="s">
        <v>98</v>
      </c>
      <c r="B37" s="63" t="s">
        <v>147</v>
      </c>
      <c r="C37" s="64" t="s">
        <v>148</v>
      </c>
      <c r="D37" s="85">
        <v>352886776</v>
      </c>
      <c r="E37" s="86">
        <v>88783885</v>
      </c>
      <c r="F37" s="87">
        <f t="shared" si="0"/>
        <v>441670661</v>
      </c>
      <c r="G37" s="85">
        <v>349886775</v>
      </c>
      <c r="H37" s="86">
        <v>92906308</v>
      </c>
      <c r="I37" s="87">
        <f t="shared" si="1"/>
        <v>442793083</v>
      </c>
      <c r="J37" s="85">
        <v>28654215</v>
      </c>
      <c r="K37" s="86">
        <v>11125354</v>
      </c>
      <c r="L37" s="88">
        <f t="shared" si="2"/>
        <v>39779569</v>
      </c>
      <c r="M37" s="105">
        <f t="shared" si="3"/>
        <v>0.09006613414152044</v>
      </c>
      <c r="N37" s="85">
        <v>0</v>
      </c>
      <c r="O37" s="86">
        <v>0</v>
      </c>
      <c r="P37" s="88">
        <f t="shared" si="4"/>
        <v>0</v>
      </c>
      <c r="Q37" s="105">
        <f t="shared" si="5"/>
        <v>0</v>
      </c>
      <c r="R37" s="85">
        <v>0</v>
      </c>
      <c r="S37" s="86">
        <v>0</v>
      </c>
      <c r="T37" s="88">
        <f t="shared" si="6"/>
        <v>0</v>
      </c>
      <c r="U37" s="105">
        <f t="shared" si="7"/>
        <v>0</v>
      </c>
      <c r="V37" s="85">
        <v>0</v>
      </c>
      <c r="W37" s="86">
        <v>0</v>
      </c>
      <c r="X37" s="88">
        <f t="shared" si="8"/>
        <v>0</v>
      </c>
      <c r="Y37" s="105">
        <f t="shared" si="9"/>
        <v>0</v>
      </c>
      <c r="Z37" s="125">
        <v>28654215</v>
      </c>
      <c r="AA37" s="88">
        <v>11125354</v>
      </c>
      <c r="AB37" s="88">
        <f t="shared" si="10"/>
        <v>39779569</v>
      </c>
      <c r="AC37" s="105">
        <f t="shared" si="11"/>
        <v>0.09006613414152044</v>
      </c>
      <c r="AD37" s="85">
        <v>31737694</v>
      </c>
      <c r="AE37" s="86">
        <v>23356452</v>
      </c>
      <c r="AF37" s="88">
        <f t="shared" si="12"/>
        <v>55094146</v>
      </c>
      <c r="AG37" s="86">
        <v>386184720</v>
      </c>
      <c r="AH37" s="86">
        <v>386184720</v>
      </c>
      <c r="AI37" s="126">
        <v>55094146</v>
      </c>
      <c r="AJ37" s="127">
        <f t="shared" si="13"/>
        <v>0.1426626770732928</v>
      </c>
      <c r="AK37" s="128">
        <f t="shared" si="14"/>
        <v>-0.277971038883151</v>
      </c>
    </row>
    <row r="38" spans="1:37" ht="12.75">
      <c r="A38" s="62" t="s">
        <v>98</v>
      </c>
      <c r="B38" s="63" t="s">
        <v>149</v>
      </c>
      <c r="C38" s="64" t="s">
        <v>150</v>
      </c>
      <c r="D38" s="85">
        <v>278194570</v>
      </c>
      <c r="E38" s="86">
        <v>76791755</v>
      </c>
      <c r="F38" s="87">
        <f t="shared" si="0"/>
        <v>354986325</v>
      </c>
      <c r="G38" s="85">
        <v>289683275</v>
      </c>
      <c r="H38" s="86">
        <v>141326690</v>
      </c>
      <c r="I38" s="87">
        <f t="shared" si="1"/>
        <v>431009965</v>
      </c>
      <c r="J38" s="85">
        <v>26387269</v>
      </c>
      <c r="K38" s="86">
        <v>2544637</v>
      </c>
      <c r="L38" s="88">
        <f t="shared" si="2"/>
        <v>28931906</v>
      </c>
      <c r="M38" s="105">
        <f t="shared" si="3"/>
        <v>0.08150146628887747</v>
      </c>
      <c r="N38" s="85">
        <v>0</v>
      </c>
      <c r="O38" s="86">
        <v>0</v>
      </c>
      <c r="P38" s="88">
        <f t="shared" si="4"/>
        <v>0</v>
      </c>
      <c r="Q38" s="105">
        <f t="shared" si="5"/>
        <v>0</v>
      </c>
      <c r="R38" s="85">
        <v>0</v>
      </c>
      <c r="S38" s="86">
        <v>0</v>
      </c>
      <c r="T38" s="88">
        <f t="shared" si="6"/>
        <v>0</v>
      </c>
      <c r="U38" s="105">
        <f t="shared" si="7"/>
        <v>0</v>
      </c>
      <c r="V38" s="85">
        <v>0</v>
      </c>
      <c r="W38" s="86">
        <v>0</v>
      </c>
      <c r="X38" s="88">
        <f t="shared" si="8"/>
        <v>0</v>
      </c>
      <c r="Y38" s="105">
        <f t="shared" si="9"/>
        <v>0</v>
      </c>
      <c r="Z38" s="125">
        <v>26387269</v>
      </c>
      <c r="AA38" s="88">
        <v>2544637</v>
      </c>
      <c r="AB38" s="88">
        <f t="shared" si="10"/>
        <v>28931906</v>
      </c>
      <c r="AC38" s="105">
        <f t="shared" si="11"/>
        <v>0.08150146628887747</v>
      </c>
      <c r="AD38" s="85">
        <v>48674107</v>
      </c>
      <c r="AE38" s="86">
        <v>18785417</v>
      </c>
      <c r="AF38" s="88">
        <f t="shared" si="12"/>
        <v>67459524</v>
      </c>
      <c r="AG38" s="86">
        <v>337344200</v>
      </c>
      <c r="AH38" s="86">
        <v>337344200</v>
      </c>
      <c r="AI38" s="126">
        <v>67459524</v>
      </c>
      <c r="AJ38" s="127">
        <f t="shared" si="13"/>
        <v>0.1999723842888065</v>
      </c>
      <c r="AK38" s="128">
        <f t="shared" si="14"/>
        <v>-0.5711219960579621</v>
      </c>
    </row>
    <row r="39" spans="1:37" ht="12.75">
      <c r="A39" s="62" t="s">
        <v>98</v>
      </c>
      <c r="B39" s="63" t="s">
        <v>151</v>
      </c>
      <c r="C39" s="64" t="s">
        <v>152</v>
      </c>
      <c r="D39" s="85">
        <v>278303129</v>
      </c>
      <c r="E39" s="86">
        <v>8800000</v>
      </c>
      <c r="F39" s="87">
        <f t="shared" si="0"/>
        <v>287103129</v>
      </c>
      <c r="G39" s="85">
        <v>243251051</v>
      </c>
      <c r="H39" s="86">
        <v>15935895</v>
      </c>
      <c r="I39" s="87">
        <f t="shared" si="1"/>
        <v>259186946</v>
      </c>
      <c r="J39" s="85">
        <v>26941883</v>
      </c>
      <c r="K39" s="86">
        <v>1380437</v>
      </c>
      <c r="L39" s="88">
        <f t="shared" si="2"/>
        <v>28322320</v>
      </c>
      <c r="M39" s="105">
        <f t="shared" si="3"/>
        <v>0.09864859396917267</v>
      </c>
      <c r="N39" s="85">
        <v>0</v>
      </c>
      <c r="O39" s="86">
        <v>0</v>
      </c>
      <c r="P39" s="88">
        <f t="shared" si="4"/>
        <v>0</v>
      </c>
      <c r="Q39" s="105">
        <f t="shared" si="5"/>
        <v>0</v>
      </c>
      <c r="R39" s="85">
        <v>0</v>
      </c>
      <c r="S39" s="86">
        <v>0</v>
      </c>
      <c r="T39" s="88">
        <f t="shared" si="6"/>
        <v>0</v>
      </c>
      <c r="U39" s="105">
        <f t="shared" si="7"/>
        <v>0</v>
      </c>
      <c r="V39" s="85">
        <v>0</v>
      </c>
      <c r="W39" s="86">
        <v>0</v>
      </c>
      <c r="X39" s="88">
        <f t="shared" si="8"/>
        <v>0</v>
      </c>
      <c r="Y39" s="105">
        <f t="shared" si="9"/>
        <v>0</v>
      </c>
      <c r="Z39" s="125">
        <v>26941883</v>
      </c>
      <c r="AA39" s="88">
        <v>1380437</v>
      </c>
      <c r="AB39" s="88">
        <f t="shared" si="10"/>
        <v>28322320</v>
      </c>
      <c r="AC39" s="105">
        <f t="shared" si="11"/>
        <v>0.09864859396917267</v>
      </c>
      <c r="AD39" s="85">
        <v>20114036</v>
      </c>
      <c r="AE39" s="86">
        <v>0</v>
      </c>
      <c r="AF39" s="88">
        <f t="shared" si="12"/>
        <v>20114036</v>
      </c>
      <c r="AG39" s="86">
        <v>285227650</v>
      </c>
      <c r="AH39" s="86">
        <v>285227650</v>
      </c>
      <c r="AI39" s="126">
        <v>20114036</v>
      </c>
      <c r="AJ39" s="127">
        <f t="shared" si="13"/>
        <v>0.07051923612595062</v>
      </c>
      <c r="AK39" s="128">
        <f t="shared" si="14"/>
        <v>0.40808736744828344</v>
      </c>
    </row>
    <row r="40" spans="1:37" ht="12.75">
      <c r="A40" s="62" t="s">
        <v>113</v>
      </c>
      <c r="B40" s="63" t="s">
        <v>153</v>
      </c>
      <c r="C40" s="64" t="s">
        <v>154</v>
      </c>
      <c r="D40" s="85">
        <v>557172157</v>
      </c>
      <c r="E40" s="86">
        <v>304237553</v>
      </c>
      <c r="F40" s="87">
        <f t="shared" si="0"/>
        <v>861409710</v>
      </c>
      <c r="G40" s="85">
        <v>592840157</v>
      </c>
      <c r="H40" s="86">
        <v>311669553</v>
      </c>
      <c r="I40" s="87">
        <f t="shared" si="1"/>
        <v>904509710</v>
      </c>
      <c r="J40" s="85">
        <v>76055613</v>
      </c>
      <c r="K40" s="86">
        <v>40857575</v>
      </c>
      <c r="L40" s="88">
        <f t="shared" si="2"/>
        <v>116913188</v>
      </c>
      <c r="M40" s="105">
        <f t="shared" si="3"/>
        <v>0.13572309046760106</v>
      </c>
      <c r="N40" s="85">
        <v>0</v>
      </c>
      <c r="O40" s="86">
        <v>0</v>
      </c>
      <c r="P40" s="88">
        <f t="shared" si="4"/>
        <v>0</v>
      </c>
      <c r="Q40" s="105">
        <f t="shared" si="5"/>
        <v>0</v>
      </c>
      <c r="R40" s="85">
        <v>0</v>
      </c>
      <c r="S40" s="86">
        <v>0</v>
      </c>
      <c r="T40" s="88">
        <f t="shared" si="6"/>
        <v>0</v>
      </c>
      <c r="U40" s="105">
        <f t="shared" si="7"/>
        <v>0</v>
      </c>
      <c r="V40" s="85">
        <v>0</v>
      </c>
      <c r="W40" s="86">
        <v>0</v>
      </c>
      <c r="X40" s="88">
        <f t="shared" si="8"/>
        <v>0</v>
      </c>
      <c r="Y40" s="105">
        <f t="shared" si="9"/>
        <v>0</v>
      </c>
      <c r="Z40" s="125">
        <v>76055613</v>
      </c>
      <c r="AA40" s="88">
        <v>40857575</v>
      </c>
      <c r="AB40" s="88">
        <f t="shared" si="10"/>
        <v>116913188</v>
      </c>
      <c r="AC40" s="105">
        <f t="shared" si="11"/>
        <v>0.13572309046760106</v>
      </c>
      <c r="AD40" s="85">
        <v>92400777</v>
      </c>
      <c r="AE40" s="86">
        <v>17313140</v>
      </c>
      <c r="AF40" s="88">
        <f t="shared" si="12"/>
        <v>109713917</v>
      </c>
      <c r="AG40" s="86">
        <v>850757769</v>
      </c>
      <c r="AH40" s="86">
        <v>850757769</v>
      </c>
      <c r="AI40" s="126">
        <v>109713917</v>
      </c>
      <c r="AJ40" s="127">
        <f t="shared" si="13"/>
        <v>0.1289602293364423</v>
      </c>
      <c r="AK40" s="128">
        <f t="shared" si="14"/>
        <v>0.0656185759915946</v>
      </c>
    </row>
    <row r="41" spans="1:37" ht="16.5">
      <c r="A41" s="65"/>
      <c r="B41" s="66" t="s">
        <v>155</v>
      </c>
      <c r="C41" s="67"/>
      <c r="D41" s="89">
        <f>SUM(D37:D40)</f>
        <v>1466556632</v>
      </c>
      <c r="E41" s="90">
        <f>SUM(E37:E40)</f>
        <v>478613193</v>
      </c>
      <c r="F41" s="91">
        <f t="shared" si="0"/>
        <v>1945169825</v>
      </c>
      <c r="G41" s="89">
        <f>SUM(G37:G40)</f>
        <v>1475661258</v>
      </c>
      <c r="H41" s="90">
        <f>SUM(H37:H40)</f>
        <v>561838446</v>
      </c>
      <c r="I41" s="91">
        <f t="shared" si="1"/>
        <v>2037499704</v>
      </c>
      <c r="J41" s="89">
        <f>SUM(J37:J40)</f>
        <v>158038980</v>
      </c>
      <c r="K41" s="90">
        <f>SUM(K37:K40)</f>
        <v>55908003</v>
      </c>
      <c r="L41" s="90">
        <f t="shared" si="2"/>
        <v>213946983</v>
      </c>
      <c r="M41" s="106">
        <f t="shared" si="3"/>
        <v>0.10998884531842869</v>
      </c>
      <c r="N41" s="89">
        <f>SUM(N37:N40)</f>
        <v>0</v>
      </c>
      <c r="O41" s="90">
        <f>SUM(O37:O40)</f>
        <v>0</v>
      </c>
      <c r="P41" s="90">
        <f t="shared" si="4"/>
        <v>0</v>
      </c>
      <c r="Q41" s="106">
        <f t="shared" si="5"/>
        <v>0</v>
      </c>
      <c r="R41" s="89">
        <f>SUM(R37:R40)</f>
        <v>0</v>
      </c>
      <c r="S41" s="90">
        <f>SUM(S37:S40)</f>
        <v>0</v>
      </c>
      <c r="T41" s="90">
        <f t="shared" si="6"/>
        <v>0</v>
      </c>
      <c r="U41" s="106">
        <f t="shared" si="7"/>
        <v>0</v>
      </c>
      <c r="V41" s="89">
        <f>SUM(V37:V40)</f>
        <v>0</v>
      </c>
      <c r="W41" s="90">
        <f>SUM(W37:W40)</f>
        <v>0</v>
      </c>
      <c r="X41" s="90">
        <f t="shared" si="8"/>
        <v>0</v>
      </c>
      <c r="Y41" s="106">
        <f t="shared" si="9"/>
        <v>0</v>
      </c>
      <c r="Z41" s="89">
        <v>158038980</v>
      </c>
      <c r="AA41" s="90">
        <v>55908003</v>
      </c>
      <c r="AB41" s="90">
        <f t="shared" si="10"/>
        <v>213946983</v>
      </c>
      <c r="AC41" s="106">
        <f t="shared" si="11"/>
        <v>0.10998884531842869</v>
      </c>
      <c r="AD41" s="89">
        <f>SUM(AD37:AD40)</f>
        <v>192926614</v>
      </c>
      <c r="AE41" s="90">
        <f>SUM(AE37:AE40)</f>
        <v>59455009</v>
      </c>
      <c r="AF41" s="90">
        <f t="shared" si="12"/>
        <v>252381623</v>
      </c>
      <c r="AG41" s="90">
        <f>SUM(AG37:AG40)</f>
        <v>1859514339</v>
      </c>
      <c r="AH41" s="90">
        <f>SUM(AH37:AH40)</f>
        <v>1859514339</v>
      </c>
      <c r="AI41" s="91">
        <f>SUM(AI37:AI40)</f>
        <v>252381623</v>
      </c>
      <c r="AJ41" s="129">
        <f t="shared" si="13"/>
        <v>0.13572448338081894</v>
      </c>
      <c r="AK41" s="130">
        <f t="shared" si="14"/>
        <v>-0.15228779157189265</v>
      </c>
    </row>
    <row r="42" spans="1:37" ht="12.75">
      <c r="A42" s="62" t="s">
        <v>98</v>
      </c>
      <c r="B42" s="63" t="s">
        <v>156</v>
      </c>
      <c r="C42" s="64" t="s">
        <v>157</v>
      </c>
      <c r="D42" s="85">
        <v>400036015</v>
      </c>
      <c r="E42" s="86">
        <v>173066000</v>
      </c>
      <c r="F42" s="87">
        <f t="shared" si="0"/>
        <v>573102015</v>
      </c>
      <c r="G42" s="85">
        <v>445062936</v>
      </c>
      <c r="H42" s="86">
        <v>179821081</v>
      </c>
      <c r="I42" s="87">
        <f t="shared" si="1"/>
        <v>624884017</v>
      </c>
      <c r="J42" s="85">
        <v>61350204</v>
      </c>
      <c r="K42" s="86">
        <v>11969347</v>
      </c>
      <c r="L42" s="88">
        <f t="shared" si="2"/>
        <v>73319551</v>
      </c>
      <c r="M42" s="105">
        <f t="shared" si="3"/>
        <v>0.12793455454872202</v>
      </c>
      <c r="N42" s="85">
        <v>0</v>
      </c>
      <c r="O42" s="86">
        <v>0</v>
      </c>
      <c r="P42" s="88">
        <f t="shared" si="4"/>
        <v>0</v>
      </c>
      <c r="Q42" s="105">
        <f t="shared" si="5"/>
        <v>0</v>
      </c>
      <c r="R42" s="85">
        <v>0</v>
      </c>
      <c r="S42" s="86">
        <v>0</v>
      </c>
      <c r="T42" s="88">
        <f t="shared" si="6"/>
        <v>0</v>
      </c>
      <c r="U42" s="105">
        <f t="shared" si="7"/>
        <v>0</v>
      </c>
      <c r="V42" s="85">
        <v>0</v>
      </c>
      <c r="W42" s="86">
        <v>0</v>
      </c>
      <c r="X42" s="88">
        <f t="shared" si="8"/>
        <v>0</v>
      </c>
      <c r="Y42" s="105">
        <f t="shared" si="9"/>
        <v>0</v>
      </c>
      <c r="Z42" s="125">
        <v>61350204</v>
      </c>
      <c r="AA42" s="88">
        <v>11969347</v>
      </c>
      <c r="AB42" s="88">
        <f t="shared" si="10"/>
        <v>73319551</v>
      </c>
      <c r="AC42" s="105">
        <f t="shared" si="11"/>
        <v>0.12793455454872202</v>
      </c>
      <c r="AD42" s="85">
        <v>56646759</v>
      </c>
      <c r="AE42" s="86">
        <v>6435553</v>
      </c>
      <c r="AF42" s="88">
        <f t="shared" si="12"/>
        <v>63082312</v>
      </c>
      <c r="AG42" s="86">
        <v>467338020</v>
      </c>
      <c r="AH42" s="86">
        <v>467338020</v>
      </c>
      <c r="AI42" s="126">
        <v>63082312</v>
      </c>
      <c r="AJ42" s="127">
        <f t="shared" si="13"/>
        <v>0.1349821955423186</v>
      </c>
      <c r="AK42" s="128">
        <f t="shared" si="14"/>
        <v>0.16228382688319987</v>
      </c>
    </row>
    <row r="43" spans="1:37" ht="12.75">
      <c r="A43" s="62" t="s">
        <v>98</v>
      </c>
      <c r="B43" s="63" t="s">
        <v>158</v>
      </c>
      <c r="C43" s="64" t="s">
        <v>159</v>
      </c>
      <c r="D43" s="85">
        <v>227227729</v>
      </c>
      <c r="E43" s="86">
        <v>98984349</v>
      </c>
      <c r="F43" s="87">
        <f t="shared" si="0"/>
        <v>326212078</v>
      </c>
      <c r="G43" s="85">
        <v>244800079</v>
      </c>
      <c r="H43" s="86">
        <v>125136034</v>
      </c>
      <c r="I43" s="87">
        <f t="shared" si="1"/>
        <v>369936113</v>
      </c>
      <c r="J43" s="85">
        <v>40527624</v>
      </c>
      <c r="K43" s="86">
        <v>60919011</v>
      </c>
      <c r="L43" s="88">
        <f t="shared" si="2"/>
        <v>101446635</v>
      </c>
      <c r="M43" s="105">
        <f t="shared" si="3"/>
        <v>0.31098368773457863</v>
      </c>
      <c r="N43" s="85">
        <v>0</v>
      </c>
      <c r="O43" s="86">
        <v>0</v>
      </c>
      <c r="P43" s="88">
        <f t="shared" si="4"/>
        <v>0</v>
      </c>
      <c r="Q43" s="105">
        <f t="shared" si="5"/>
        <v>0</v>
      </c>
      <c r="R43" s="85">
        <v>0</v>
      </c>
      <c r="S43" s="86">
        <v>0</v>
      </c>
      <c r="T43" s="88">
        <f t="shared" si="6"/>
        <v>0</v>
      </c>
      <c r="U43" s="105">
        <f t="shared" si="7"/>
        <v>0</v>
      </c>
      <c r="V43" s="85">
        <v>0</v>
      </c>
      <c r="W43" s="86">
        <v>0</v>
      </c>
      <c r="X43" s="88">
        <f t="shared" si="8"/>
        <v>0</v>
      </c>
      <c r="Y43" s="105">
        <f t="shared" si="9"/>
        <v>0</v>
      </c>
      <c r="Z43" s="125">
        <v>40527624</v>
      </c>
      <c r="AA43" s="88">
        <v>60919011</v>
      </c>
      <c r="AB43" s="88">
        <f t="shared" si="10"/>
        <v>101446635</v>
      </c>
      <c r="AC43" s="105">
        <f t="shared" si="11"/>
        <v>0.31098368773457863</v>
      </c>
      <c r="AD43" s="85">
        <v>26383434</v>
      </c>
      <c r="AE43" s="86">
        <v>70703596</v>
      </c>
      <c r="AF43" s="88">
        <f t="shared" si="12"/>
        <v>97087030</v>
      </c>
      <c r="AG43" s="86">
        <v>326237862</v>
      </c>
      <c r="AH43" s="86">
        <v>326237862</v>
      </c>
      <c r="AI43" s="126">
        <v>97087030</v>
      </c>
      <c r="AJ43" s="127">
        <f t="shared" si="13"/>
        <v>0.2975958382169633</v>
      </c>
      <c r="AK43" s="128">
        <f t="shared" si="14"/>
        <v>0.044904092750597036</v>
      </c>
    </row>
    <row r="44" spans="1:37" ht="12.75">
      <c r="A44" s="62" t="s">
        <v>98</v>
      </c>
      <c r="B44" s="63" t="s">
        <v>160</v>
      </c>
      <c r="C44" s="64" t="s">
        <v>161</v>
      </c>
      <c r="D44" s="85">
        <v>397919854</v>
      </c>
      <c r="E44" s="86">
        <v>140131145</v>
      </c>
      <c r="F44" s="87">
        <f t="shared" si="0"/>
        <v>538050999</v>
      </c>
      <c r="G44" s="85">
        <v>437133314</v>
      </c>
      <c r="H44" s="86">
        <v>155019795</v>
      </c>
      <c r="I44" s="87">
        <f t="shared" si="1"/>
        <v>592153109</v>
      </c>
      <c r="J44" s="85">
        <v>60210188</v>
      </c>
      <c r="K44" s="86">
        <v>106268402</v>
      </c>
      <c r="L44" s="88">
        <f t="shared" si="2"/>
        <v>166478590</v>
      </c>
      <c r="M44" s="105">
        <f t="shared" si="3"/>
        <v>0.30941042821109976</v>
      </c>
      <c r="N44" s="85">
        <v>0</v>
      </c>
      <c r="O44" s="86">
        <v>0</v>
      </c>
      <c r="P44" s="88">
        <f t="shared" si="4"/>
        <v>0</v>
      </c>
      <c r="Q44" s="105">
        <f t="shared" si="5"/>
        <v>0</v>
      </c>
      <c r="R44" s="85">
        <v>0</v>
      </c>
      <c r="S44" s="86">
        <v>0</v>
      </c>
      <c r="T44" s="88">
        <f t="shared" si="6"/>
        <v>0</v>
      </c>
      <c r="U44" s="105">
        <f t="shared" si="7"/>
        <v>0</v>
      </c>
      <c r="V44" s="85">
        <v>0</v>
      </c>
      <c r="W44" s="86">
        <v>0</v>
      </c>
      <c r="X44" s="88">
        <f t="shared" si="8"/>
        <v>0</v>
      </c>
      <c r="Y44" s="105">
        <f t="shared" si="9"/>
        <v>0</v>
      </c>
      <c r="Z44" s="125">
        <v>60210188</v>
      </c>
      <c r="AA44" s="88">
        <v>106268402</v>
      </c>
      <c r="AB44" s="88">
        <f t="shared" si="10"/>
        <v>166478590</v>
      </c>
      <c r="AC44" s="105">
        <f t="shared" si="11"/>
        <v>0.30941042821109976</v>
      </c>
      <c r="AD44" s="85">
        <v>64342937</v>
      </c>
      <c r="AE44" s="86">
        <v>-73460007</v>
      </c>
      <c r="AF44" s="88">
        <f t="shared" si="12"/>
        <v>-9117070</v>
      </c>
      <c r="AG44" s="86">
        <v>453209022</v>
      </c>
      <c r="AH44" s="86">
        <v>453209022</v>
      </c>
      <c r="AI44" s="126">
        <v>-9117070</v>
      </c>
      <c r="AJ44" s="127">
        <f t="shared" si="13"/>
        <v>-0.020116700148127237</v>
      </c>
      <c r="AK44" s="128">
        <f t="shared" si="14"/>
        <v>-19.26009781651342</v>
      </c>
    </row>
    <row r="45" spans="1:37" ht="12.75">
      <c r="A45" s="62" t="s">
        <v>98</v>
      </c>
      <c r="B45" s="63" t="s">
        <v>162</v>
      </c>
      <c r="C45" s="64" t="s">
        <v>163</v>
      </c>
      <c r="D45" s="85">
        <v>319377115</v>
      </c>
      <c r="E45" s="86">
        <v>91889689</v>
      </c>
      <c r="F45" s="87">
        <f t="shared" si="0"/>
        <v>411266804</v>
      </c>
      <c r="G45" s="85">
        <v>321360615</v>
      </c>
      <c r="H45" s="86">
        <v>91889689</v>
      </c>
      <c r="I45" s="87">
        <f t="shared" si="1"/>
        <v>413250304</v>
      </c>
      <c r="J45" s="85">
        <v>51603978</v>
      </c>
      <c r="K45" s="86">
        <v>14758155</v>
      </c>
      <c r="L45" s="88">
        <f t="shared" si="2"/>
        <v>66362133</v>
      </c>
      <c r="M45" s="105">
        <f t="shared" si="3"/>
        <v>0.16136029544460875</v>
      </c>
      <c r="N45" s="85">
        <v>0</v>
      </c>
      <c r="O45" s="86">
        <v>0</v>
      </c>
      <c r="P45" s="88">
        <f t="shared" si="4"/>
        <v>0</v>
      </c>
      <c r="Q45" s="105">
        <f t="shared" si="5"/>
        <v>0</v>
      </c>
      <c r="R45" s="85">
        <v>0</v>
      </c>
      <c r="S45" s="86">
        <v>0</v>
      </c>
      <c r="T45" s="88">
        <f t="shared" si="6"/>
        <v>0</v>
      </c>
      <c r="U45" s="105">
        <f t="shared" si="7"/>
        <v>0</v>
      </c>
      <c r="V45" s="85">
        <v>0</v>
      </c>
      <c r="W45" s="86">
        <v>0</v>
      </c>
      <c r="X45" s="88">
        <f t="shared" si="8"/>
        <v>0</v>
      </c>
      <c r="Y45" s="105">
        <f t="shared" si="9"/>
        <v>0</v>
      </c>
      <c r="Z45" s="125">
        <v>51603978</v>
      </c>
      <c r="AA45" s="88">
        <v>14758155</v>
      </c>
      <c r="AB45" s="88">
        <f t="shared" si="10"/>
        <v>66362133</v>
      </c>
      <c r="AC45" s="105">
        <f t="shared" si="11"/>
        <v>0.16136029544460875</v>
      </c>
      <c r="AD45" s="85">
        <v>38436640</v>
      </c>
      <c r="AE45" s="86">
        <v>13612545</v>
      </c>
      <c r="AF45" s="88">
        <f t="shared" si="12"/>
        <v>52049185</v>
      </c>
      <c r="AG45" s="86">
        <v>409592197</v>
      </c>
      <c r="AH45" s="86">
        <v>409592197</v>
      </c>
      <c r="AI45" s="126">
        <v>52049185</v>
      </c>
      <c r="AJ45" s="127">
        <f t="shared" si="13"/>
        <v>0.12707562639431824</v>
      </c>
      <c r="AK45" s="128">
        <f t="shared" si="14"/>
        <v>0.27498889752068156</v>
      </c>
    </row>
    <row r="46" spans="1:37" ht="12.75">
      <c r="A46" s="62" t="s">
        <v>98</v>
      </c>
      <c r="B46" s="63" t="s">
        <v>164</v>
      </c>
      <c r="C46" s="64" t="s">
        <v>165</v>
      </c>
      <c r="D46" s="85">
        <v>1289140965</v>
      </c>
      <c r="E46" s="86">
        <v>117510350</v>
      </c>
      <c r="F46" s="87">
        <f t="shared" si="0"/>
        <v>1406651315</v>
      </c>
      <c r="G46" s="85">
        <v>1313724965</v>
      </c>
      <c r="H46" s="86">
        <v>201685829</v>
      </c>
      <c r="I46" s="87">
        <f t="shared" si="1"/>
        <v>1515410794</v>
      </c>
      <c r="J46" s="85">
        <v>254459144</v>
      </c>
      <c r="K46" s="86">
        <v>216080166</v>
      </c>
      <c r="L46" s="88">
        <f t="shared" si="2"/>
        <v>470539310</v>
      </c>
      <c r="M46" s="105">
        <f t="shared" si="3"/>
        <v>0.33451026916361287</v>
      </c>
      <c r="N46" s="85">
        <v>0</v>
      </c>
      <c r="O46" s="86">
        <v>0</v>
      </c>
      <c r="P46" s="88">
        <f t="shared" si="4"/>
        <v>0</v>
      </c>
      <c r="Q46" s="105">
        <f t="shared" si="5"/>
        <v>0</v>
      </c>
      <c r="R46" s="85">
        <v>0</v>
      </c>
      <c r="S46" s="86">
        <v>0</v>
      </c>
      <c r="T46" s="88">
        <f t="shared" si="6"/>
        <v>0</v>
      </c>
      <c r="U46" s="105">
        <f t="shared" si="7"/>
        <v>0</v>
      </c>
      <c r="V46" s="85">
        <v>0</v>
      </c>
      <c r="W46" s="86">
        <v>0</v>
      </c>
      <c r="X46" s="88">
        <f t="shared" si="8"/>
        <v>0</v>
      </c>
      <c r="Y46" s="105">
        <f t="shared" si="9"/>
        <v>0</v>
      </c>
      <c r="Z46" s="125">
        <v>254459144</v>
      </c>
      <c r="AA46" s="88">
        <v>216080166</v>
      </c>
      <c r="AB46" s="88">
        <f t="shared" si="10"/>
        <v>470539310</v>
      </c>
      <c r="AC46" s="105">
        <f t="shared" si="11"/>
        <v>0.33451026916361287</v>
      </c>
      <c r="AD46" s="85">
        <v>302517600</v>
      </c>
      <c r="AE46" s="86">
        <v>31313373</v>
      </c>
      <c r="AF46" s="88">
        <f t="shared" si="12"/>
        <v>333830973</v>
      </c>
      <c r="AG46" s="86">
        <v>1500051659</v>
      </c>
      <c r="AH46" s="86">
        <v>1500051659</v>
      </c>
      <c r="AI46" s="126">
        <v>333830973</v>
      </c>
      <c r="AJ46" s="127">
        <f t="shared" si="13"/>
        <v>0.22254631765318422</v>
      </c>
      <c r="AK46" s="128">
        <f t="shared" si="14"/>
        <v>0.40951364030562853</v>
      </c>
    </row>
    <row r="47" spans="1:37" ht="12.75">
      <c r="A47" s="62" t="s">
        <v>113</v>
      </c>
      <c r="B47" s="63" t="s">
        <v>166</v>
      </c>
      <c r="C47" s="64" t="s">
        <v>167</v>
      </c>
      <c r="D47" s="85">
        <v>1706401243</v>
      </c>
      <c r="E47" s="86">
        <v>1044807053</v>
      </c>
      <c r="F47" s="87">
        <f t="shared" si="0"/>
        <v>2751208296</v>
      </c>
      <c r="G47" s="85">
        <v>1760736064</v>
      </c>
      <c r="H47" s="86">
        <v>1071949953</v>
      </c>
      <c r="I47" s="87">
        <f t="shared" si="1"/>
        <v>2832686017</v>
      </c>
      <c r="J47" s="85">
        <v>259860833</v>
      </c>
      <c r="K47" s="86">
        <v>58111783</v>
      </c>
      <c r="L47" s="88">
        <f t="shared" si="2"/>
        <v>317972616</v>
      </c>
      <c r="M47" s="105">
        <f t="shared" si="3"/>
        <v>0.11557562415841159</v>
      </c>
      <c r="N47" s="85">
        <v>0</v>
      </c>
      <c r="O47" s="86">
        <v>0</v>
      </c>
      <c r="P47" s="88">
        <f t="shared" si="4"/>
        <v>0</v>
      </c>
      <c r="Q47" s="105">
        <f t="shared" si="5"/>
        <v>0</v>
      </c>
      <c r="R47" s="85">
        <v>0</v>
      </c>
      <c r="S47" s="86">
        <v>0</v>
      </c>
      <c r="T47" s="88">
        <f t="shared" si="6"/>
        <v>0</v>
      </c>
      <c r="U47" s="105">
        <f t="shared" si="7"/>
        <v>0</v>
      </c>
      <c r="V47" s="85">
        <v>0</v>
      </c>
      <c r="W47" s="86">
        <v>0</v>
      </c>
      <c r="X47" s="88">
        <f t="shared" si="8"/>
        <v>0</v>
      </c>
      <c r="Y47" s="105">
        <f t="shared" si="9"/>
        <v>0</v>
      </c>
      <c r="Z47" s="125">
        <v>259860833</v>
      </c>
      <c r="AA47" s="88">
        <v>58111783</v>
      </c>
      <c r="AB47" s="88">
        <f t="shared" si="10"/>
        <v>317972616</v>
      </c>
      <c r="AC47" s="105">
        <f t="shared" si="11"/>
        <v>0.11557562415841159</v>
      </c>
      <c r="AD47" s="85">
        <v>258986291</v>
      </c>
      <c r="AE47" s="86">
        <v>141974203</v>
      </c>
      <c r="AF47" s="88">
        <f t="shared" si="12"/>
        <v>400960494</v>
      </c>
      <c r="AG47" s="86">
        <v>2556471262</v>
      </c>
      <c r="AH47" s="86">
        <v>2556471262</v>
      </c>
      <c r="AI47" s="126">
        <v>400960494</v>
      </c>
      <c r="AJ47" s="127">
        <f t="shared" si="13"/>
        <v>0.15684138521718302</v>
      </c>
      <c r="AK47" s="128">
        <f t="shared" si="14"/>
        <v>-0.20697270489695674</v>
      </c>
    </row>
    <row r="48" spans="1:37" ht="16.5">
      <c r="A48" s="65"/>
      <c r="B48" s="66" t="s">
        <v>168</v>
      </c>
      <c r="C48" s="67"/>
      <c r="D48" s="89">
        <f>SUM(D42:D47)</f>
        <v>4340102921</v>
      </c>
      <c r="E48" s="90">
        <f>SUM(E42:E47)</f>
        <v>1666388586</v>
      </c>
      <c r="F48" s="91">
        <f t="shared" si="0"/>
        <v>6006491507</v>
      </c>
      <c r="G48" s="89">
        <f>SUM(G42:G47)</f>
        <v>4522817973</v>
      </c>
      <c r="H48" s="90">
        <f>SUM(H42:H47)</f>
        <v>1825502381</v>
      </c>
      <c r="I48" s="91">
        <f t="shared" si="1"/>
        <v>6348320354</v>
      </c>
      <c r="J48" s="89">
        <f>SUM(J42:J47)</f>
        <v>728011971</v>
      </c>
      <c r="K48" s="90">
        <f>SUM(K42:K47)</f>
        <v>468106864</v>
      </c>
      <c r="L48" s="90">
        <f t="shared" si="2"/>
        <v>1196118835</v>
      </c>
      <c r="M48" s="106">
        <f t="shared" si="3"/>
        <v>0.1991376885501355</v>
      </c>
      <c r="N48" s="89">
        <f>SUM(N42:N47)</f>
        <v>0</v>
      </c>
      <c r="O48" s="90">
        <f>SUM(O42:O47)</f>
        <v>0</v>
      </c>
      <c r="P48" s="90">
        <f t="shared" si="4"/>
        <v>0</v>
      </c>
      <c r="Q48" s="106">
        <f t="shared" si="5"/>
        <v>0</v>
      </c>
      <c r="R48" s="89">
        <f>SUM(R42:R47)</f>
        <v>0</v>
      </c>
      <c r="S48" s="90">
        <f>SUM(S42:S47)</f>
        <v>0</v>
      </c>
      <c r="T48" s="90">
        <f t="shared" si="6"/>
        <v>0</v>
      </c>
      <c r="U48" s="106">
        <f t="shared" si="7"/>
        <v>0</v>
      </c>
      <c r="V48" s="89">
        <f>SUM(V42:V47)</f>
        <v>0</v>
      </c>
      <c r="W48" s="90">
        <f>SUM(W42:W47)</f>
        <v>0</v>
      </c>
      <c r="X48" s="90">
        <f t="shared" si="8"/>
        <v>0</v>
      </c>
      <c r="Y48" s="106">
        <f t="shared" si="9"/>
        <v>0</v>
      </c>
      <c r="Z48" s="89">
        <v>728011971</v>
      </c>
      <c r="AA48" s="90">
        <v>468106864</v>
      </c>
      <c r="AB48" s="90">
        <f t="shared" si="10"/>
        <v>1196118835</v>
      </c>
      <c r="AC48" s="106">
        <f t="shared" si="11"/>
        <v>0.1991376885501355</v>
      </c>
      <c r="AD48" s="89">
        <f>SUM(AD42:AD47)</f>
        <v>747313661</v>
      </c>
      <c r="AE48" s="90">
        <f>SUM(AE42:AE47)</f>
        <v>190579263</v>
      </c>
      <c r="AF48" s="90">
        <f t="shared" si="12"/>
        <v>937892924</v>
      </c>
      <c r="AG48" s="90">
        <f>SUM(AG42:AG47)</f>
        <v>5712900022</v>
      </c>
      <c r="AH48" s="90">
        <f>SUM(AH42:AH47)</f>
        <v>5712900022</v>
      </c>
      <c r="AI48" s="91">
        <f>SUM(AI42:AI47)</f>
        <v>937892924</v>
      </c>
      <c r="AJ48" s="129">
        <f t="shared" si="13"/>
        <v>0.16417107255303548</v>
      </c>
      <c r="AK48" s="130">
        <f t="shared" si="14"/>
        <v>0.27532557757094245</v>
      </c>
    </row>
    <row r="49" spans="1:37" ht="12.75">
      <c r="A49" s="62" t="s">
        <v>98</v>
      </c>
      <c r="B49" s="63" t="s">
        <v>169</v>
      </c>
      <c r="C49" s="64" t="s">
        <v>170</v>
      </c>
      <c r="D49" s="85">
        <v>408392856</v>
      </c>
      <c r="E49" s="86">
        <v>174313680</v>
      </c>
      <c r="F49" s="87">
        <f t="shared" si="0"/>
        <v>582706536</v>
      </c>
      <c r="G49" s="85">
        <v>435074576</v>
      </c>
      <c r="H49" s="86">
        <v>177313684</v>
      </c>
      <c r="I49" s="87">
        <f t="shared" si="1"/>
        <v>612388260</v>
      </c>
      <c r="J49" s="85">
        <v>67432652</v>
      </c>
      <c r="K49" s="86">
        <v>29926311</v>
      </c>
      <c r="L49" s="88">
        <f t="shared" si="2"/>
        <v>97358963</v>
      </c>
      <c r="M49" s="105">
        <f t="shared" si="3"/>
        <v>0.16708060916618928</v>
      </c>
      <c r="N49" s="85">
        <v>0</v>
      </c>
      <c r="O49" s="86">
        <v>0</v>
      </c>
      <c r="P49" s="88">
        <f t="shared" si="4"/>
        <v>0</v>
      </c>
      <c r="Q49" s="105">
        <f t="shared" si="5"/>
        <v>0</v>
      </c>
      <c r="R49" s="85">
        <v>0</v>
      </c>
      <c r="S49" s="86">
        <v>0</v>
      </c>
      <c r="T49" s="88">
        <f t="shared" si="6"/>
        <v>0</v>
      </c>
      <c r="U49" s="105">
        <f t="shared" si="7"/>
        <v>0</v>
      </c>
      <c r="V49" s="85">
        <v>0</v>
      </c>
      <c r="W49" s="86">
        <v>0</v>
      </c>
      <c r="X49" s="88">
        <f t="shared" si="8"/>
        <v>0</v>
      </c>
      <c r="Y49" s="105">
        <f t="shared" si="9"/>
        <v>0</v>
      </c>
      <c r="Z49" s="125">
        <v>67432652</v>
      </c>
      <c r="AA49" s="88">
        <v>29926311</v>
      </c>
      <c r="AB49" s="88">
        <f t="shared" si="10"/>
        <v>97358963</v>
      </c>
      <c r="AC49" s="105">
        <f t="shared" si="11"/>
        <v>0.16708060916618928</v>
      </c>
      <c r="AD49" s="85">
        <v>32868163</v>
      </c>
      <c r="AE49" s="86">
        <v>37617917</v>
      </c>
      <c r="AF49" s="88">
        <f t="shared" si="12"/>
        <v>70486080</v>
      </c>
      <c r="AG49" s="86">
        <v>566676378</v>
      </c>
      <c r="AH49" s="86">
        <v>566676378</v>
      </c>
      <c r="AI49" s="126">
        <v>70486080</v>
      </c>
      <c r="AJ49" s="127">
        <f t="shared" si="13"/>
        <v>0.12438506833259953</v>
      </c>
      <c r="AK49" s="128">
        <f t="shared" si="14"/>
        <v>0.3812509221678948</v>
      </c>
    </row>
    <row r="50" spans="1:37" ht="12.75">
      <c r="A50" s="62" t="s">
        <v>98</v>
      </c>
      <c r="B50" s="63" t="s">
        <v>171</v>
      </c>
      <c r="C50" s="64" t="s">
        <v>172</v>
      </c>
      <c r="D50" s="85">
        <v>381284435</v>
      </c>
      <c r="E50" s="86">
        <v>169700187</v>
      </c>
      <c r="F50" s="87">
        <f t="shared" si="0"/>
        <v>550984622</v>
      </c>
      <c r="G50" s="85">
        <v>388815404</v>
      </c>
      <c r="H50" s="86">
        <v>180407993</v>
      </c>
      <c r="I50" s="87">
        <f t="shared" si="1"/>
        <v>569223397</v>
      </c>
      <c r="J50" s="85">
        <v>52504253</v>
      </c>
      <c r="K50" s="86">
        <v>17330761</v>
      </c>
      <c r="L50" s="88">
        <f t="shared" si="2"/>
        <v>69835014</v>
      </c>
      <c r="M50" s="105">
        <f t="shared" si="3"/>
        <v>0.12674584954205853</v>
      </c>
      <c r="N50" s="85">
        <v>0</v>
      </c>
      <c r="O50" s="86">
        <v>0</v>
      </c>
      <c r="P50" s="88">
        <f t="shared" si="4"/>
        <v>0</v>
      </c>
      <c r="Q50" s="105">
        <f t="shared" si="5"/>
        <v>0</v>
      </c>
      <c r="R50" s="85">
        <v>0</v>
      </c>
      <c r="S50" s="86">
        <v>0</v>
      </c>
      <c r="T50" s="88">
        <f t="shared" si="6"/>
        <v>0</v>
      </c>
      <c r="U50" s="105">
        <f t="shared" si="7"/>
        <v>0</v>
      </c>
      <c r="V50" s="85">
        <v>0</v>
      </c>
      <c r="W50" s="86">
        <v>0</v>
      </c>
      <c r="X50" s="88">
        <f t="shared" si="8"/>
        <v>0</v>
      </c>
      <c r="Y50" s="105">
        <f t="shared" si="9"/>
        <v>0</v>
      </c>
      <c r="Z50" s="125">
        <v>52504253</v>
      </c>
      <c r="AA50" s="88">
        <v>17330761</v>
      </c>
      <c r="AB50" s="88">
        <f t="shared" si="10"/>
        <v>69835014</v>
      </c>
      <c r="AC50" s="105">
        <f t="shared" si="11"/>
        <v>0.12674584954205853</v>
      </c>
      <c r="AD50" s="85">
        <v>41636509</v>
      </c>
      <c r="AE50" s="86">
        <v>17203231</v>
      </c>
      <c r="AF50" s="88">
        <f t="shared" si="12"/>
        <v>58839740</v>
      </c>
      <c r="AG50" s="86">
        <v>476164003</v>
      </c>
      <c r="AH50" s="86">
        <v>476164003</v>
      </c>
      <c r="AI50" s="126">
        <v>58839740</v>
      </c>
      <c r="AJ50" s="127">
        <f t="shared" si="13"/>
        <v>0.12357032373150643</v>
      </c>
      <c r="AK50" s="128">
        <f t="shared" si="14"/>
        <v>0.1868681608722269</v>
      </c>
    </row>
    <row r="51" spans="1:37" ht="12.75">
      <c r="A51" s="62" t="s">
        <v>98</v>
      </c>
      <c r="B51" s="63" t="s">
        <v>173</v>
      </c>
      <c r="C51" s="64" t="s">
        <v>174</v>
      </c>
      <c r="D51" s="85">
        <v>423190296</v>
      </c>
      <c r="E51" s="86">
        <v>75808188</v>
      </c>
      <c r="F51" s="87">
        <f t="shared" si="0"/>
        <v>498998484</v>
      </c>
      <c r="G51" s="85">
        <v>402420174</v>
      </c>
      <c r="H51" s="86">
        <v>122182675</v>
      </c>
      <c r="I51" s="87">
        <f t="shared" si="1"/>
        <v>524602849</v>
      </c>
      <c r="J51" s="85">
        <v>65345693</v>
      </c>
      <c r="K51" s="86">
        <v>12510698</v>
      </c>
      <c r="L51" s="88">
        <f t="shared" si="2"/>
        <v>77856391</v>
      </c>
      <c r="M51" s="105">
        <f t="shared" si="3"/>
        <v>0.156025305680087</v>
      </c>
      <c r="N51" s="85">
        <v>0</v>
      </c>
      <c r="O51" s="86">
        <v>0</v>
      </c>
      <c r="P51" s="88">
        <f t="shared" si="4"/>
        <v>0</v>
      </c>
      <c r="Q51" s="105">
        <f t="shared" si="5"/>
        <v>0</v>
      </c>
      <c r="R51" s="85">
        <v>0</v>
      </c>
      <c r="S51" s="86">
        <v>0</v>
      </c>
      <c r="T51" s="88">
        <f t="shared" si="6"/>
        <v>0</v>
      </c>
      <c r="U51" s="105">
        <f t="shared" si="7"/>
        <v>0</v>
      </c>
      <c r="V51" s="85">
        <v>0</v>
      </c>
      <c r="W51" s="86">
        <v>0</v>
      </c>
      <c r="X51" s="88">
        <f t="shared" si="8"/>
        <v>0</v>
      </c>
      <c r="Y51" s="105">
        <f t="shared" si="9"/>
        <v>0</v>
      </c>
      <c r="Z51" s="125">
        <v>65345693</v>
      </c>
      <c r="AA51" s="88">
        <v>12510698</v>
      </c>
      <c r="AB51" s="88">
        <f t="shared" si="10"/>
        <v>77856391</v>
      </c>
      <c r="AC51" s="105">
        <f t="shared" si="11"/>
        <v>0.156025305680087</v>
      </c>
      <c r="AD51" s="85">
        <v>51361218</v>
      </c>
      <c r="AE51" s="86">
        <v>10680550</v>
      </c>
      <c r="AF51" s="88">
        <f t="shared" si="12"/>
        <v>62041768</v>
      </c>
      <c r="AG51" s="86">
        <v>513020507</v>
      </c>
      <c r="AH51" s="86">
        <v>513020507</v>
      </c>
      <c r="AI51" s="126">
        <v>62041768</v>
      </c>
      <c r="AJ51" s="127">
        <f t="shared" si="13"/>
        <v>0.1209342846016095</v>
      </c>
      <c r="AK51" s="128">
        <f t="shared" si="14"/>
        <v>0.2549028422271913</v>
      </c>
    </row>
    <row r="52" spans="1:37" ht="12.75">
      <c r="A52" s="62" t="s">
        <v>98</v>
      </c>
      <c r="B52" s="63" t="s">
        <v>175</v>
      </c>
      <c r="C52" s="64" t="s">
        <v>176</v>
      </c>
      <c r="D52" s="85">
        <v>205663411</v>
      </c>
      <c r="E52" s="86">
        <v>58170749</v>
      </c>
      <c r="F52" s="87">
        <f t="shared" si="0"/>
        <v>263834160</v>
      </c>
      <c r="G52" s="85">
        <v>205113091</v>
      </c>
      <c r="H52" s="86">
        <v>67762219</v>
      </c>
      <c r="I52" s="87">
        <f t="shared" si="1"/>
        <v>272875310</v>
      </c>
      <c r="J52" s="85">
        <v>20808356</v>
      </c>
      <c r="K52" s="86">
        <v>6546619</v>
      </c>
      <c r="L52" s="88">
        <f t="shared" si="2"/>
        <v>27354975</v>
      </c>
      <c r="M52" s="105">
        <f t="shared" si="3"/>
        <v>0.10368246098230798</v>
      </c>
      <c r="N52" s="85">
        <v>0</v>
      </c>
      <c r="O52" s="86">
        <v>0</v>
      </c>
      <c r="P52" s="88">
        <f t="shared" si="4"/>
        <v>0</v>
      </c>
      <c r="Q52" s="105">
        <f t="shared" si="5"/>
        <v>0</v>
      </c>
      <c r="R52" s="85">
        <v>0</v>
      </c>
      <c r="S52" s="86">
        <v>0</v>
      </c>
      <c r="T52" s="88">
        <f t="shared" si="6"/>
        <v>0</v>
      </c>
      <c r="U52" s="105">
        <f t="shared" si="7"/>
        <v>0</v>
      </c>
      <c r="V52" s="85">
        <v>0</v>
      </c>
      <c r="W52" s="86">
        <v>0</v>
      </c>
      <c r="X52" s="88">
        <f t="shared" si="8"/>
        <v>0</v>
      </c>
      <c r="Y52" s="105">
        <f t="shared" si="9"/>
        <v>0</v>
      </c>
      <c r="Z52" s="125">
        <v>20808356</v>
      </c>
      <c r="AA52" s="88">
        <v>6546619</v>
      </c>
      <c r="AB52" s="88">
        <f t="shared" si="10"/>
        <v>27354975</v>
      </c>
      <c r="AC52" s="105">
        <f t="shared" si="11"/>
        <v>0.10368246098230798</v>
      </c>
      <c r="AD52" s="85">
        <v>25130994</v>
      </c>
      <c r="AE52" s="86">
        <v>13000597</v>
      </c>
      <c r="AF52" s="88">
        <f t="shared" si="12"/>
        <v>38131591</v>
      </c>
      <c r="AG52" s="86">
        <v>258327274</v>
      </c>
      <c r="AH52" s="86">
        <v>258327274</v>
      </c>
      <c r="AI52" s="126">
        <v>38131591</v>
      </c>
      <c r="AJ52" s="127">
        <f t="shared" si="13"/>
        <v>0.14760962096476116</v>
      </c>
      <c r="AK52" s="128">
        <f t="shared" si="14"/>
        <v>-0.28261647933861456</v>
      </c>
    </row>
    <row r="53" spans="1:37" ht="12.75">
      <c r="A53" s="62" t="s">
        <v>113</v>
      </c>
      <c r="B53" s="63" t="s">
        <v>177</v>
      </c>
      <c r="C53" s="64" t="s">
        <v>178</v>
      </c>
      <c r="D53" s="85">
        <v>771021528</v>
      </c>
      <c r="E53" s="86">
        <v>613944301</v>
      </c>
      <c r="F53" s="87">
        <f t="shared" si="0"/>
        <v>1384965829</v>
      </c>
      <c r="G53" s="85">
        <v>824219920</v>
      </c>
      <c r="H53" s="86">
        <v>632194301</v>
      </c>
      <c r="I53" s="87">
        <f t="shared" si="1"/>
        <v>1456414221</v>
      </c>
      <c r="J53" s="85">
        <v>118160207</v>
      </c>
      <c r="K53" s="86">
        <v>44515592</v>
      </c>
      <c r="L53" s="88">
        <f t="shared" si="2"/>
        <v>162675799</v>
      </c>
      <c r="M53" s="105">
        <f t="shared" si="3"/>
        <v>0.11745834849763648</v>
      </c>
      <c r="N53" s="85">
        <v>0</v>
      </c>
      <c r="O53" s="86">
        <v>0</v>
      </c>
      <c r="P53" s="88">
        <f t="shared" si="4"/>
        <v>0</v>
      </c>
      <c r="Q53" s="105">
        <f t="shared" si="5"/>
        <v>0</v>
      </c>
      <c r="R53" s="85">
        <v>0</v>
      </c>
      <c r="S53" s="86">
        <v>0</v>
      </c>
      <c r="T53" s="88">
        <f t="shared" si="6"/>
        <v>0</v>
      </c>
      <c r="U53" s="105">
        <f t="shared" si="7"/>
        <v>0</v>
      </c>
      <c r="V53" s="85">
        <v>0</v>
      </c>
      <c r="W53" s="86">
        <v>0</v>
      </c>
      <c r="X53" s="88">
        <f t="shared" si="8"/>
        <v>0</v>
      </c>
      <c r="Y53" s="105">
        <f t="shared" si="9"/>
        <v>0</v>
      </c>
      <c r="Z53" s="125">
        <v>118160207</v>
      </c>
      <c r="AA53" s="88">
        <v>44515592</v>
      </c>
      <c r="AB53" s="88">
        <f t="shared" si="10"/>
        <v>162675799</v>
      </c>
      <c r="AC53" s="105">
        <f t="shared" si="11"/>
        <v>0.11745834849763648</v>
      </c>
      <c r="AD53" s="85">
        <v>70838137</v>
      </c>
      <c r="AE53" s="86">
        <v>90229840</v>
      </c>
      <c r="AF53" s="88">
        <f t="shared" si="12"/>
        <v>161067977</v>
      </c>
      <c r="AG53" s="86">
        <v>1310879323</v>
      </c>
      <c r="AH53" s="86">
        <v>1310879323</v>
      </c>
      <c r="AI53" s="126">
        <v>161067977</v>
      </c>
      <c r="AJ53" s="127">
        <f t="shared" si="13"/>
        <v>0.12287017895086594</v>
      </c>
      <c r="AK53" s="128">
        <f t="shared" si="14"/>
        <v>0.009982257367024516</v>
      </c>
    </row>
    <row r="54" spans="1:37" ht="16.5">
      <c r="A54" s="65"/>
      <c r="B54" s="66" t="s">
        <v>179</v>
      </c>
      <c r="C54" s="67"/>
      <c r="D54" s="89">
        <f>SUM(D49:D53)</f>
        <v>2189552526</v>
      </c>
      <c r="E54" s="90">
        <f>SUM(E49:E53)</f>
        <v>1091937105</v>
      </c>
      <c r="F54" s="91">
        <f t="shared" si="0"/>
        <v>3281489631</v>
      </c>
      <c r="G54" s="89">
        <f>SUM(G49:G53)</f>
        <v>2255643165</v>
      </c>
      <c r="H54" s="90">
        <f>SUM(H49:H53)</f>
        <v>1179860872</v>
      </c>
      <c r="I54" s="91">
        <f t="shared" si="1"/>
        <v>3435504037</v>
      </c>
      <c r="J54" s="89">
        <f>SUM(J49:J53)</f>
        <v>324251161</v>
      </c>
      <c r="K54" s="90">
        <f>SUM(K49:K53)</f>
        <v>110829981</v>
      </c>
      <c r="L54" s="90">
        <f t="shared" si="2"/>
        <v>435081142</v>
      </c>
      <c r="M54" s="106">
        <f t="shared" si="3"/>
        <v>0.13258647471862148</v>
      </c>
      <c r="N54" s="89">
        <f>SUM(N49:N53)</f>
        <v>0</v>
      </c>
      <c r="O54" s="90">
        <f>SUM(O49:O53)</f>
        <v>0</v>
      </c>
      <c r="P54" s="90">
        <f t="shared" si="4"/>
        <v>0</v>
      </c>
      <c r="Q54" s="106">
        <f t="shared" si="5"/>
        <v>0</v>
      </c>
      <c r="R54" s="89">
        <f>SUM(R49:R53)</f>
        <v>0</v>
      </c>
      <c r="S54" s="90">
        <f>SUM(S49:S53)</f>
        <v>0</v>
      </c>
      <c r="T54" s="90">
        <f t="shared" si="6"/>
        <v>0</v>
      </c>
      <c r="U54" s="106">
        <f t="shared" si="7"/>
        <v>0</v>
      </c>
      <c r="V54" s="89">
        <f>SUM(V49:V53)</f>
        <v>0</v>
      </c>
      <c r="W54" s="90">
        <f>SUM(W49:W53)</f>
        <v>0</v>
      </c>
      <c r="X54" s="90">
        <f t="shared" si="8"/>
        <v>0</v>
      </c>
      <c r="Y54" s="106">
        <f t="shared" si="9"/>
        <v>0</v>
      </c>
      <c r="Z54" s="89">
        <v>324251161</v>
      </c>
      <c r="AA54" s="90">
        <v>110829981</v>
      </c>
      <c r="AB54" s="90">
        <f t="shared" si="10"/>
        <v>435081142</v>
      </c>
      <c r="AC54" s="106">
        <f t="shared" si="11"/>
        <v>0.13258647471862148</v>
      </c>
      <c r="AD54" s="89">
        <f>SUM(AD49:AD53)</f>
        <v>221835021</v>
      </c>
      <c r="AE54" s="90">
        <f>SUM(AE49:AE53)</f>
        <v>168732135</v>
      </c>
      <c r="AF54" s="90">
        <f t="shared" si="12"/>
        <v>390567156</v>
      </c>
      <c r="AG54" s="90">
        <f>SUM(AG49:AG53)</f>
        <v>3125067485</v>
      </c>
      <c r="AH54" s="90">
        <f>SUM(AH49:AH53)</f>
        <v>3125067485</v>
      </c>
      <c r="AI54" s="91">
        <f>SUM(AI49:AI53)</f>
        <v>390567156</v>
      </c>
      <c r="AJ54" s="129">
        <f t="shared" si="13"/>
        <v>0.12497879097801307</v>
      </c>
      <c r="AK54" s="130">
        <f t="shared" si="14"/>
        <v>0.11397268130759053</v>
      </c>
    </row>
    <row r="55" spans="1:37" ht="16.5">
      <c r="A55" s="68"/>
      <c r="B55" s="69" t="s">
        <v>180</v>
      </c>
      <c r="C55" s="70"/>
      <c r="D55" s="92">
        <f>SUM(D9:D10,D12:D19,D21:D27,D29:D35,D37:D40,D42:D47,D49:D53)</f>
        <v>24926069143</v>
      </c>
      <c r="E55" s="93">
        <f>SUM(E9:E10,E12:E19,E21:E27,E29:E35,E37:E40,E42:E47,E49:E53)</f>
        <v>6960145720</v>
      </c>
      <c r="F55" s="94">
        <f t="shared" si="0"/>
        <v>31886214863</v>
      </c>
      <c r="G55" s="92">
        <f>SUM(G9:G10,G12:G19,G21:G27,G29:G35,G37:G40,G42:G47,G49:G53)</f>
        <v>25545770941</v>
      </c>
      <c r="H55" s="93">
        <f>SUM(H9:H10,H12:H19,H21:H27,H29:H35,H37:H40,H42:H47,H49:H53)</f>
        <v>7668840960</v>
      </c>
      <c r="I55" s="94">
        <f t="shared" si="1"/>
        <v>33214611901</v>
      </c>
      <c r="J55" s="92">
        <f>SUM(J9:J10,J12:J19,J21:J27,J29:J35,J37:J40,J42:J47,J49:J53)</f>
        <v>4736317584</v>
      </c>
      <c r="K55" s="93">
        <f>SUM(K9:K10,K12:K19,K21:K27,K29:K35,K37:K40,K42:K47,K49:K53)</f>
        <v>1129362730</v>
      </c>
      <c r="L55" s="93">
        <f t="shared" si="2"/>
        <v>5865680314</v>
      </c>
      <c r="M55" s="107">
        <f t="shared" si="3"/>
        <v>0.1839566201006315</v>
      </c>
      <c r="N55" s="92">
        <f>SUM(N9:N10,N12:N19,N21:N27,N29:N35,N37:N40,N42:N47,N49:N53)</f>
        <v>0</v>
      </c>
      <c r="O55" s="93">
        <f>SUM(O9:O10,O12:O19,O21:O27,O29:O35,O37:O40,O42:O47,O49:O53)</f>
        <v>0</v>
      </c>
      <c r="P55" s="93">
        <f t="shared" si="4"/>
        <v>0</v>
      </c>
      <c r="Q55" s="107">
        <f t="shared" si="5"/>
        <v>0</v>
      </c>
      <c r="R55" s="92">
        <f>SUM(R9:R10,R12:R19,R21:R27,R29:R35,R37:R40,R42:R47,R49:R53)</f>
        <v>0</v>
      </c>
      <c r="S55" s="93">
        <f>SUM(S9:S10,S12:S19,S21:S27,S29:S35,S37:S40,S42:S47,S49:S53)</f>
        <v>0</v>
      </c>
      <c r="T55" s="93">
        <f t="shared" si="6"/>
        <v>0</v>
      </c>
      <c r="U55" s="107">
        <f t="shared" si="7"/>
        <v>0</v>
      </c>
      <c r="V55" s="92">
        <f>SUM(V9:V10,V12:V19,V21:V27,V29:V35,V37:V40,V42:V47,V49:V53)</f>
        <v>0</v>
      </c>
      <c r="W55" s="93">
        <f>SUM(W9:W10,W12:W19,W21:W27,W29:W35,W37:W40,W42:W47,W49:W53)</f>
        <v>0</v>
      </c>
      <c r="X55" s="93">
        <f t="shared" si="8"/>
        <v>0</v>
      </c>
      <c r="Y55" s="107">
        <f t="shared" si="9"/>
        <v>0</v>
      </c>
      <c r="Z55" s="92">
        <v>4736317584</v>
      </c>
      <c r="AA55" s="93">
        <v>1129362730</v>
      </c>
      <c r="AB55" s="93">
        <f t="shared" si="10"/>
        <v>5865680314</v>
      </c>
      <c r="AC55" s="107">
        <f t="shared" si="11"/>
        <v>0.1839566201006315</v>
      </c>
      <c r="AD55" s="92">
        <f>SUM(AD9:AD10,AD12:AD19,AD21:AD27,AD29:AD35,AD37:AD40,AD42:AD47,AD49:AD53)</f>
        <v>4556830068</v>
      </c>
      <c r="AE55" s="93">
        <f>SUM(AE9:AE10,AE12:AE19,AE21:AE27,AE29:AE35,AE37:AE40,AE42:AE47,AE49:AE53)</f>
        <v>4071160588</v>
      </c>
      <c r="AF55" s="93">
        <f t="shared" si="12"/>
        <v>8627990656</v>
      </c>
      <c r="AG55" s="93">
        <f>SUM(AG9:AG10,AG12:AG19,AG21:AG27,AG29:AG35,AG37:AG40,AG42:AG47,AG49:AG53)</f>
        <v>44106586694</v>
      </c>
      <c r="AH55" s="93">
        <f>SUM(AH9:AH10,AH12:AH19,AH21:AH27,AH29:AH35,AH37:AH40,AH42:AH47,AH49:AH53)</f>
        <v>44106586694</v>
      </c>
      <c r="AI55" s="94">
        <f>SUM(AI9:AI10,AI12:AI19,AI21:AI27,AI29:AI35,AI37:AI40,AI42:AI47,AI49:AI53)</f>
        <v>8627990656</v>
      </c>
      <c r="AJ55" s="131">
        <f t="shared" si="13"/>
        <v>0.19561682965536983</v>
      </c>
      <c r="AK55" s="132">
        <f t="shared" si="14"/>
        <v>-0.3201568536793742</v>
      </c>
    </row>
    <row r="56" spans="1:37" ht="12.75">
      <c r="A56" s="71"/>
      <c r="B56" s="71"/>
      <c r="C56" s="71"/>
      <c r="D56" s="95"/>
      <c r="E56" s="95"/>
      <c r="F56" s="95"/>
      <c r="G56" s="95"/>
      <c r="H56" s="95"/>
      <c r="I56" s="95"/>
      <c r="J56" s="95"/>
      <c r="K56" s="95"/>
      <c r="L56" s="95"/>
      <c r="M56" s="108"/>
      <c r="N56" s="95"/>
      <c r="O56" s="95"/>
      <c r="P56" s="95"/>
      <c r="Q56" s="108"/>
      <c r="R56" s="95"/>
      <c r="S56" s="95"/>
      <c r="T56" s="95"/>
      <c r="U56" s="108"/>
      <c r="V56" s="95"/>
      <c r="W56" s="95"/>
      <c r="X56" s="95"/>
      <c r="Y56" s="108"/>
      <c r="Z56" s="95"/>
      <c r="AA56" s="95"/>
      <c r="AB56" s="95"/>
      <c r="AC56" s="108"/>
      <c r="AD56" s="95"/>
      <c r="AE56" s="95"/>
      <c r="AF56" s="95"/>
      <c r="AG56" s="95"/>
      <c r="AH56" s="95"/>
      <c r="AI56" s="95"/>
      <c r="AJ56" s="108"/>
      <c r="AK56" s="108"/>
    </row>
    <row r="57" spans="1:37" ht="12.75">
      <c r="A57" s="71"/>
      <c r="B57" s="71"/>
      <c r="C57" s="71"/>
      <c r="D57" s="95"/>
      <c r="E57" s="95"/>
      <c r="F57" s="95"/>
      <c r="G57" s="95"/>
      <c r="H57" s="95"/>
      <c r="I57" s="95"/>
      <c r="J57" s="95"/>
      <c r="K57" s="95"/>
      <c r="L57" s="95"/>
      <c r="M57" s="108"/>
      <c r="N57" s="95"/>
      <c r="O57" s="95"/>
      <c r="P57" s="95"/>
      <c r="Q57" s="108"/>
      <c r="R57" s="95"/>
      <c r="S57" s="95"/>
      <c r="T57" s="95"/>
      <c r="U57" s="108"/>
      <c r="V57" s="95"/>
      <c r="W57" s="95"/>
      <c r="X57" s="95"/>
      <c r="Y57" s="108"/>
      <c r="Z57" s="95"/>
      <c r="AA57" s="95"/>
      <c r="AB57" s="95"/>
      <c r="AC57" s="108"/>
      <c r="AD57" s="95"/>
      <c r="AE57" s="95"/>
      <c r="AF57" s="95"/>
      <c r="AG57" s="95"/>
      <c r="AH57" s="95"/>
      <c r="AI57" s="95"/>
      <c r="AJ57" s="108"/>
      <c r="AK57" s="108"/>
    </row>
    <row r="58" spans="1:37" ht="12.75">
      <c r="A58" s="71"/>
      <c r="B58" s="71"/>
      <c r="C58" s="71"/>
      <c r="D58" s="95"/>
      <c r="E58" s="95"/>
      <c r="F58" s="95"/>
      <c r="G58" s="95"/>
      <c r="H58" s="95"/>
      <c r="I58" s="95"/>
      <c r="J58" s="95"/>
      <c r="K58" s="95"/>
      <c r="L58" s="95"/>
      <c r="M58" s="108"/>
      <c r="N58" s="95"/>
      <c r="O58" s="95"/>
      <c r="P58" s="95"/>
      <c r="Q58" s="108"/>
      <c r="R58" s="95"/>
      <c r="S58" s="95"/>
      <c r="T58" s="95"/>
      <c r="U58" s="108"/>
      <c r="V58" s="95"/>
      <c r="W58" s="95"/>
      <c r="X58" s="95"/>
      <c r="Y58" s="108"/>
      <c r="Z58" s="95"/>
      <c r="AA58" s="95"/>
      <c r="AB58" s="95"/>
      <c r="AC58" s="108"/>
      <c r="AD58" s="95"/>
      <c r="AE58" s="95"/>
      <c r="AF58" s="95"/>
      <c r="AG58" s="95"/>
      <c r="AH58" s="95"/>
      <c r="AI58" s="95"/>
      <c r="AJ58" s="108"/>
      <c r="AK58" s="108"/>
    </row>
    <row r="59" spans="1:37" ht="12.75">
      <c r="A59" s="71"/>
      <c r="B59" s="71"/>
      <c r="C59" s="71"/>
      <c r="D59" s="95"/>
      <c r="E59" s="95"/>
      <c r="F59" s="95"/>
      <c r="G59" s="95"/>
      <c r="H59" s="95"/>
      <c r="I59" s="95"/>
      <c r="J59" s="95"/>
      <c r="K59" s="95"/>
      <c r="L59" s="95"/>
      <c r="M59" s="108"/>
      <c r="N59" s="95"/>
      <c r="O59" s="95"/>
      <c r="P59" s="95"/>
      <c r="Q59" s="108"/>
      <c r="R59" s="95"/>
      <c r="S59" s="95"/>
      <c r="T59" s="95"/>
      <c r="U59" s="108"/>
      <c r="V59" s="95"/>
      <c r="W59" s="95"/>
      <c r="X59" s="95"/>
      <c r="Y59" s="108"/>
      <c r="Z59" s="95"/>
      <c r="AA59" s="95"/>
      <c r="AB59" s="95"/>
      <c r="AC59" s="108"/>
      <c r="AD59" s="95"/>
      <c r="AE59" s="95"/>
      <c r="AF59" s="95"/>
      <c r="AG59" s="95"/>
      <c r="AH59" s="95"/>
      <c r="AI59" s="95"/>
      <c r="AJ59" s="108"/>
      <c r="AK59" s="108"/>
    </row>
    <row r="60" spans="1:37" ht="12.75">
      <c r="A60" s="71"/>
      <c r="B60" s="71"/>
      <c r="C60" s="71"/>
      <c r="D60" s="95"/>
      <c r="E60" s="95"/>
      <c r="F60" s="95"/>
      <c r="G60" s="95"/>
      <c r="H60" s="95"/>
      <c r="I60" s="95"/>
      <c r="J60" s="95"/>
      <c r="K60" s="95"/>
      <c r="L60" s="95"/>
      <c r="M60" s="108"/>
      <c r="N60" s="95"/>
      <c r="O60" s="95"/>
      <c r="P60" s="95"/>
      <c r="Q60" s="108"/>
      <c r="R60" s="95"/>
      <c r="S60" s="95"/>
      <c r="T60" s="95"/>
      <c r="U60" s="108"/>
      <c r="V60" s="95"/>
      <c r="W60" s="95"/>
      <c r="X60" s="95"/>
      <c r="Y60" s="108"/>
      <c r="Z60" s="95"/>
      <c r="AA60" s="95"/>
      <c r="AB60" s="95"/>
      <c r="AC60" s="108"/>
      <c r="AD60" s="95"/>
      <c r="AE60" s="95"/>
      <c r="AF60" s="95"/>
      <c r="AG60" s="95"/>
      <c r="AH60" s="95"/>
      <c r="AI60" s="95"/>
      <c r="AJ60" s="108"/>
      <c r="AK60" s="108"/>
    </row>
    <row r="61" spans="1:37" ht="12.75">
      <c r="A61" s="71"/>
      <c r="B61" s="71"/>
      <c r="C61" s="71"/>
      <c r="D61" s="95"/>
      <c r="E61" s="95"/>
      <c r="F61" s="95"/>
      <c r="G61" s="95"/>
      <c r="H61" s="95"/>
      <c r="I61" s="95"/>
      <c r="J61" s="95"/>
      <c r="K61" s="95"/>
      <c r="L61" s="95"/>
      <c r="M61" s="108"/>
      <c r="N61" s="95"/>
      <c r="O61" s="95"/>
      <c r="P61" s="95"/>
      <c r="Q61" s="108"/>
      <c r="R61" s="95"/>
      <c r="S61" s="95"/>
      <c r="T61" s="95"/>
      <c r="U61" s="108"/>
      <c r="V61" s="95"/>
      <c r="W61" s="95"/>
      <c r="X61" s="95"/>
      <c r="Y61" s="108"/>
      <c r="Z61" s="95"/>
      <c r="AA61" s="95"/>
      <c r="AB61" s="95"/>
      <c r="AC61" s="108"/>
      <c r="AD61" s="95"/>
      <c r="AE61" s="95"/>
      <c r="AF61" s="95"/>
      <c r="AG61" s="95"/>
      <c r="AH61" s="95"/>
      <c r="AI61" s="95"/>
      <c r="AJ61" s="108"/>
      <c r="AK61" s="108"/>
    </row>
    <row r="62" spans="1:37" ht="12.75">
      <c r="A62" s="71"/>
      <c r="B62" s="71"/>
      <c r="C62" s="71"/>
      <c r="D62" s="95"/>
      <c r="E62" s="95"/>
      <c r="F62" s="95"/>
      <c r="G62" s="95"/>
      <c r="H62" s="95"/>
      <c r="I62" s="95"/>
      <c r="J62" s="95"/>
      <c r="K62" s="95"/>
      <c r="L62" s="95"/>
      <c r="M62" s="108"/>
      <c r="N62" s="95"/>
      <c r="O62" s="95"/>
      <c r="P62" s="95"/>
      <c r="Q62" s="108"/>
      <c r="R62" s="95"/>
      <c r="S62" s="95"/>
      <c r="T62" s="95"/>
      <c r="U62" s="108"/>
      <c r="V62" s="95"/>
      <c r="W62" s="95"/>
      <c r="X62" s="95"/>
      <c r="Y62" s="108"/>
      <c r="Z62" s="95"/>
      <c r="AA62" s="95"/>
      <c r="AB62" s="95"/>
      <c r="AC62" s="108"/>
      <c r="AD62" s="95"/>
      <c r="AE62" s="95"/>
      <c r="AF62" s="95"/>
      <c r="AG62" s="95"/>
      <c r="AH62" s="95"/>
      <c r="AI62" s="95"/>
      <c r="AJ62" s="108"/>
      <c r="AK62" s="108"/>
    </row>
    <row r="63" spans="1:37" ht="12.75">
      <c r="A63" s="71"/>
      <c r="B63" s="71"/>
      <c r="C63" s="71"/>
      <c r="D63" s="95"/>
      <c r="E63" s="95"/>
      <c r="F63" s="95"/>
      <c r="G63" s="95"/>
      <c r="H63" s="95"/>
      <c r="I63" s="95"/>
      <c r="J63" s="95"/>
      <c r="K63" s="95"/>
      <c r="L63" s="95"/>
      <c r="M63" s="108"/>
      <c r="N63" s="95"/>
      <c r="O63" s="95"/>
      <c r="P63" s="95"/>
      <c r="Q63" s="108"/>
      <c r="R63" s="95"/>
      <c r="S63" s="95"/>
      <c r="T63" s="95"/>
      <c r="U63" s="108"/>
      <c r="V63" s="95"/>
      <c r="W63" s="95"/>
      <c r="X63" s="95"/>
      <c r="Y63" s="108"/>
      <c r="Z63" s="95"/>
      <c r="AA63" s="95"/>
      <c r="AB63" s="95"/>
      <c r="AC63" s="108"/>
      <c r="AD63" s="95"/>
      <c r="AE63" s="95"/>
      <c r="AF63" s="95"/>
      <c r="AG63" s="95"/>
      <c r="AH63" s="95"/>
      <c r="AI63" s="95"/>
      <c r="AJ63" s="108"/>
      <c r="AK63" s="108"/>
    </row>
    <row r="64" spans="1:37" ht="12.75">
      <c r="A64" s="71"/>
      <c r="B64" s="71"/>
      <c r="C64" s="71"/>
      <c r="D64" s="95"/>
      <c r="E64" s="95"/>
      <c r="F64" s="95"/>
      <c r="G64" s="95"/>
      <c r="H64" s="95"/>
      <c r="I64" s="95"/>
      <c r="J64" s="95"/>
      <c r="K64" s="95"/>
      <c r="L64" s="95"/>
      <c r="M64" s="108"/>
      <c r="N64" s="95"/>
      <c r="O64" s="95"/>
      <c r="P64" s="95"/>
      <c r="Q64" s="108"/>
      <c r="R64" s="95"/>
      <c r="S64" s="95"/>
      <c r="T64" s="95"/>
      <c r="U64" s="108"/>
      <c r="V64" s="95"/>
      <c r="W64" s="95"/>
      <c r="X64" s="95"/>
      <c r="Y64" s="108"/>
      <c r="Z64" s="95"/>
      <c r="AA64" s="95"/>
      <c r="AB64" s="95"/>
      <c r="AC64" s="108"/>
      <c r="AD64" s="95"/>
      <c r="AE64" s="95"/>
      <c r="AF64" s="95"/>
      <c r="AG64" s="95"/>
      <c r="AH64" s="95"/>
      <c r="AI64" s="95"/>
      <c r="AJ64" s="108"/>
      <c r="AK64" s="108"/>
    </row>
    <row r="65" spans="1:37" ht="12.75">
      <c r="A65" s="71"/>
      <c r="B65" s="71"/>
      <c r="C65" s="71"/>
      <c r="D65" s="95"/>
      <c r="E65" s="95"/>
      <c r="F65" s="95"/>
      <c r="G65" s="95"/>
      <c r="H65" s="95"/>
      <c r="I65" s="95"/>
      <c r="J65" s="95"/>
      <c r="K65" s="95"/>
      <c r="L65" s="95"/>
      <c r="M65" s="108"/>
      <c r="N65" s="95"/>
      <c r="O65" s="95"/>
      <c r="P65" s="95"/>
      <c r="Q65" s="108"/>
      <c r="R65" s="95"/>
      <c r="S65" s="95"/>
      <c r="T65" s="95"/>
      <c r="U65" s="108"/>
      <c r="V65" s="95"/>
      <c r="W65" s="95"/>
      <c r="X65" s="95"/>
      <c r="Y65" s="108"/>
      <c r="Z65" s="95"/>
      <c r="AA65" s="95"/>
      <c r="AB65" s="95"/>
      <c r="AC65" s="108"/>
      <c r="AD65" s="95"/>
      <c r="AE65" s="95"/>
      <c r="AF65" s="95"/>
      <c r="AG65" s="95"/>
      <c r="AH65" s="95"/>
      <c r="AI65" s="95"/>
      <c r="AJ65" s="108"/>
      <c r="AK65" s="108"/>
    </row>
    <row r="66" spans="1:37" ht="12.75">
      <c r="A66" s="71"/>
      <c r="B66" s="71"/>
      <c r="C66" s="71"/>
      <c r="D66" s="95"/>
      <c r="E66" s="95"/>
      <c r="F66" s="95"/>
      <c r="G66" s="95"/>
      <c r="H66" s="95"/>
      <c r="I66" s="95"/>
      <c r="J66" s="95"/>
      <c r="K66" s="95"/>
      <c r="L66" s="95"/>
      <c r="M66" s="108"/>
      <c r="N66" s="95"/>
      <c r="O66" s="95"/>
      <c r="P66" s="95"/>
      <c r="Q66" s="108"/>
      <c r="R66" s="95"/>
      <c r="S66" s="95"/>
      <c r="T66" s="95"/>
      <c r="U66" s="108"/>
      <c r="V66" s="95"/>
      <c r="W66" s="95"/>
      <c r="X66" s="95"/>
      <c r="Y66" s="108"/>
      <c r="Z66" s="95"/>
      <c r="AA66" s="95"/>
      <c r="AB66" s="95"/>
      <c r="AC66" s="108"/>
      <c r="AD66" s="95"/>
      <c r="AE66" s="95"/>
      <c r="AF66" s="95"/>
      <c r="AG66" s="95"/>
      <c r="AH66" s="95"/>
      <c r="AI66" s="95"/>
      <c r="AJ66" s="108"/>
      <c r="AK66" s="108"/>
    </row>
    <row r="67" spans="1:37" ht="12.75">
      <c r="A67" s="71"/>
      <c r="B67" s="71"/>
      <c r="C67" s="71"/>
      <c r="D67" s="95"/>
      <c r="E67" s="95"/>
      <c r="F67" s="95"/>
      <c r="G67" s="95"/>
      <c r="H67" s="95"/>
      <c r="I67" s="95"/>
      <c r="J67" s="95"/>
      <c r="K67" s="95"/>
      <c r="L67" s="95"/>
      <c r="M67" s="108"/>
      <c r="N67" s="95"/>
      <c r="O67" s="95"/>
      <c r="P67" s="95"/>
      <c r="Q67" s="108"/>
      <c r="R67" s="95"/>
      <c r="S67" s="95"/>
      <c r="T67" s="95"/>
      <c r="U67" s="108"/>
      <c r="V67" s="95"/>
      <c r="W67" s="95"/>
      <c r="X67" s="95"/>
      <c r="Y67" s="108"/>
      <c r="Z67" s="95"/>
      <c r="AA67" s="95"/>
      <c r="AB67" s="95"/>
      <c r="AC67" s="108"/>
      <c r="AD67" s="95"/>
      <c r="AE67" s="95"/>
      <c r="AF67" s="95"/>
      <c r="AG67" s="95"/>
      <c r="AH67" s="95"/>
      <c r="AI67" s="95"/>
      <c r="AJ67" s="108"/>
      <c r="AK67" s="108"/>
    </row>
    <row r="68" spans="1:37" ht="12.75">
      <c r="A68" s="71"/>
      <c r="B68" s="71"/>
      <c r="C68" s="71"/>
      <c r="D68" s="95"/>
      <c r="E68" s="95"/>
      <c r="F68" s="95"/>
      <c r="G68" s="95"/>
      <c r="H68" s="95"/>
      <c r="I68" s="95"/>
      <c r="J68" s="95"/>
      <c r="K68" s="95"/>
      <c r="L68" s="95"/>
      <c r="M68" s="108"/>
      <c r="N68" s="95"/>
      <c r="O68" s="95"/>
      <c r="P68" s="95"/>
      <c r="Q68" s="108"/>
      <c r="R68" s="95"/>
      <c r="S68" s="95"/>
      <c r="T68" s="95"/>
      <c r="U68" s="108"/>
      <c r="V68" s="95"/>
      <c r="W68" s="95"/>
      <c r="X68" s="95"/>
      <c r="Y68" s="108"/>
      <c r="Z68" s="95"/>
      <c r="AA68" s="95"/>
      <c r="AB68" s="95"/>
      <c r="AC68" s="108"/>
      <c r="AD68" s="95"/>
      <c r="AE68" s="95"/>
      <c r="AF68" s="95"/>
      <c r="AG68" s="95"/>
      <c r="AH68" s="95"/>
      <c r="AI68" s="95"/>
      <c r="AJ68" s="108"/>
      <c r="AK68" s="108"/>
    </row>
    <row r="69" spans="1:37" ht="12.75">
      <c r="A69" s="71"/>
      <c r="B69" s="71"/>
      <c r="C69" s="71"/>
      <c r="D69" s="95"/>
      <c r="E69" s="95"/>
      <c r="F69" s="95"/>
      <c r="G69" s="95"/>
      <c r="H69" s="95"/>
      <c r="I69" s="95"/>
      <c r="J69" s="95"/>
      <c r="K69" s="95"/>
      <c r="L69" s="95"/>
      <c r="M69" s="108"/>
      <c r="N69" s="95"/>
      <c r="O69" s="95"/>
      <c r="P69" s="95"/>
      <c r="Q69" s="108"/>
      <c r="R69" s="95"/>
      <c r="S69" s="95"/>
      <c r="T69" s="95"/>
      <c r="U69" s="108"/>
      <c r="V69" s="95"/>
      <c r="W69" s="95"/>
      <c r="X69" s="95"/>
      <c r="Y69" s="108"/>
      <c r="Z69" s="95"/>
      <c r="AA69" s="95"/>
      <c r="AB69" s="95"/>
      <c r="AC69" s="108"/>
      <c r="AD69" s="95"/>
      <c r="AE69" s="95"/>
      <c r="AF69" s="95"/>
      <c r="AG69" s="95"/>
      <c r="AH69" s="95"/>
      <c r="AI69" s="95"/>
      <c r="AJ69" s="108"/>
      <c r="AK69" s="108"/>
    </row>
    <row r="70" spans="1:37" ht="12.75">
      <c r="A70" s="71"/>
      <c r="B70" s="71"/>
      <c r="C70" s="71"/>
      <c r="D70" s="95"/>
      <c r="E70" s="95"/>
      <c r="F70" s="95"/>
      <c r="G70" s="95"/>
      <c r="H70" s="95"/>
      <c r="I70" s="95"/>
      <c r="J70" s="95"/>
      <c r="K70" s="95"/>
      <c r="L70" s="95"/>
      <c r="M70" s="108"/>
      <c r="N70" s="95"/>
      <c r="O70" s="95"/>
      <c r="P70" s="95"/>
      <c r="Q70" s="108"/>
      <c r="R70" s="95"/>
      <c r="S70" s="95"/>
      <c r="T70" s="95"/>
      <c r="U70" s="108"/>
      <c r="V70" s="95"/>
      <c r="W70" s="95"/>
      <c r="X70" s="95"/>
      <c r="Y70" s="108"/>
      <c r="Z70" s="95"/>
      <c r="AA70" s="95"/>
      <c r="AB70" s="95"/>
      <c r="AC70" s="108"/>
      <c r="AD70" s="95"/>
      <c r="AE70" s="95"/>
      <c r="AF70" s="95"/>
      <c r="AG70" s="95"/>
      <c r="AH70" s="95"/>
      <c r="AI70" s="95"/>
      <c r="AJ70" s="108"/>
      <c r="AK70" s="108"/>
    </row>
    <row r="71" spans="1:37" ht="12.75">
      <c r="A71" s="71"/>
      <c r="B71" s="71"/>
      <c r="C71" s="71"/>
      <c r="D71" s="95"/>
      <c r="E71" s="95"/>
      <c r="F71" s="95"/>
      <c r="G71" s="95"/>
      <c r="H71" s="95"/>
      <c r="I71" s="95"/>
      <c r="J71" s="95"/>
      <c r="K71" s="95"/>
      <c r="L71" s="95"/>
      <c r="M71" s="108"/>
      <c r="N71" s="95"/>
      <c r="O71" s="95"/>
      <c r="P71" s="95"/>
      <c r="Q71" s="108"/>
      <c r="R71" s="95"/>
      <c r="S71" s="95"/>
      <c r="T71" s="95"/>
      <c r="U71" s="108"/>
      <c r="V71" s="95"/>
      <c r="W71" s="95"/>
      <c r="X71" s="95"/>
      <c r="Y71" s="108"/>
      <c r="Z71" s="95"/>
      <c r="AA71" s="95"/>
      <c r="AB71" s="95"/>
      <c r="AC71" s="108"/>
      <c r="AD71" s="95"/>
      <c r="AE71" s="95"/>
      <c r="AF71" s="95"/>
      <c r="AG71" s="95"/>
      <c r="AH71" s="95"/>
      <c r="AI71" s="95"/>
      <c r="AJ71" s="108"/>
      <c r="AK71" s="108"/>
    </row>
    <row r="72" spans="1:37" ht="12.75">
      <c r="A72" s="71"/>
      <c r="B72" s="71"/>
      <c r="C72" s="71"/>
      <c r="D72" s="95"/>
      <c r="E72" s="95"/>
      <c r="F72" s="95"/>
      <c r="G72" s="95"/>
      <c r="H72" s="95"/>
      <c r="I72" s="95"/>
      <c r="J72" s="95"/>
      <c r="K72" s="95"/>
      <c r="L72" s="95"/>
      <c r="M72" s="108"/>
      <c r="N72" s="95"/>
      <c r="O72" s="95"/>
      <c r="P72" s="95"/>
      <c r="Q72" s="108"/>
      <c r="R72" s="95"/>
      <c r="S72" s="95"/>
      <c r="T72" s="95"/>
      <c r="U72" s="108"/>
      <c r="V72" s="95"/>
      <c r="W72" s="95"/>
      <c r="X72" s="95"/>
      <c r="Y72" s="108"/>
      <c r="Z72" s="95"/>
      <c r="AA72" s="95"/>
      <c r="AB72" s="95"/>
      <c r="AC72" s="108"/>
      <c r="AD72" s="95"/>
      <c r="AE72" s="95"/>
      <c r="AF72" s="95"/>
      <c r="AG72" s="95"/>
      <c r="AH72" s="95"/>
      <c r="AI72" s="95"/>
      <c r="AJ72" s="108"/>
      <c r="AK72" s="108"/>
    </row>
    <row r="73" spans="1:37" ht="12.75">
      <c r="A73" s="71"/>
      <c r="B73" s="71"/>
      <c r="C73" s="71"/>
      <c r="D73" s="95"/>
      <c r="E73" s="95"/>
      <c r="F73" s="95"/>
      <c r="G73" s="95"/>
      <c r="H73" s="95"/>
      <c r="I73" s="95"/>
      <c r="J73" s="95"/>
      <c r="K73" s="95"/>
      <c r="L73" s="95"/>
      <c r="M73" s="108"/>
      <c r="N73" s="95"/>
      <c r="O73" s="95"/>
      <c r="P73" s="95"/>
      <c r="Q73" s="108"/>
      <c r="R73" s="95"/>
      <c r="S73" s="95"/>
      <c r="T73" s="95"/>
      <c r="U73" s="108"/>
      <c r="V73" s="95"/>
      <c r="W73" s="95"/>
      <c r="X73" s="95"/>
      <c r="Y73" s="108"/>
      <c r="Z73" s="95"/>
      <c r="AA73" s="95"/>
      <c r="AB73" s="95"/>
      <c r="AC73" s="108"/>
      <c r="AD73" s="95"/>
      <c r="AE73" s="95"/>
      <c r="AF73" s="95"/>
      <c r="AG73" s="95"/>
      <c r="AH73" s="95"/>
      <c r="AI73" s="95"/>
      <c r="AJ73" s="108"/>
      <c r="AK73" s="108"/>
    </row>
    <row r="74" spans="1:37" ht="12.75">
      <c r="A74" s="71"/>
      <c r="B74" s="71"/>
      <c r="C74" s="71"/>
      <c r="D74" s="95"/>
      <c r="E74" s="95"/>
      <c r="F74" s="95"/>
      <c r="G74" s="95"/>
      <c r="H74" s="95"/>
      <c r="I74" s="95"/>
      <c r="J74" s="95"/>
      <c r="K74" s="95"/>
      <c r="L74" s="95"/>
      <c r="M74" s="108"/>
      <c r="N74" s="95"/>
      <c r="O74" s="95"/>
      <c r="P74" s="95"/>
      <c r="Q74" s="108"/>
      <c r="R74" s="95"/>
      <c r="S74" s="95"/>
      <c r="T74" s="95"/>
      <c r="U74" s="108"/>
      <c r="V74" s="95"/>
      <c r="W74" s="95"/>
      <c r="X74" s="95"/>
      <c r="Y74" s="108"/>
      <c r="Z74" s="95"/>
      <c r="AA74" s="95"/>
      <c r="AB74" s="95"/>
      <c r="AC74" s="108"/>
      <c r="AD74" s="95"/>
      <c r="AE74" s="95"/>
      <c r="AF74" s="95"/>
      <c r="AG74" s="95"/>
      <c r="AH74" s="95"/>
      <c r="AI74" s="95"/>
      <c r="AJ74" s="108"/>
      <c r="AK74" s="108"/>
    </row>
    <row r="75" spans="1:37" ht="12.75">
      <c r="A75" s="71"/>
      <c r="B75" s="71"/>
      <c r="C75" s="71"/>
      <c r="D75" s="95"/>
      <c r="E75" s="95"/>
      <c r="F75" s="95"/>
      <c r="G75" s="95"/>
      <c r="H75" s="95"/>
      <c r="I75" s="95"/>
      <c r="J75" s="95"/>
      <c r="K75" s="95"/>
      <c r="L75" s="95"/>
      <c r="M75" s="108"/>
      <c r="N75" s="95"/>
      <c r="O75" s="95"/>
      <c r="P75" s="95"/>
      <c r="Q75" s="108"/>
      <c r="R75" s="95"/>
      <c r="S75" s="95"/>
      <c r="T75" s="95"/>
      <c r="U75" s="108"/>
      <c r="V75" s="95"/>
      <c r="W75" s="95"/>
      <c r="X75" s="95"/>
      <c r="Y75" s="108"/>
      <c r="Z75" s="95"/>
      <c r="AA75" s="95"/>
      <c r="AB75" s="95"/>
      <c r="AC75" s="108"/>
      <c r="AD75" s="95"/>
      <c r="AE75" s="95"/>
      <c r="AF75" s="95"/>
      <c r="AG75" s="95"/>
      <c r="AH75" s="95"/>
      <c r="AI75" s="95"/>
      <c r="AJ75" s="108"/>
      <c r="AK75" s="108"/>
    </row>
    <row r="76" spans="1:37" ht="12.75">
      <c r="A76" s="71"/>
      <c r="B76" s="71"/>
      <c r="C76" s="71"/>
      <c r="D76" s="95"/>
      <c r="E76" s="95"/>
      <c r="F76" s="95"/>
      <c r="G76" s="95"/>
      <c r="H76" s="95"/>
      <c r="I76" s="95"/>
      <c r="J76" s="95"/>
      <c r="K76" s="95"/>
      <c r="L76" s="95"/>
      <c r="M76" s="108"/>
      <c r="N76" s="95"/>
      <c r="O76" s="95"/>
      <c r="P76" s="95"/>
      <c r="Q76" s="108"/>
      <c r="R76" s="95"/>
      <c r="S76" s="95"/>
      <c r="T76" s="95"/>
      <c r="U76" s="108"/>
      <c r="V76" s="95"/>
      <c r="W76" s="95"/>
      <c r="X76" s="95"/>
      <c r="Y76" s="108"/>
      <c r="Z76" s="95"/>
      <c r="AA76" s="95"/>
      <c r="AB76" s="95"/>
      <c r="AC76" s="108"/>
      <c r="AD76" s="95"/>
      <c r="AE76" s="95"/>
      <c r="AF76" s="95"/>
      <c r="AG76" s="95"/>
      <c r="AH76" s="95"/>
      <c r="AI76" s="95"/>
      <c r="AJ76" s="108"/>
      <c r="AK76" s="108"/>
    </row>
    <row r="77" spans="1:37" ht="12.75">
      <c r="A77" s="71"/>
      <c r="B77" s="71"/>
      <c r="C77" s="71"/>
      <c r="D77" s="95"/>
      <c r="E77" s="95"/>
      <c r="F77" s="95"/>
      <c r="G77" s="95"/>
      <c r="H77" s="95"/>
      <c r="I77" s="95"/>
      <c r="J77" s="95"/>
      <c r="K77" s="95"/>
      <c r="L77" s="95"/>
      <c r="M77" s="108"/>
      <c r="N77" s="95"/>
      <c r="O77" s="95"/>
      <c r="P77" s="95"/>
      <c r="Q77" s="108"/>
      <c r="R77" s="95"/>
      <c r="S77" s="95"/>
      <c r="T77" s="95"/>
      <c r="U77" s="108"/>
      <c r="V77" s="95"/>
      <c r="W77" s="95"/>
      <c r="X77" s="95"/>
      <c r="Y77" s="108"/>
      <c r="Z77" s="95"/>
      <c r="AA77" s="95"/>
      <c r="AB77" s="95"/>
      <c r="AC77" s="108"/>
      <c r="AD77" s="95"/>
      <c r="AE77" s="95"/>
      <c r="AF77" s="95"/>
      <c r="AG77" s="95"/>
      <c r="AH77" s="95"/>
      <c r="AI77" s="95"/>
      <c r="AJ77" s="108"/>
      <c r="AK77" s="108"/>
    </row>
    <row r="78" spans="1:37" ht="12.75">
      <c r="A78" s="71"/>
      <c r="B78" s="71"/>
      <c r="C78" s="71"/>
      <c r="D78" s="95"/>
      <c r="E78" s="95"/>
      <c r="F78" s="95"/>
      <c r="G78" s="95"/>
      <c r="H78" s="95"/>
      <c r="I78" s="95"/>
      <c r="J78" s="95"/>
      <c r="K78" s="95"/>
      <c r="L78" s="95"/>
      <c r="M78" s="108"/>
      <c r="N78" s="95"/>
      <c r="O78" s="95"/>
      <c r="P78" s="95"/>
      <c r="Q78" s="108"/>
      <c r="R78" s="95"/>
      <c r="S78" s="95"/>
      <c r="T78" s="95"/>
      <c r="U78" s="108"/>
      <c r="V78" s="95"/>
      <c r="W78" s="95"/>
      <c r="X78" s="95"/>
      <c r="Y78" s="108"/>
      <c r="Z78" s="95"/>
      <c r="AA78" s="95"/>
      <c r="AB78" s="95"/>
      <c r="AC78" s="108"/>
      <c r="AD78" s="95"/>
      <c r="AE78" s="95"/>
      <c r="AF78" s="95"/>
      <c r="AG78" s="95"/>
      <c r="AH78" s="95"/>
      <c r="AI78" s="95"/>
      <c r="AJ78" s="108"/>
      <c r="AK78" s="108"/>
    </row>
    <row r="79" spans="1:37" ht="12.75">
      <c r="A79" s="71"/>
      <c r="B79" s="71"/>
      <c r="C79" s="71"/>
      <c r="D79" s="95"/>
      <c r="E79" s="95"/>
      <c r="F79" s="95"/>
      <c r="G79" s="95"/>
      <c r="H79" s="95"/>
      <c r="I79" s="95"/>
      <c r="J79" s="95"/>
      <c r="K79" s="95"/>
      <c r="L79" s="95"/>
      <c r="M79" s="108"/>
      <c r="N79" s="95"/>
      <c r="O79" s="95"/>
      <c r="P79" s="95"/>
      <c r="Q79" s="108"/>
      <c r="R79" s="95"/>
      <c r="S79" s="95"/>
      <c r="T79" s="95"/>
      <c r="U79" s="108"/>
      <c r="V79" s="95"/>
      <c r="W79" s="95"/>
      <c r="X79" s="95"/>
      <c r="Y79" s="108"/>
      <c r="Z79" s="95"/>
      <c r="AA79" s="95"/>
      <c r="AB79" s="95"/>
      <c r="AC79" s="108"/>
      <c r="AD79" s="95"/>
      <c r="AE79" s="95"/>
      <c r="AF79" s="95"/>
      <c r="AG79" s="95"/>
      <c r="AH79" s="95"/>
      <c r="AI79" s="95"/>
      <c r="AJ79" s="108"/>
      <c r="AK79" s="108"/>
    </row>
    <row r="80" spans="1:37" ht="12.75">
      <c r="A80" s="71"/>
      <c r="B80" s="71"/>
      <c r="C80" s="71"/>
      <c r="D80" s="95"/>
      <c r="E80" s="95"/>
      <c r="F80" s="95"/>
      <c r="G80" s="95"/>
      <c r="H80" s="95"/>
      <c r="I80" s="95"/>
      <c r="J80" s="95"/>
      <c r="K80" s="95"/>
      <c r="L80" s="95"/>
      <c r="M80" s="108"/>
      <c r="N80" s="95"/>
      <c r="O80" s="95"/>
      <c r="P80" s="95"/>
      <c r="Q80" s="108"/>
      <c r="R80" s="95"/>
      <c r="S80" s="95"/>
      <c r="T80" s="95"/>
      <c r="U80" s="108"/>
      <c r="V80" s="95"/>
      <c r="W80" s="95"/>
      <c r="X80" s="95"/>
      <c r="Y80" s="108"/>
      <c r="Z80" s="95"/>
      <c r="AA80" s="95"/>
      <c r="AB80" s="95"/>
      <c r="AC80" s="108"/>
      <c r="AD80" s="95"/>
      <c r="AE80" s="95"/>
      <c r="AF80" s="95"/>
      <c r="AG80" s="95"/>
      <c r="AH80" s="95"/>
      <c r="AI80" s="95"/>
      <c r="AJ80" s="108"/>
      <c r="AK80" s="108"/>
    </row>
    <row r="81" spans="1:37" ht="12.75">
      <c r="A81" s="71"/>
      <c r="B81" s="71"/>
      <c r="C81" s="71"/>
      <c r="D81" s="95"/>
      <c r="E81" s="95"/>
      <c r="F81" s="95"/>
      <c r="G81" s="95"/>
      <c r="H81" s="95"/>
      <c r="I81" s="95"/>
      <c r="J81" s="95"/>
      <c r="K81" s="95"/>
      <c r="L81" s="95"/>
      <c r="M81" s="108"/>
      <c r="N81" s="95"/>
      <c r="O81" s="95"/>
      <c r="P81" s="95"/>
      <c r="Q81" s="108"/>
      <c r="R81" s="95"/>
      <c r="S81" s="95"/>
      <c r="T81" s="95"/>
      <c r="U81" s="108"/>
      <c r="V81" s="95"/>
      <c r="W81" s="95"/>
      <c r="X81" s="95"/>
      <c r="Y81" s="108"/>
      <c r="Z81" s="95"/>
      <c r="AA81" s="95"/>
      <c r="AB81" s="95"/>
      <c r="AC81" s="108"/>
      <c r="AD81" s="95"/>
      <c r="AE81" s="95"/>
      <c r="AF81" s="95"/>
      <c r="AG81" s="95"/>
      <c r="AH81" s="95"/>
      <c r="AI81" s="95"/>
      <c r="AJ81" s="108"/>
      <c r="AK81" s="108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84"/>
  <sheetViews>
    <sheetView showGridLines="0" zoomScalePageLayoutView="0" workbookViewId="0" topLeftCell="A1">
      <selection activeCell="AJ9" sqref="AJ9:AK8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6" width="12.140625" style="0" customWidth="1"/>
    <col min="7" max="9" width="12.140625" style="0" hidden="1" customWidth="1"/>
    <col min="10" max="12" width="12.140625" style="0" customWidth="1"/>
    <col min="13" max="13" width="13.7109375" style="0" customWidth="1"/>
    <col min="14" max="16" width="12.140625" style="0" hidden="1" customWidth="1"/>
    <col min="17" max="17" width="13.7109375" style="0" hidden="1" customWidth="1"/>
    <col min="18" max="25" width="12.140625" style="0" hidden="1" customWidth="1"/>
    <col min="26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43" t="s">
        <v>0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</row>
    <row r="3" spans="1:37" ht="16.5">
      <c r="A3" s="5"/>
      <c r="B3" s="133" t="s">
        <v>1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</row>
    <row r="4" spans="1:37" ht="15" customHeight="1">
      <c r="A4" s="8"/>
      <c r="B4" s="9"/>
      <c r="C4" s="10"/>
      <c r="D4" s="135" t="s">
        <v>2</v>
      </c>
      <c r="E4" s="135"/>
      <c r="F4" s="135"/>
      <c r="G4" s="135" t="s">
        <v>3</v>
      </c>
      <c r="H4" s="135"/>
      <c r="I4" s="135"/>
      <c r="J4" s="136" t="s">
        <v>4</v>
      </c>
      <c r="K4" s="137"/>
      <c r="L4" s="137"/>
      <c r="M4" s="138"/>
      <c r="N4" s="136" t="s">
        <v>5</v>
      </c>
      <c r="O4" s="139"/>
      <c r="P4" s="139"/>
      <c r="Q4" s="140"/>
      <c r="R4" s="136" t="s">
        <v>6</v>
      </c>
      <c r="S4" s="139"/>
      <c r="T4" s="139"/>
      <c r="U4" s="140"/>
      <c r="V4" s="136" t="s">
        <v>7</v>
      </c>
      <c r="W4" s="141"/>
      <c r="X4" s="141"/>
      <c r="Y4" s="142"/>
      <c r="Z4" s="136" t="s">
        <v>8</v>
      </c>
      <c r="AA4" s="137"/>
      <c r="AB4" s="137"/>
      <c r="AC4" s="138"/>
      <c r="AD4" s="136" t="s">
        <v>9</v>
      </c>
      <c r="AE4" s="137"/>
      <c r="AF4" s="137"/>
      <c r="AG4" s="137"/>
      <c r="AH4" s="137"/>
      <c r="AI4" s="137"/>
      <c r="AJ4" s="138"/>
      <c r="AK4" s="11"/>
    </row>
    <row r="5" spans="1:37" ht="38.25">
      <c r="A5" s="14"/>
      <c r="B5" s="15" t="s">
        <v>10</v>
      </c>
      <c r="C5" s="16" t="s">
        <v>11</v>
      </c>
      <c r="D5" s="17" t="s">
        <v>12</v>
      </c>
      <c r="E5" s="18" t="s">
        <v>13</v>
      </c>
      <c r="F5" s="19" t="s">
        <v>14</v>
      </c>
      <c r="G5" s="17" t="s">
        <v>12</v>
      </c>
      <c r="H5" s="18" t="s">
        <v>13</v>
      </c>
      <c r="I5" s="19" t="s">
        <v>14</v>
      </c>
      <c r="J5" s="17" t="s">
        <v>12</v>
      </c>
      <c r="K5" s="18" t="s">
        <v>13</v>
      </c>
      <c r="L5" s="18" t="s">
        <v>14</v>
      </c>
      <c r="M5" s="19" t="s">
        <v>15</v>
      </c>
      <c r="N5" s="17" t="s">
        <v>12</v>
      </c>
      <c r="O5" s="18" t="s">
        <v>13</v>
      </c>
      <c r="P5" s="20" t="s">
        <v>14</v>
      </c>
      <c r="Q5" s="21" t="s">
        <v>16</v>
      </c>
      <c r="R5" s="18" t="s">
        <v>12</v>
      </c>
      <c r="S5" s="18" t="s">
        <v>13</v>
      </c>
      <c r="T5" s="20" t="s">
        <v>14</v>
      </c>
      <c r="U5" s="21" t="s">
        <v>17</v>
      </c>
      <c r="V5" s="18" t="s">
        <v>12</v>
      </c>
      <c r="W5" s="18" t="s">
        <v>13</v>
      </c>
      <c r="X5" s="20" t="s">
        <v>14</v>
      </c>
      <c r="Y5" s="21" t="s">
        <v>18</v>
      </c>
      <c r="Z5" s="17" t="s">
        <v>12</v>
      </c>
      <c r="AA5" s="18" t="s">
        <v>13</v>
      </c>
      <c r="AB5" s="18" t="s">
        <v>14</v>
      </c>
      <c r="AC5" s="19" t="s">
        <v>19</v>
      </c>
      <c r="AD5" s="17" t="s">
        <v>12</v>
      </c>
      <c r="AE5" s="18" t="s">
        <v>13</v>
      </c>
      <c r="AF5" s="18" t="s">
        <v>14</v>
      </c>
      <c r="AG5" s="18"/>
      <c r="AH5" s="18"/>
      <c r="AI5" s="18"/>
      <c r="AJ5" s="22" t="s">
        <v>19</v>
      </c>
      <c r="AK5" s="23" t="s">
        <v>20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6.5">
      <c r="A7" s="60"/>
      <c r="B7" s="61" t="s">
        <v>24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2.75">
      <c r="A9" s="62" t="s">
        <v>96</v>
      </c>
      <c r="B9" s="63" t="s">
        <v>51</v>
      </c>
      <c r="C9" s="64" t="s">
        <v>52</v>
      </c>
      <c r="D9" s="85">
        <v>6875324725</v>
      </c>
      <c r="E9" s="86">
        <v>1136562239</v>
      </c>
      <c r="F9" s="87">
        <f>$D9+$E9</f>
        <v>8011886964</v>
      </c>
      <c r="G9" s="85">
        <v>6965884364</v>
      </c>
      <c r="H9" s="86">
        <v>1285523458</v>
      </c>
      <c r="I9" s="87">
        <f>$G9+$H9</f>
        <v>8251407822</v>
      </c>
      <c r="J9" s="85">
        <v>2051447829</v>
      </c>
      <c r="K9" s="86">
        <v>75564018</v>
      </c>
      <c r="L9" s="88">
        <f>$J9+$K9</f>
        <v>2127011847</v>
      </c>
      <c r="M9" s="105">
        <f>IF($F9=0,0,$L9/$F9)</f>
        <v>0.2654820089895617</v>
      </c>
      <c r="N9" s="85">
        <v>0</v>
      </c>
      <c r="O9" s="86">
        <v>0</v>
      </c>
      <c r="P9" s="88">
        <f>$N9+$O9</f>
        <v>0</v>
      </c>
      <c r="Q9" s="105">
        <f>IF($F9=0,0,$P9/$F9)</f>
        <v>0</v>
      </c>
      <c r="R9" s="85">
        <v>0</v>
      </c>
      <c r="S9" s="86">
        <v>0</v>
      </c>
      <c r="T9" s="88">
        <f>$R9+$S9</f>
        <v>0</v>
      </c>
      <c r="U9" s="105">
        <f>IF($I9=0,0,$T9/$I9)</f>
        <v>0</v>
      </c>
      <c r="V9" s="85">
        <v>0</v>
      </c>
      <c r="W9" s="86">
        <v>0</v>
      </c>
      <c r="X9" s="88">
        <f>$V9+$W9</f>
        <v>0</v>
      </c>
      <c r="Y9" s="105">
        <f>IF($I9=0,0,$X9/$I9)</f>
        <v>0</v>
      </c>
      <c r="Z9" s="125">
        <v>2051447829</v>
      </c>
      <c r="AA9" s="88">
        <v>75564018</v>
      </c>
      <c r="AB9" s="88">
        <f>$Z9+$AA9</f>
        <v>2127011847</v>
      </c>
      <c r="AC9" s="105">
        <f>IF($F9=0,0,$AB9/$F9)</f>
        <v>0.2654820089895617</v>
      </c>
      <c r="AD9" s="85">
        <v>2387382195</v>
      </c>
      <c r="AE9" s="86">
        <v>48283747</v>
      </c>
      <c r="AF9" s="88">
        <f>$AD9+$AE9</f>
        <v>2435665942</v>
      </c>
      <c r="AG9" s="86">
        <v>8086055640</v>
      </c>
      <c r="AH9" s="86">
        <v>8086055640</v>
      </c>
      <c r="AI9" s="126">
        <v>2435665942</v>
      </c>
      <c r="AJ9" s="127">
        <f>IF($AG9=0,0,$AI9/$AG9)</f>
        <v>0.3012180537011492</v>
      </c>
      <c r="AK9" s="128">
        <f>IF($AF9=0,0,(($L9/$AF9)-1))</f>
        <v>-0.12672267147873106</v>
      </c>
    </row>
    <row r="10" spans="1:37" ht="16.5">
      <c r="A10" s="65"/>
      <c r="B10" s="66" t="s">
        <v>97</v>
      </c>
      <c r="C10" s="67"/>
      <c r="D10" s="89">
        <f>D9</f>
        <v>6875324725</v>
      </c>
      <c r="E10" s="90">
        <f>E9</f>
        <v>1136562239</v>
      </c>
      <c r="F10" s="91">
        <f aca="true" t="shared" si="0" ref="F10:F37">$D10+$E10</f>
        <v>8011886964</v>
      </c>
      <c r="G10" s="89">
        <f>G9</f>
        <v>6965884364</v>
      </c>
      <c r="H10" s="90">
        <f>H9</f>
        <v>1285523458</v>
      </c>
      <c r="I10" s="91">
        <f aca="true" t="shared" si="1" ref="I10:I37">$G10+$H10</f>
        <v>8251407822</v>
      </c>
      <c r="J10" s="89">
        <f>J9</f>
        <v>2051447829</v>
      </c>
      <c r="K10" s="90">
        <f>K9</f>
        <v>75564018</v>
      </c>
      <c r="L10" s="90">
        <f aca="true" t="shared" si="2" ref="L10:L37">$J10+$K10</f>
        <v>2127011847</v>
      </c>
      <c r="M10" s="106">
        <f aca="true" t="shared" si="3" ref="M10:M37">IF($F10=0,0,$L10/$F10)</f>
        <v>0.2654820089895617</v>
      </c>
      <c r="N10" s="89">
        <f>N9</f>
        <v>0</v>
      </c>
      <c r="O10" s="90">
        <f>O9</f>
        <v>0</v>
      </c>
      <c r="P10" s="90">
        <f aca="true" t="shared" si="4" ref="P10:P37">$N10+$O10</f>
        <v>0</v>
      </c>
      <c r="Q10" s="106">
        <f aca="true" t="shared" si="5" ref="Q10:Q37">IF($F10=0,0,$P10/$F10)</f>
        <v>0</v>
      </c>
      <c r="R10" s="89">
        <f>R9</f>
        <v>0</v>
      </c>
      <c r="S10" s="90">
        <f>S9</f>
        <v>0</v>
      </c>
      <c r="T10" s="90">
        <f aca="true" t="shared" si="6" ref="T10:T37">$R10+$S10</f>
        <v>0</v>
      </c>
      <c r="U10" s="106">
        <f aca="true" t="shared" si="7" ref="U10:U37">IF($I10=0,0,$T10/$I10)</f>
        <v>0</v>
      </c>
      <c r="V10" s="89">
        <f>V9</f>
        <v>0</v>
      </c>
      <c r="W10" s="90">
        <f>W9</f>
        <v>0</v>
      </c>
      <c r="X10" s="90">
        <f aca="true" t="shared" si="8" ref="X10:X37">$V10+$W10</f>
        <v>0</v>
      </c>
      <c r="Y10" s="106">
        <f aca="true" t="shared" si="9" ref="Y10:Y37">IF($I10=0,0,$X10/$I10)</f>
        <v>0</v>
      </c>
      <c r="Z10" s="89">
        <v>2051447829</v>
      </c>
      <c r="AA10" s="90">
        <v>75564018</v>
      </c>
      <c r="AB10" s="90">
        <f aca="true" t="shared" si="10" ref="AB10:AB37">$Z10+$AA10</f>
        <v>2127011847</v>
      </c>
      <c r="AC10" s="106">
        <f aca="true" t="shared" si="11" ref="AC10:AC37">IF($F10=0,0,$AB10/$F10)</f>
        <v>0.2654820089895617</v>
      </c>
      <c r="AD10" s="89">
        <f>AD9</f>
        <v>2387382195</v>
      </c>
      <c r="AE10" s="90">
        <f>AE9</f>
        <v>48283747</v>
      </c>
      <c r="AF10" s="90">
        <f aca="true" t="shared" si="12" ref="AF10:AF37">$AD10+$AE10</f>
        <v>2435665942</v>
      </c>
      <c r="AG10" s="90">
        <f>AG9</f>
        <v>8086055640</v>
      </c>
      <c r="AH10" s="90">
        <f>AH9</f>
        <v>8086055640</v>
      </c>
      <c r="AI10" s="91">
        <f>AI9</f>
        <v>2435665942</v>
      </c>
      <c r="AJ10" s="129">
        <f aca="true" t="shared" si="13" ref="AJ10:AJ37">IF($AG10=0,0,$AI10/$AG10)</f>
        <v>0.3012180537011492</v>
      </c>
      <c r="AK10" s="130">
        <f aca="true" t="shared" si="14" ref="AK10:AK37">IF($AF10=0,0,(($L10/$AF10)-1))</f>
        <v>-0.12672267147873106</v>
      </c>
    </row>
    <row r="11" spans="1:37" ht="12.75">
      <c r="A11" s="62" t="s">
        <v>98</v>
      </c>
      <c r="B11" s="63" t="s">
        <v>181</v>
      </c>
      <c r="C11" s="64" t="s">
        <v>182</v>
      </c>
      <c r="D11" s="85">
        <v>175438117</v>
      </c>
      <c r="E11" s="86">
        <v>324342009</v>
      </c>
      <c r="F11" s="87">
        <f t="shared" si="0"/>
        <v>499780126</v>
      </c>
      <c r="G11" s="85">
        <v>203256931</v>
      </c>
      <c r="H11" s="86">
        <v>140370470</v>
      </c>
      <c r="I11" s="87">
        <f t="shared" si="1"/>
        <v>343627401</v>
      </c>
      <c r="J11" s="85">
        <v>40238460</v>
      </c>
      <c r="K11" s="86">
        <v>8184630</v>
      </c>
      <c r="L11" s="88">
        <f t="shared" si="2"/>
        <v>48423090</v>
      </c>
      <c r="M11" s="105">
        <f t="shared" si="3"/>
        <v>0.09688878665015183</v>
      </c>
      <c r="N11" s="85">
        <v>0</v>
      </c>
      <c r="O11" s="86">
        <v>0</v>
      </c>
      <c r="P11" s="88">
        <f t="shared" si="4"/>
        <v>0</v>
      </c>
      <c r="Q11" s="105">
        <f t="shared" si="5"/>
        <v>0</v>
      </c>
      <c r="R11" s="85">
        <v>0</v>
      </c>
      <c r="S11" s="86">
        <v>0</v>
      </c>
      <c r="T11" s="88">
        <f t="shared" si="6"/>
        <v>0</v>
      </c>
      <c r="U11" s="105">
        <f t="shared" si="7"/>
        <v>0</v>
      </c>
      <c r="V11" s="85">
        <v>0</v>
      </c>
      <c r="W11" s="86">
        <v>0</v>
      </c>
      <c r="X11" s="88">
        <f t="shared" si="8"/>
        <v>0</v>
      </c>
      <c r="Y11" s="105">
        <f t="shared" si="9"/>
        <v>0</v>
      </c>
      <c r="Z11" s="125">
        <v>40238460</v>
      </c>
      <c r="AA11" s="88">
        <v>8184630</v>
      </c>
      <c r="AB11" s="88">
        <f t="shared" si="10"/>
        <v>48423090</v>
      </c>
      <c r="AC11" s="105">
        <f t="shared" si="11"/>
        <v>0.09688878665015183</v>
      </c>
      <c r="AD11" s="85">
        <v>11567723</v>
      </c>
      <c r="AE11" s="86">
        <v>6892961</v>
      </c>
      <c r="AF11" s="88">
        <f t="shared" si="12"/>
        <v>18460684</v>
      </c>
      <c r="AG11" s="86">
        <v>468127368</v>
      </c>
      <c r="AH11" s="86">
        <v>468127368</v>
      </c>
      <c r="AI11" s="126">
        <v>18460684</v>
      </c>
      <c r="AJ11" s="127">
        <f t="shared" si="13"/>
        <v>0.039435173548750944</v>
      </c>
      <c r="AK11" s="128">
        <f t="shared" si="14"/>
        <v>1.6230387779781075</v>
      </c>
    </row>
    <row r="12" spans="1:37" ht="12.75">
      <c r="A12" s="62" t="s">
        <v>98</v>
      </c>
      <c r="B12" s="63" t="s">
        <v>183</v>
      </c>
      <c r="C12" s="64" t="s">
        <v>184</v>
      </c>
      <c r="D12" s="85">
        <v>318667078</v>
      </c>
      <c r="E12" s="86">
        <v>80162002</v>
      </c>
      <c r="F12" s="87">
        <f t="shared" si="0"/>
        <v>398829080</v>
      </c>
      <c r="G12" s="85">
        <v>321667078</v>
      </c>
      <c r="H12" s="86">
        <v>80162003</v>
      </c>
      <c r="I12" s="87">
        <f t="shared" si="1"/>
        <v>401829081</v>
      </c>
      <c r="J12" s="85">
        <v>31841260</v>
      </c>
      <c r="K12" s="86">
        <v>0</v>
      </c>
      <c r="L12" s="88">
        <f t="shared" si="2"/>
        <v>31841260</v>
      </c>
      <c r="M12" s="105">
        <f t="shared" si="3"/>
        <v>0.07983685642982703</v>
      </c>
      <c r="N12" s="85">
        <v>0</v>
      </c>
      <c r="O12" s="86">
        <v>0</v>
      </c>
      <c r="P12" s="88">
        <f t="shared" si="4"/>
        <v>0</v>
      </c>
      <c r="Q12" s="105">
        <f t="shared" si="5"/>
        <v>0</v>
      </c>
      <c r="R12" s="85">
        <v>0</v>
      </c>
      <c r="S12" s="86">
        <v>0</v>
      </c>
      <c r="T12" s="88">
        <f t="shared" si="6"/>
        <v>0</v>
      </c>
      <c r="U12" s="105">
        <f t="shared" si="7"/>
        <v>0</v>
      </c>
      <c r="V12" s="85">
        <v>0</v>
      </c>
      <c r="W12" s="86">
        <v>0</v>
      </c>
      <c r="X12" s="88">
        <f t="shared" si="8"/>
        <v>0</v>
      </c>
      <c r="Y12" s="105">
        <f t="shared" si="9"/>
        <v>0</v>
      </c>
      <c r="Z12" s="125">
        <v>31841260</v>
      </c>
      <c r="AA12" s="88">
        <v>0</v>
      </c>
      <c r="AB12" s="88">
        <f t="shared" si="10"/>
        <v>31841260</v>
      </c>
      <c r="AC12" s="105">
        <f t="shared" si="11"/>
        <v>0.07983685642982703</v>
      </c>
      <c r="AD12" s="85">
        <v>0</v>
      </c>
      <c r="AE12" s="86">
        <v>0</v>
      </c>
      <c r="AF12" s="88">
        <f t="shared" si="12"/>
        <v>0</v>
      </c>
      <c r="AG12" s="86">
        <v>1288657426</v>
      </c>
      <c r="AH12" s="86">
        <v>1288657426</v>
      </c>
      <c r="AI12" s="126">
        <v>0</v>
      </c>
      <c r="AJ12" s="127">
        <f t="shared" si="13"/>
        <v>0</v>
      </c>
      <c r="AK12" s="128">
        <f t="shared" si="14"/>
        <v>0</v>
      </c>
    </row>
    <row r="13" spans="1:37" ht="12.75">
      <c r="A13" s="62" t="s">
        <v>98</v>
      </c>
      <c r="B13" s="63" t="s">
        <v>185</v>
      </c>
      <c r="C13" s="64" t="s">
        <v>186</v>
      </c>
      <c r="D13" s="85">
        <v>221868984</v>
      </c>
      <c r="E13" s="86">
        <v>91628100</v>
      </c>
      <c r="F13" s="87">
        <f t="shared" si="0"/>
        <v>313497084</v>
      </c>
      <c r="G13" s="85">
        <v>221868984</v>
      </c>
      <c r="H13" s="86">
        <v>91628100</v>
      </c>
      <c r="I13" s="87">
        <f t="shared" si="1"/>
        <v>313497084</v>
      </c>
      <c r="J13" s="85">
        <v>27928998</v>
      </c>
      <c r="K13" s="86">
        <v>25576841</v>
      </c>
      <c r="L13" s="88">
        <f t="shared" si="2"/>
        <v>53505839</v>
      </c>
      <c r="M13" s="105">
        <f t="shared" si="3"/>
        <v>0.17067412020967954</v>
      </c>
      <c r="N13" s="85">
        <v>0</v>
      </c>
      <c r="O13" s="86">
        <v>0</v>
      </c>
      <c r="P13" s="88">
        <f t="shared" si="4"/>
        <v>0</v>
      </c>
      <c r="Q13" s="105">
        <f t="shared" si="5"/>
        <v>0</v>
      </c>
      <c r="R13" s="85">
        <v>0</v>
      </c>
      <c r="S13" s="86">
        <v>0</v>
      </c>
      <c r="T13" s="88">
        <f t="shared" si="6"/>
        <v>0</v>
      </c>
      <c r="U13" s="105">
        <f t="shared" si="7"/>
        <v>0</v>
      </c>
      <c r="V13" s="85">
        <v>0</v>
      </c>
      <c r="W13" s="86">
        <v>0</v>
      </c>
      <c r="X13" s="88">
        <f t="shared" si="8"/>
        <v>0</v>
      </c>
      <c r="Y13" s="105">
        <f t="shared" si="9"/>
        <v>0</v>
      </c>
      <c r="Z13" s="125">
        <v>27928998</v>
      </c>
      <c r="AA13" s="88">
        <v>25576841</v>
      </c>
      <c r="AB13" s="88">
        <f t="shared" si="10"/>
        <v>53505839</v>
      </c>
      <c r="AC13" s="105">
        <f t="shared" si="11"/>
        <v>0.17067412020967954</v>
      </c>
      <c r="AD13" s="85">
        <v>10106838</v>
      </c>
      <c r="AE13" s="86">
        <v>2496751</v>
      </c>
      <c r="AF13" s="88">
        <f t="shared" si="12"/>
        <v>12603589</v>
      </c>
      <c r="AG13" s="86">
        <v>294392298</v>
      </c>
      <c r="AH13" s="86">
        <v>294392298</v>
      </c>
      <c r="AI13" s="126">
        <v>12603589</v>
      </c>
      <c r="AJ13" s="127">
        <f t="shared" si="13"/>
        <v>0.042812223980126005</v>
      </c>
      <c r="AK13" s="128">
        <f t="shared" si="14"/>
        <v>3.2452859260961304</v>
      </c>
    </row>
    <row r="14" spans="1:37" ht="12.75">
      <c r="A14" s="62" t="s">
        <v>113</v>
      </c>
      <c r="B14" s="63" t="s">
        <v>187</v>
      </c>
      <c r="C14" s="64" t="s">
        <v>188</v>
      </c>
      <c r="D14" s="85">
        <v>67542216</v>
      </c>
      <c r="E14" s="86">
        <v>404771</v>
      </c>
      <c r="F14" s="87">
        <f t="shared" si="0"/>
        <v>67946987</v>
      </c>
      <c r="G14" s="85">
        <v>69341215</v>
      </c>
      <c r="H14" s="86">
        <v>404771</v>
      </c>
      <c r="I14" s="87">
        <f t="shared" si="1"/>
        <v>69745986</v>
      </c>
      <c r="J14" s="85">
        <v>8210351</v>
      </c>
      <c r="K14" s="86">
        <v>0</v>
      </c>
      <c r="L14" s="88">
        <f t="shared" si="2"/>
        <v>8210351</v>
      </c>
      <c r="M14" s="105">
        <f t="shared" si="3"/>
        <v>0.12083465893785696</v>
      </c>
      <c r="N14" s="85">
        <v>0</v>
      </c>
      <c r="O14" s="86">
        <v>0</v>
      </c>
      <c r="P14" s="88">
        <f t="shared" si="4"/>
        <v>0</v>
      </c>
      <c r="Q14" s="105">
        <f t="shared" si="5"/>
        <v>0</v>
      </c>
      <c r="R14" s="85">
        <v>0</v>
      </c>
      <c r="S14" s="86">
        <v>0</v>
      </c>
      <c r="T14" s="88">
        <f t="shared" si="6"/>
        <v>0</v>
      </c>
      <c r="U14" s="105">
        <f t="shared" si="7"/>
        <v>0</v>
      </c>
      <c r="V14" s="85">
        <v>0</v>
      </c>
      <c r="W14" s="86">
        <v>0</v>
      </c>
      <c r="X14" s="88">
        <f t="shared" si="8"/>
        <v>0</v>
      </c>
      <c r="Y14" s="105">
        <f t="shared" si="9"/>
        <v>0</v>
      </c>
      <c r="Z14" s="125">
        <v>8210351</v>
      </c>
      <c r="AA14" s="88">
        <v>0</v>
      </c>
      <c r="AB14" s="88">
        <f t="shared" si="10"/>
        <v>8210351</v>
      </c>
      <c r="AC14" s="105">
        <f t="shared" si="11"/>
        <v>0.12083465893785696</v>
      </c>
      <c r="AD14" s="85">
        <v>13487269</v>
      </c>
      <c r="AE14" s="86">
        <v>57371</v>
      </c>
      <c r="AF14" s="88">
        <f t="shared" si="12"/>
        <v>13544640</v>
      </c>
      <c r="AG14" s="86">
        <v>69325625</v>
      </c>
      <c r="AH14" s="86">
        <v>69325625</v>
      </c>
      <c r="AI14" s="126">
        <v>13544640</v>
      </c>
      <c r="AJ14" s="127">
        <f t="shared" si="13"/>
        <v>0.1953771062287574</v>
      </c>
      <c r="AK14" s="128">
        <f t="shared" si="14"/>
        <v>-0.3938302531481088</v>
      </c>
    </row>
    <row r="15" spans="1:37" ht="16.5">
      <c r="A15" s="65"/>
      <c r="B15" s="66" t="s">
        <v>189</v>
      </c>
      <c r="C15" s="67"/>
      <c r="D15" s="89">
        <f>SUM(D11:D14)</f>
        <v>783516395</v>
      </c>
      <c r="E15" s="90">
        <f>SUM(E11:E14)</f>
        <v>496536882</v>
      </c>
      <c r="F15" s="91">
        <f t="shared" si="0"/>
        <v>1280053277</v>
      </c>
      <c r="G15" s="89">
        <f>SUM(G11:G14)</f>
        <v>816134208</v>
      </c>
      <c r="H15" s="90">
        <f>SUM(H11:H14)</f>
        <v>312565344</v>
      </c>
      <c r="I15" s="91">
        <f t="shared" si="1"/>
        <v>1128699552</v>
      </c>
      <c r="J15" s="89">
        <f>SUM(J11:J14)</f>
        <v>108219069</v>
      </c>
      <c r="K15" s="90">
        <f>SUM(K11:K14)</f>
        <v>33761471</v>
      </c>
      <c r="L15" s="90">
        <f t="shared" si="2"/>
        <v>141980540</v>
      </c>
      <c r="M15" s="106">
        <f t="shared" si="3"/>
        <v>0.11091768018652555</v>
      </c>
      <c r="N15" s="89">
        <f>SUM(N11:N14)</f>
        <v>0</v>
      </c>
      <c r="O15" s="90">
        <f>SUM(O11:O14)</f>
        <v>0</v>
      </c>
      <c r="P15" s="90">
        <f t="shared" si="4"/>
        <v>0</v>
      </c>
      <c r="Q15" s="106">
        <f t="shared" si="5"/>
        <v>0</v>
      </c>
      <c r="R15" s="89">
        <f>SUM(R11:R14)</f>
        <v>0</v>
      </c>
      <c r="S15" s="90">
        <f>SUM(S11:S14)</f>
        <v>0</v>
      </c>
      <c r="T15" s="90">
        <f t="shared" si="6"/>
        <v>0</v>
      </c>
      <c r="U15" s="106">
        <f t="shared" si="7"/>
        <v>0</v>
      </c>
      <c r="V15" s="89">
        <f>SUM(V11:V14)</f>
        <v>0</v>
      </c>
      <c r="W15" s="90">
        <f>SUM(W11:W14)</f>
        <v>0</v>
      </c>
      <c r="X15" s="90">
        <f t="shared" si="8"/>
        <v>0</v>
      </c>
      <c r="Y15" s="106">
        <f t="shared" si="9"/>
        <v>0</v>
      </c>
      <c r="Z15" s="89">
        <v>108219069</v>
      </c>
      <c r="AA15" s="90">
        <v>33761471</v>
      </c>
      <c r="AB15" s="90">
        <f t="shared" si="10"/>
        <v>141980540</v>
      </c>
      <c r="AC15" s="106">
        <f t="shared" si="11"/>
        <v>0.11091768018652555</v>
      </c>
      <c r="AD15" s="89">
        <f>SUM(AD11:AD14)</f>
        <v>35161830</v>
      </c>
      <c r="AE15" s="90">
        <f>SUM(AE11:AE14)</f>
        <v>9447083</v>
      </c>
      <c r="AF15" s="90">
        <f t="shared" si="12"/>
        <v>44608913</v>
      </c>
      <c r="AG15" s="90">
        <f>SUM(AG11:AG14)</f>
        <v>2120502717</v>
      </c>
      <c r="AH15" s="90">
        <f>SUM(AH11:AH14)</f>
        <v>2120502717</v>
      </c>
      <c r="AI15" s="91">
        <f>SUM(AI11:AI14)</f>
        <v>44608913</v>
      </c>
      <c r="AJ15" s="129">
        <f t="shared" si="13"/>
        <v>0.021036951588117206</v>
      </c>
      <c r="AK15" s="130">
        <f t="shared" si="14"/>
        <v>2.1827841220878885</v>
      </c>
    </row>
    <row r="16" spans="1:37" ht="12.75">
      <c r="A16" s="62" t="s">
        <v>98</v>
      </c>
      <c r="B16" s="63" t="s">
        <v>190</v>
      </c>
      <c r="C16" s="64" t="s">
        <v>191</v>
      </c>
      <c r="D16" s="85">
        <v>272552741</v>
      </c>
      <c r="E16" s="86">
        <v>845237954</v>
      </c>
      <c r="F16" s="87">
        <f t="shared" si="0"/>
        <v>1117790695</v>
      </c>
      <c r="G16" s="85">
        <v>318120385</v>
      </c>
      <c r="H16" s="86">
        <v>41017354</v>
      </c>
      <c r="I16" s="87">
        <f t="shared" si="1"/>
        <v>359137739</v>
      </c>
      <c r="J16" s="85">
        <v>1118752</v>
      </c>
      <c r="K16" s="86">
        <v>0</v>
      </c>
      <c r="L16" s="88">
        <f t="shared" si="2"/>
        <v>1118752</v>
      </c>
      <c r="M16" s="105">
        <f t="shared" si="3"/>
        <v>0.0010008600044751669</v>
      </c>
      <c r="N16" s="85">
        <v>0</v>
      </c>
      <c r="O16" s="86">
        <v>0</v>
      </c>
      <c r="P16" s="88">
        <f t="shared" si="4"/>
        <v>0</v>
      </c>
      <c r="Q16" s="105">
        <f t="shared" si="5"/>
        <v>0</v>
      </c>
      <c r="R16" s="85">
        <v>0</v>
      </c>
      <c r="S16" s="86">
        <v>0</v>
      </c>
      <c r="T16" s="88">
        <f t="shared" si="6"/>
        <v>0</v>
      </c>
      <c r="U16" s="105">
        <f t="shared" si="7"/>
        <v>0</v>
      </c>
      <c r="V16" s="85">
        <v>0</v>
      </c>
      <c r="W16" s="86">
        <v>0</v>
      </c>
      <c r="X16" s="88">
        <f t="shared" si="8"/>
        <v>0</v>
      </c>
      <c r="Y16" s="105">
        <f t="shared" si="9"/>
        <v>0</v>
      </c>
      <c r="Z16" s="125">
        <v>1118752</v>
      </c>
      <c r="AA16" s="88">
        <v>0</v>
      </c>
      <c r="AB16" s="88">
        <f t="shared" si="10"/>
        <v>1118752</v>
      </c>
      <c r="AC16" s="105">
        <f t="shared" si="11"/>
        <v>0.0010008600044751669</v>
      </c>
      <c r="AD16" s="85">
        <v>106495</v>
      </c>
      <c r="AE16" s="86">
        <v>2338120313</v>
      </c>
      <c r="AF16" s="88">
        <f t="shared" si="12"/>
        <v>2338226808</v>
      </c>
      <c r="AG16" s="86">
        <v>403197805</v>
      </c>
      <c r="AH16" s="86">
        <v>403197805</v>
      </c>
      <c r="AI16" s="126">
        <v>2338226808</v>
      </c>
      <c r="AJ16" s="127">
        <f t="shared" si="13"/>
        <v>5.799205201526333</v>
      </c>
      <c r="AK16" s="128">
        <f t="shared" si="14"/>
        <v>-0.9995215382886843</v>
      </c>
    </row>
    <row r="17" spans="1:37" ht="12.75">
      <c r="A17" s="62" t="s">
        <v>98</v>
      </c>
      <c r="B17" s="63" t="s">
        <v>192</v>
      </c>
      <c r="C17" s="64" t="s">
        <v>193</v>
      </c>
      <c r="D17" s="85">
        <v>145832056</v>
      </c>
      <c r="E17" s="86">
        <v>102646500</v>
      </c>
      <c r="F17" s="87">
        <f t="shared" si="0"/>
        <v>248478556</v>
      </c>
      <c r="G17" s="85">
        <v>153851543</v>
      </c>
      <c r="H17" s="86">
        <v>148161750</v>
      </c>
      <c r="I17" s="87">
        <f t="shared" si="1"/>
        <v>302013293</v>
      </c>
      <c r="J17" s="85">
        <v>39882364</v>
      </c>
      <c r="K17" s="86">
        <v>2362498</v>
      </c>
      <c r="L17" s="88">
        <f t="shared" si="2"/>
        <v>42244862</v>
      </c>
      <c r="M17" s="105">
        <f t="shared" si="3"/>
        <v>0.1700141158257536</v>
      </c>
      <c r="N17" s="85">
        <v>0</v>
      </c>
      <c r="O17" s="86">
        <v>0</v>
      </c>
      <c r="P17" s="88">
        <f t="shared" si="4"/>
        <v>0</v>
      </c>
      <c r="Q17" s="105">
        <f t="shared" si="5"/>
        <v>0</v>
      </c>
      <c r="R17" s="85">
        <v>0</v>
      </c>
      <c r="S17" s="86">
        <v>0</v>
      </c>
      <c r="T17" s="88">
        <f t="shared" si="6"/>
        <v>0</v>
      </c>
      <c r="U17" s="105">
        <f t="shared" si="7"/>
        <v>0</v>
      </c>
      <c r="V17" s="85">
        <v>0</v>
      </c>
      <c r="W17" s="86">
        <v>0</v>
      </c>
      <c r="X17" s="88">
        <f t="shared" si="8"/>
        <v>0</v>
      </c>
      <c r="Y17" s="105">
        <f t="shared" si="9"/>
        <v>0</v>
      </c>
      <c r="Z17" s="125">
        <v>39882364</v>
      </c>
      <c r="AA17" s="88">
        <v>2362498</v>
      </c>
      <c r="AB17" s="88">
        <f t="shared" si="10"/>
        <v>42244862</v>
      </c>
      <c r="AC17" s="105">
        <f t="shared" si="11"/>
        <v>0.1700141158257536</v>
      </c>
      <c r="AD17" s="85">
        <v>21640923</v>
      </c>
      <c r="AE17" s="86">
        <v>0</v>
      </c>
      <c r="AF17" s="88">
        <f t="shared" si="12"/>
        <v>21640923</v>
      </c>
      <c r="AG17" s="86">
        <v>340090398</v>
      </c>
      <c r="AH17" s="86">
        <v>340090398</v>
      </c>
      <c r="AI17" s="126">
        <v>21640923</v>
      </c>
      <c r="AJ17" s="127">
        <f t="shared" si="13"/>
        <v>0.06363285505049748</v>
      </c>
      <c r="AK17" s="128">
        <f t="shared" si="14"/>
        <v>0.9520822656224044</v>
      </c>
    </row>
    <row r="18" spans="1:37" ht="12.75">
      <c r="A18" s="62" t="s">
        <v>98</v>
      </c>
      <c r="B18" s="63" t="s">
        <v>194</v>
      </c>
      <c r="C18" s="64" t="s">
        <v>195</v>
      </c>
      <c r="D18" s="85">
        <v>152126219</v>
      </c>
      <c r="E18" s="86">
        <v>5402580</v>
      </c>
      <c r="F18" s="87">
        <f t="shared" si="0"/>
        <v>157528799</v>
      </c>
      <c r="G18" s="85">
        <v>253754000</v>
      </c>
      <c r="H18" s="86">
        <v>18517411</v>
      </c>
      <c r="I18" s="87">
        <f t="shared" si="1"/>
        <v>272271411</v>
      </c>
      <c r="J18" s="85">
        <v>11084912</v>
      </c>
      <c r="K18" s="86">
        <v>3108877</v>
      </c>
      <c r="L18" s="88">
        <f t="shared" si="2"/>
        <v>14193789</v>
      </c>
      <c r="M18" s="105">
        <f t="shared" si="3"/>
        <v>0.09010281986597257</v>
      </c>
      <c r="N18" s="85">
        <v>0</v>
      </c>
      <c r="O18" s="86">
        <v>0</v>
      </c>
      <c r="P18" s="88">
        <f t="shared" si="4"/>
        <v>0</v>
      </c>
      <c r="Q18" s="105">
        <f t="shared" si="5"/>
        <v>0</v>
      </c>
      <c r="R18" s="85">
        <v>0</v>
      </c>
      <c r="S18" s="86">
        <v>0</v>
      </c>
      <c r="T18" s="88">
        <f t="shared" si="6"/>
        <v>0</v>
      </c>
      <c r="U18" s="105">
        <f t="shared" si="7"/>
        <v>0</v>
      </c>
      <c r="V18" s="85">
        <v>0</v>
      </c>
      <c r="W18" s="86">
        <v>0</v>
      </c>
      <c r="X18" s="88">
        <f t="shared" si="8"/>
        <v>0</v>
      </c>
      <c r="Y18" s="105">
        <f t="shared" si="9"/>
        <v>0</v>
      </c>
      <c r="Z18" s="125">
        <v>11084912</v>
      </c>
      <c r="AA18" s="88">
        <v>3108877</v>
      </c>
      <c r="AB18" s="88">
        <f t="shared" si="10"/>
        <v>14193789</v>
      </c>
      <c r="AC18" s="105">
        <f t="shared" si="11"/>
        <v>0.09010281986597257</v>
      </c>
      <c r="AD18" s="85">
        <v>7018328</v>
      </c>
      <c r="AE18" s="86">
        <v>121132</v>
      </c>
      <c r="AF18" s="88">
        <f t="shared" si="12"/>
        <v>7139460</v>
      </c>
      <c r="AG18" s="86">
        <v>90438992</v>
      </c>
      <c r="AH18" s="86">
        <v>90438992</v>
      </c>
      <c r="AI18" s="126">
        <v>7139460</v>
      </c>
      <c r="AJ18" s="127">
        <f t="shared" si="13"/>
        <v>0.07894227746368514</v>
      </c>
      <c r="AK18" s="128">
        <f t="shared" si="14"/>
        <v>0.9880759889403401</v>
      </c>
    </row>
    <row r="19" spans="1:37" ht="12.75">
      <c r="A19" s="62" t="s">
        <v>98</v>
      </c>
      <c r="B19" s="63" t="s">
        <v>58</v>
      </c>
      <c r="C19" s="64" t="s">
        <v>59</v>
      </c>
      <c r="D19" s="85">
        <v>2958363955</v>
      </c>
      <c r="E19" s="86">
        <v>153247000</v>
      </c>
      <c r="F19" s="87">
        <f t="shared" si="0"/>
        <v>3111610955</v>
      </c>
      <c r="G19" s="85">
        <v>2961201735</v>
      </c>
      <c r="H19" s="86">
        <v>159767272</v>
      </c>
      <c r="I19" s="87">
        <f t="shared" si="1"/>
        <v>3120969007</v>
      </c>
      <c r="J19" s="85">
        <v>364360197</v>
      </c>
      <c r="K19" s="86">
        <v>26100238</v>
      </c>
      <c r="L19" s="88">
        <f t="shared" si="2"/>
        <v>390460435</v>
      </c>
      <c r="M19" s="105">
        <f t="shared" si="3"/>
        <v>0.12548497888933546</v>
      </c>
      <c r="N19" s="85">
        <v>0</v>
      </c>
      <c r="O19" s="86">
        <v>0</v>
      </c>
      <c r="P19" s="88">
        <f t="shared" si="4"/>
        <v>0</v>
      </c>
      <c r="Q19" s="105">
        <f t="shared" si="5"/>
        <v>0</v>
      </c>
      <c r="R19" s="85">
        <v>0</v>
      </c>
      <c r="S19" s="86">
        <v>0</v>
      </c>
      <c r="T19" s="88">
        <f t="shared" si="6"/>
        <v>0</v>
      </c>
      <c r="U19" s="105">
        <f t="shared" si="7"/>
        <v>0</v>
      </c>
      <c r="V19" s="85">
        <v>0</v>
      </c>
      <c r="W19" s="86">
        <v>0</v>
      </c>
      <c r="X19" s="88">
        <f t="shared" si="8"/>
        <v>0</v>
      </c>
      <c r="Y19" s="105">
        <f t="shared" si="9"/>
        <v>0</v>
      </c>
      <c r="Z19" s="125">
        <v>364360197</v>
      </c>
      <c r="AA19" s="88">
        <v>26100238</v>
      </c>
      <c r="AB19" s="88">
        <f t="shared" si="10"/>
        <v>390460435</v>
      </c>
      <c r="AC19" s="105">
        <f t="shared" si="11"/>
        <v>0.12548497888933546</v>
      </c>
      <c r="AD19" s="85">
        <v>304657527</v>
      </c>
      <c r="AE19" s="86">
        <v>20350697</v>
      </c>
      <c r="AF19" s="88">
        <f t="shared" si="12"/>
        <v>325008224</v>
      </c>
      <c r="AG19" s="86">
        <v>3466831514</v>
      </c>
      <c r="AH19" s="86">
        <v>3466831514</v>
      </c>
      <c r="AI19" s="126">
        <v>325008224</v>
      </c>
      <c r="AJ19" s="127">
        <f t="shared" si="13"/>
        <v>0.09374791439604988</v>
      </c>
      <c r="AK19" s="128">
        <f t="shared" si="14"/>
        <v>0.20138632245810495</v>
      </c>
    </row>
    <row r="20" spans="1:37" ht="12.75">
      <c r="A20" s="62" t="s">
        <v>98</v>
      </c>
      <c r="B20" s="63" t="s">
        <v>196</v>
      </c>
      <c r="C20" s="64" t="s">
        <v>197</v>
      </c>
      <c r="D20" s="85">
        <v>485503441</v>
      </c>
      <c r="E20" s="86">
        <v>39174600</v>
      </c>
      <c r="F20" s="87">
        <f t="shared" si="0"/>
        <v>524678041</v>
      </c>
      <c r="G20" s="85">
        <v>488075912</v>
      </c>
      <c r="H20" s="86">
        <v>39174600</v>
      </c>
      <c r="I20" s="87">
        <f t="shared" si="1"/>
        <v>527250512</v>
      </c>
      <c r="J20" s="85">
        <v>86547311</v>
      </c>
      <c r="K20" s="86">
        <v>0</v>
      </c>
      <c r="L20" s="88">
        <f t="shared" si="2"/>
        <v>86547311</v>
      </c>
      <c r="M20" s="105">
        <f t="shared" si="3"/>
        <v>0.16495317935366005</v>
      </c>
      <c r="N20" s="85">
        <v>0</v>
      </c>
      <c r="O20" s="86">
        <v>0</v>
      </c>
      <c r="P20" s="88">
        <f t="shared" si="4"/>
        <v>0</v>
      </c>
      <c r="Q20" s="105">
        <f t="shared" si="5"/>
        <v>0</v>
      </c>
      <c r="R20" s="85">
        <v>0</v>
      </c>
      <c r="S20" s="86">
        <v>0</v>
      </c>
      <c r="T20" s="88">
        <f t="shared" si="6"/>
        <v>0</v>
      </c>
      <c r="U20" s="105">
        <f t="shared" si="7"/>
        <v>0</v>
      </c>
      <c r="V20" s="85">
        <v>0</v>
      </c>
      <c r="W20" s="86">
        <v>0</v>
      </c>
      <c r="X20" s="88">
        <f t="shared" si="8"/>
        <v>0</v>
      </c>
      <c r="Y20" s="105">
        <f t="shared" si="9"/>
        <v>0</v>
      </c>
      <c r="Z20" s="125">
        <v>86547311</v>
      </c>
      <c r="AA20" s="88">
        <v>0</v>
      </c>
      <c r="AB20" s="88">
        <f t="shared" si="10"/>
        <v>86547311</v>
      </c>
      <c r="AC20" s="105">
        <f t="shared" si="11"/>
        <v>0.16495317935366005</v>
      </c>
      <c r="AD20" s="85">
        <v>0</v>
      </c>
      <c r="AE20" s="86">
        <v>0</v>
      </c>
      <c r="AF20" s="88">
        <f t="shared" si="12"/>
        <v>0</v>
      </c>
      <c r="AG20" s="86">
        <v>518297381</v>
      </c>
      <c r="AH20" s="86">
        <v>518297381</v>
      </c>
      <c r="AI20" s="126">
        <v>0</v>
      </c>
      <c r="AJ20" s="127">
        <f t="shared" si="13"/>
        <v>0</v>
      </c>
      <c r="AK20" s="128">
        <f t="shared" si="14"/>
        <v>0</v>
      </c>
    </row>
    <row r="21" spans="1:37" ht="12.75">
      <c r="A21" s="62" t="s">
        <v>113</v>
      </c>
      <c r="B21" s="63" t="s">
        <v>198</v>
      </c>
      <c r="C21" s="64" t="s">
        <v>199</v>
      </c>
      <c r="D21" s="85">
        <v>176720493</v>
      </c>
      <c r="E21" s="86">
        <v>13550000</v>
      </c>
      <c r="F21" s="87">
        <f t="shared" si="0"/>
        <v>190270493</v>
      </c>
      <c r="G21" s="85">
        <v>183566493</v>
      </c>
      <c r="H21" s="86">
        <v>13550000</v>
      </c>
      <c r="I21" s="87">
        <f t="shared" si="1"/>
        <v>197116493</v>
      </c>
      <c r="J21" s="85">
        <v>38195866</v>
      </c>
      <c r="K21" s="86">
        <v>316970</v>
      </c>
      <c r="L21" s="88">
        <f t="shared" si="2"/>
        <v>38512836</v>
      </c>
      <c r="M21" s="105">
        <f t="shared" si="3"/>
        <v>0.2024109749902209</v>
      </c>
      <c r="N21" s="85">
        <v>0</v>
      </c>
      <c r="O21" s="86">
        <v>0</v>
      </c>
      <c r="P21" s="88">
        <f t="shared" si="4"/>
        <v>0</v>
      </c>
      <c r="Q21" s="105">
        <f t="shared" si="5"/>
        <v>0</v>
      </c>
      <c r="R21" s="85">
        <v>0</v>
      </c>
      <c r="S21" s="86">
        <v>0</v>
      </c>
      <c r="T21" s="88">
        <f t="shared" si="6"/>
        <v>0</v>
      </c>
      <c r="U21" s="105">
        <f t="shared" si="7"/>
        <v>0</v>
      </c>
      <c r="V21" s="85">
        <v>0</v>
      </c>
      <c r="W21" s="86">
        <v>0</v>
      </c>
      <c r="X21" s="88">
        <f t="shared" si="8"/>
        <v>0</v>
      </c>
      <c r="Y21" s="105">
        <f t="shared" si="9"/>
        <v>0</v>
      </c>
      <c r="Z21" s="125">
        <v>38195866</v>
      </c>
      <c r="AA21" s="88">
        <v>316970</v>
      </c>
      <c r="AB21" s="88">
        <f t="shared" si="10"/>
        <v>38512836</v>
      </c>
      <c r="AC21" s="105">
        <f t="shared" si="11"/>
        <v>0.2024109749902209</v>
      </c>
      <c r="AD21" s="85">
        <v>33667969</v>
      </c>
      <c r="AE21" s="86">
        <v>21500</v>
      </c>
      <c r="AF21" s="88">
        <f t="shared" si="12"/>
        <v>33689469</v>
      </c>
      <c r="AG21" s="86">
        <v>159414364</v>
      </c>
      <c r="AH21" s="86">
        <v>159414364</v>
      </c>
      <c r="AI21" s="126">
        <v>33689469</v>
      </c>
      <c r="AJ21" s="127">
        <f t="shared" si="13"/>
        <v>0.2113327065056697</v>
      </c>
      <c r="AK21" s="128">
        <f t="shared" si="14"/>
        <v>0.14317135719770469</v>
      </c>
    </row>
    <row r="22" spans="1:37" ht="16.5">
      <c r="A22" s="65"/>
      <c r="B22" s="66" t="s">
        <v>200</v>
      </c>
      <c r="C22" s="67"/>
      <c r="D22" s="89">
        <f>SUM(D16:D21)</f>
        <v>4191098905</v>
      </c>
      <c r="E22" s="90">
        <f>SUM(E16:E21)</f>
        <v>1159258634</v>
      </c>
      <c r="F22" s="91">
        <f t="shared" si="0"/>
        <v>5350357539</v>
      </c>
      <c r="G22" s="89">
        <f>SUM(G16:G21)</f>
        <v>4358570068</v>
      </c>
      <c r="H22" s="90">
        <f>SUM(H16:H21)</f>
        <v>420188387</v>
      </c>
      <c r="I22" s="91">
        <f t="shared" si="1"/>
        <v>4778758455</v>
      </c>
      <c r="J22" s="89">
        <f>SUM(J16:J21)</f>
        <v>541189402</v>
      </c>
      <c r="K22" s="90">
        <f>SUM(K16:K21)</f>
        <v>31888583</v>
      </c>
      <c r="L22" s="90">
        <f t="shared" si="2"/>
        <v>573077985</v>
      </c>
      <c r="M22" s="106">
        <f t="shared" si="3"/>
        <v>0.1071102222277112</v>
      </c>
      <c r="N22" s="89">
        <f>SUM(N16:N21)</f>
        <v>0</v>
      </c>
      <c r="O22" s="90">
        <f>SUM(O16:O21)</f>
        <v>0</v>
      </c>
      <c r="P22" s="90">
        <f t="shared" si="4"/>
        <v>0</v>
      </c>
      <c r="Q22" s="106">
        <f t="shared" si="5"/>
        <v>0</v>
      </c>
      <c r="R22" s="89">
        <f>SUM(R16:R21)</f>
        <v>0</v>
      </c>
      <c r="S22" s="90">
        <f>SUM(S16:S21)</f>
        <v>0</v>
      </c>
      <c r="T22" s="90">
        <f t="shared" si="6"/>
        <v>0</v>
      </c>
      <c r="U22" s="106">
        <f t="shared" si="7"/>
        <v>0</v>
      </c>
      <c r="V22" s="89">
        <f>SUM(V16:V21)</f>
        <v>0</v>
      </c>
      <c r="W22" s="90">
        <f>SUM(W16:W21)</f>
        <v>0</v>
      </c>
      <c r="X22" s="90">
        <f t="shared" si="8"/>
        <v>0</v>
      </c>
      <c r="Y22" s="106">
        <f t="shared" si="9"/>
        <v>0</v>
      </c>
      <c r="Z22" s="89">
        <v>541189402</v>
      </c>
      <c r="AA22" s="90">
        <v>31888583</v>
      </c>
      <c r="AB22" s="90">
        <f t="shared" si="10"/>
        <v>573077985</v>
      </c>
      <c r="AC22" s="106">
        <f t="shared" si="11"/>
        <v>0.1071102222277112</v>
      </c>
      <c r="AD22" s="89">
        <f>SUM(AD16:AD21)</f>
        <v>367091242</v>
      </c>
      <c r="AE22" s="90">
        <f>SUM(AE16:AE21)</f>
        <v>2358613642</v>
      </c>
      <c r="AF22" s="90">
        <f t="shared" si="12"/>
        <v>2725704884</v>
      </c>
      <c r="AG22" s="90">
        <f>SUM(AG16:AG21)</f>
        <v>4978270454</v>
      </c>
      <c r="AH22" s="90">
        <f>SUM(AH16:AH21)</f>
        <v>4978270454</v>
      </c>
      <c r="AI22" s="91">
        <f>SUM(AI16:AI21)</f>
        <v>2725704884</v>
      </c>
      <c r="AJ22" s="129">
        <f t="shared" si="13"/>
        <v>0.5475204509650371</v>
      </c>
      <c r="AK22" s="130">
        <f t="shared" si="14"/>
        <v>-0.7897505381584076</v>
      </c>
    </row>
    <row r="23" spans="1:37" ht="12.75">
      <c r="A23" s="62" t="s">
        <v>98</v>
      </c>
      <c r="B23" s="63" t="s">
        <v>201</v>
      </c>
      <c r="C23" s="64" t="s">
        <v>202</v>
      </c>
      <c r="D23" s="85">
        <v>654418692</v>
      </c>
      <c r="E23" s="86">
        <v>181915440</v>
      </c>
      <c r="F23" s="87">
        <f t="shared" si="0"/>
        <v>836334132</v>
      </c>
      <c r="G23" s="85">
        <v>657938688</v>
      </c>
      <c r="H23" s="86">
        <v>182370440</v>
      </c>
      <c r="I23" s="87">
        <f t="shared" si="1"/>
        <v>840309128</v>
      </c>
      <c r="J23" s="85">
        <v>104566842</v>
      </c>
      <c r="K23" s="86">
        <v>21087781</v>
      </c>
      <c r="L23" s="88">
        <f t="shared" si="2"/>
        <v>125654623</v>
      </c>
      <c r="M23" s="105">
        <f t="shared" si="3"/>
        <v>0.15024452332169075</v>
      </c>
      <c r="N23" s="85">
        <v>0</v>
      </c>
      <c r="O23" s="86">
        <v>0</v>
      </c>
      <c r="P23" s="88">
        <f t="shared" si="4"/>
        <v>0</v>
      </c>
      <c r="Q23" s="105">
        <f t="shared" si="5"/>
        <v>0</v>
      </c>
      <c r="R23" s="85">
        <v>0</v>
      </c>
      <c r="S23" s="86">
        <v>0</v>
      </c>
      <c r="T23" s="88">
        <f t="shared" si="6"/>
        <v>0</v>
      </c>
      <c r="U23" s="105">
        <f t="shared" si="7"/>
        <v>0</v>
      </c>
      <c r="V23" s="85">
        <v>0</v>
      </c>
      <c r="W23" s="86">
        <v>0</v>
      </c>
      <c r="X23" s="88">
        <f t="shared" si="8"/>
        <v>0</v>
      </c>
      <c r="Y23" s="105">
        <f t="shared" si="9"/>
        <v>0</v>
      </c>
      <c r="Z23" s="125">
        <v>104566842</v>
      </c>
      <c r="AA23" s="88">
        <v>21087781</v>
      </c>
      <c r="AB23" s="88">
        <f t="shared" si="10"/>
        <v>125654623</v>
      </c>
      <c r="AC23" s="105">
        <f t="shared" si="11"/>
        <v>0.15024452332169075</v>
      </c>
      <c r="AD23" s="85">
        <v>108711733</v>
      </c>
      <c r="AE23" s="86">
        <v>8475411</v>
      </c>
      <c r="AF23" s="88">
        <f t="shared" si="12"/>
        <v>117187144</v>
      </c>
      <c r="AG23" s="86">
        <v>769865832</v>
      </c>
      <c r="AH23" s="86">
        <v>769865832</v>
      </c>
      <c r="AI23" s="126">
        <v>117187144</v>
      </c>
      <c r="AJ23" s="127">
        <f t="shared" si="13"/>
        <v>0.15221761913444679</v>
      </c>
      <c r="AK23" s="128">
        <f t="shared" si="14"/>
        <v>0.07225604030421628</v>
      </c>
    </row>
    <row r="24" spans="1:37" ht="12.75">
      <c r="A24" s="62" t="s">
        <v>98</v>
      </c>
      <c r="B24" s="63" t="s">
        <v>203</v>
      </c>
      <c r="C24" s="64" t="s">
        <v>204</v>
      </c>
      <c r="D24" s="85">
        <v>778091309</v>
      </c>
      <c r="E24" s="86">
        <v>89114737</v>
      </c>
      <c r="F24" s="87">
        <f t="shared" si="0"/>
        <v>867206046</v>
      </c>
      <c r="G24" s="85">
        <v>792591309</v>
      </c>
      <c r="H24" s="86">
        <v>104734737</v>
      </c>
      <c r="I24" s="87">
        <f t="shared" si="1"/>
        <v>897326046</v>
      </c>
      <c r="J24" s="85">
        <v>177287037</v>
      </c>
      <c r="K24" s="86">
        <v>7673892</v>
      </c>
      <c r="L24" s="88">
        <f t="shared" si="2"/>
        <v>184960929</v>
      </c>
      <c r="M24" s="105">
        <f t="shared" si="3"/>
        <v>0.21328371712021021</v>
      </c>
      <c r="N24" s="85">
        <v>0</v>
      </c>
      <c r="O24" s="86">
        <v>0</v>
      </c>
      <c r="P24" s="88">
        <f t="shared" si="4"/>
        <v>0</v>
      </c>
      <c r="Q24" s="105">
        <f t="shared" si="5"/>
        <v>0</v>
      </c>
      <c r="R24" s="85">
        <v>0</v>
      </c>
      <c r="S24" s="86">
        <v>0</v>
      </c>
      <c r="T24" s="88">
        <f t="shared" si="6"/>
        <v>0</v>
      </c>
      <c r="U24" s="105">
        <f t="shared" si="7"/>
        <v>0</v>
      </c>
      <c r="V24" s="85">
        <v>0</v>
      </c>
      <c r="W24" s="86">
        <v>0</v>
      </c>
      <c r="X24" s="88">
        <f t="shared" si="8"/>
        <v>0</v>
      </c>
      <c r="Y24" s="105">
        <f t="shared" si="9"/>
        <v>0</v>
      </c>
      <c r="Z24" s="125">
        <v>177287037</v>
      </c>
      <c r="AA24" s="88">
        <v>7673892</v>
      </c>
      <c r="AB24" s="88">
        <f t="shared" si="10"/>
        <v>184960929</v>
      </c>
      <c r="AC24" s="105">
        <f t="shared" si="11"/>
        <v>0.21328371712021021</v>
      </c>
      <c r="AD24" s="85">
        <v>189677662</v>
      </c>
      <c r="AE24" s="86">
        <v>14146895</v>
      </c>
      <c r="AF24" s="88">
        <f t="shared" si="12"/>
        <v>203824557</v>
      </c>
      <c r="AG24" s="86">
        <v>838110172</v>
      </c>
      <c r="AH24" s="86">
        <v>838110172</v>
      </c>
      <c r="AI24" s="126">
        <v>203824557</v>
      </c>
      <c r="AJ24" s="127">
        <f t="shared" si="13"/>
        <v>0.24319542204530123</v>
      </c>
      <c r="AK24" s="128">
        <f t="shared" si="14"/>
        <v>-0.09254835765447045</v>
      </c>
    </row>
    <row r="25" spans="1:37" ht="12.75">
      <c r="A25" s="62" t="s">
        <v>98</v>
      </c>
      <c r="B25" s="63" t="s">
        <v>205</v>
      </c>
      <c r="C25" s="64" t="s">
        <v>206</v>
      </c>
      <c r="D25" s="85">
        <v>403591200</v>
      </c>
      <c r="E25" s="86">
        <v>60185904</v>
      </c>
      <c r="F25" s="87">
        <f t="shared" si="0"/>
        <v>463777104</v>
      </c>
      <c r="G25" s="85">
        <v>403591200</v>
      </c>
      <c r="H25" s="86">
        <v>60185904</v>
      </c>
      <c r="I25" s="87">
        <f t="shared" si="1"/>
        <v>463777104</v>
      </c>
      <c r="J25" s="85">
        <v>51834884</v>
      </c>
      <c r="K25" s="86">
        <v>19329333</v>
      </c>
      <c r="L25" s="88">
        <f t="shared" si="2"/>
        <v>71164217</v>
      </c>
      <c r="M25" s="105">
        <f t="shared" si="3"/>
        <v>0.15344486906796503</v>
      </c>
      <c r="N25" s="85">
        <v>0</v>
      </c>
      <c r="O25" s="86">
        <v>0</v>
      </c>
      <c r="P25" s="88">
        <f t="shared" si="4"/>
        <v>0</v>
      </c>
      <c r="Q25" s="105">
        <f t="shared" si="5"/>
        <v>0</v>
      </c>
      <c r="R25" s="85">
        <v>0</v>
      </c>
      <c r="S25" s="86">
        <v>0</v>
      </c>
      <c r="T25" s="88">
        <f t="shared" si="6"/>
        <v>0</v>
      </c>
      <c r="U25" s="105">
        <f t="shared" si="7"/>
        <v>0</v>
      </c>
      <c r="V25" s="85">
        <v>0</v>
      </c>
      <c r="W25" s="86">
        <v>0</v>
      </c>
      <c r="X25" s="88">
        <f t="shared" si="8"/>
        <v>0</v>
      </c>
      <c r="Y25" s="105">
        <f t="shared" si="9"/>
        <v>0</v>
      </c>
      <c r="Z25" s="125">
        <v>51834884</v>
      </c>
      <c r="AA25" s="88">
        <v>19329333</v>
      </c>
      <c r="AB25" s="88">
        <f t="shared" si="10"/>
        <v>71164217</v>
      </c>
      <c r="AC25" s="105">
        <f t="shared" si="11"/>
        <v>0.15344486906796503</v>
      </c>
      <c r="AD25" s="85">
        <v>81812607</v>
      </c>
      <c r="AE25" s="86">
        <v>7533776</v>
      </c>
      <c r="AF25" s="88">
        <f t="shared" si="12"/>
        <v>89346383</v>
      </c>
      <c r="AG25" s="86">
        <v>423899184</v>
      </c>
      <c r="AH25" s="86">
        <v>423899184</v>
      </c>
      <c r="AI25" s="126">
        <v>89346383</v>
      </c>
      <c r="AJ25" s="127">
        <f t="shared" si="13"/>
        <v>0.21077271759975835</v>
      </c>
      <c r="AK25" s="128">
        <f t="shared" si="14"/>
        <v>-0.20350198171984202</v>
      </c>
    </row>
    <row r="26" spans="1:37" ht="12.75">
      <c r="A26" s="62" t="s">
        <v>98</v>
      </c>
      <c r="B26" s="63" t="s">
        <v>207</v>
      </c>
      <c r="C26" s="64" t="s">
        <v>208</v>
      </c>
      <c r="D26" s="85">
        <v>2723611146</v>
      </c>
      <c r="E26" s="86">
        <v>255375786</v>
      </c>
      <c r="F26" s="87">
        <f t="shared" si="0"/>
        <v>2978986932</v>
      </c>
      <c r="G26" s="85">
        <v>2709979676</v>
      </c>
      <c r="H26" s="86">
        <v>250875786</v>
      </c>
      <c r="I26" s="87">
        <f t="shared" si="1"/>
        <v>2960855462</v>
      </c>
      <c r="J26" s="85">
        <v>246863829</v>
      </c>
      <c r="K26" s="86">
        <v>34078484</v>
      </c>
      <c r="L26" s="88">
        <f t="shared" si="2"/>
        <v>280942313</v>
      </c>
      <c r="M26" s="105">
        <f t="shared" si="3"/>
        <v>0.09430800450386131</v>
      </c>
      <c r="N26" s="85">
        <v>0</v>
      </c>
      <c r="O26" s="86">
        <v>0</v>
      </c>
      <c r="P26" s="88">
        <f t="shared" si="4"/>
        <v>0</v>
      </c>
      <c r="Q26" s="105">
        <f t="shared" si="5"/>
        <v>0</v>
      </c>
      <c r="R26" s="85">
        <v>0</v>
      </c>
      <c r="S26" s="86">
        <v>0</v>
      </c>
      <c r="T26" s="88">
        <f t="shared" si="6"/>
        <v>0</v>
      </c>
      <c r="U26" s="105">
        <f t="shared" si="7"/>
        <v>0</v>
      </c>
      <c r="V26" s="85">
        <v>0</v>
      </c>
      <c r="W26" s="86">
        <v>0</v>
      </c>
      <c r="X26" s="88">
        <f t="shared" si="8"/>
        <v>0</v>
      </c>
      <c r="Y26" s="105">
        <f t="shared" si="9"/>
        <v>0</v>
      </c>
      <c r="Z26" s="125">
        <v>246863829</v>
      </c>
      <c r="AA26" s="88">
        <v>34078484</v>
      </c>
      <c r="AB26" s="88">
        <f t="shared" si="10"/>
        <v>280942313</v>
      </c>
      <c r="AC26" s="105">
        <f t="shared" si="11"/>
        <v>0.09430800450386131</v>
      </c>
      <c r="AD26" s="85">
        <v>156430289</v>
      </c>
      <c r="AE26" s="86">
        <v>13380011</v>
      </c>
      <c r="AF26" s="88">
        <f t="shared" si="12"/>
        <v>169810300</v>
      </c>
      <c r="AG26" s="86">
        <v>3718439678</v>
      </c>
      <c r="AH26" s="86">
        <v>3718439678</v>
      </c>
      <c r="AI26" s="126">
        <v>169810300</v>
      </c>
      <c r="AJ26" s="127">
        <f t="shared" si="13"/>
        <v>0.045667084773399945</v>
      </c>
      <c r="AK26" s="128">
        <f t="shared" si="14"/>
        <v>0.6544480105152632</v>
      </c>
    </row>
    <row r="27" spans="1:37" ht="12.75">
      <c r="A27" s="62" t="s">
        <v>98</v>
      </c>
      <c r="B27" s="63" t="s">
        <v>209</v>
      </c>
      <c r="C27" s="64" t="s">
        <v>210</v>
      </c>
      <c r="D27" s="85">
        <v>169793935</v>
      </c>
      <c r="E27" s="86">
        <v>66381999</v>
      </c>
      <c r="F27" s="87">
        <f t="shared" si="0"/>
        <v>236175934</v>
      </c>
      <c r="G27" s="85">
        <v>169793935</v>
      </c>
      <c r="H27" s="86">
        <v>107039139</v>
      </c>
      <c r="I27" s="87">
        <f t="shared" si="1"/>
        <v>276833074</v>
      </c>
      <c r="J27" s="85">
        <v>30657328</v>
      </c>
      <c r="K27" s="86">
        <v>5116617</v>
      </c>
      <c r="L27" s="88">
        <f t="shared" si="2"/>
        <v>35773945</v>
      </c>
      <c r="M27" s="105">
        <f t="shared" si="3"/>
        <v>0.15147159320644416</v>
      </c>
      <c r="N27" s="85">
        <v>0</v>
      </c>
      <c r="O27" s="86">
        <v>0</v>
      </c>
      <c r="P27" s="88">
        <f t="shared" si="4"/>
        <v>0</v>
      </c>
      <c r="Q27" s="105">
        <f t="shared" si="5"/>
        <v>0</v>
      </c>
      <c r="R27" s="85">
        <v>0</v>
      </c>
      <c r="S27" s="86">
        <v>0</v>
      </c>
      <c r="T27" s="88">
        <f t="shared" si="6"/>
        <v>0</v>
      </c>
      <c r="U27" s="105">
        <f t="shared" si="7"/>
        <v>0</v>
      </c>
      <c r="V27" s="85">
        <v>0</v>
      </c>
      <c r="W27" s="86">
        <v>0</v>
      </c>
      <c r="X27" s="88">
        <f t="shared" si="8"/>
        <v>0</v>
      </c>
      <c r="Y27" s="105">
        <f t="shared" si="9"/>
        <v>0</v>
      </c>
      <c r="Z27" s="125">
        <v>30657328</v>
      </c>
      <c r="AA27" s="88">
        <v>5116617</v>
      </c>
      <c r="AB27" s="88">
        <f t="shared" si="10"/>
        <v>35773945</v>
      </c>
      <c r="AC27" s="105">
        <f t="shared" si="11"/>
        <v>0.15147159320644416</v>
      </c>
      <c r="AD27" s="85">
        <v>4400848</v>
      </c>
      <c r="AE27" s="86">
        <v>0</v>
      </c>
      <c r="AF27" s="88">
        <f t="shared" si="12"/>
        <v>4400848</v>
      </c>
      <c r="AG27" s="86">
        <v>154525424</v>
      </c>
      <c r="AH27" s="86">
        <v>154525424</v>
      </c>
      <c r="AI27" s="126">
        <v>4400848</v>
      </c>
      <c r="AJ27" s="127">
        <f t="shared" si="13"/>
        <v>0.028479766539906082</v>
      </c>
      <c r="AK27" s="128">
        <f t="shared" si="14"/>
        <v>7.128875389470393</v>
      </c>
    </row>
    <row r="28" spans="1:37" ht="12.75">
      <c r="A28" s="62" t="s">
        <v>98</v>
      </c>
      <c r="B28" s="63" t="s">
        <v>211</v>
      </c>
      <c r="C28" s="64" t="s">
        <v>212</v>
      </c>
      <c r="D28" s="85">
        <v>287193036</v>
      </c>
      <c r="E28" s="86">
        <v>68699342</v>
      </c>
      <c r="F28" s="87">
        <f t="shared" si="0"/>
        <v>355892378</v>
      </c>
      <c r="G28" s="85">
        <v>301222036</v>
      </c>
      <c r="H28" s="86">
        <v>58699342</v>
      </c>
      <c r="I28" s="87">
        <f t="shared" si="1"/>
        <v>359921378</v>
      </c>
      <c r="J28" s="85">
        <v>0</v>
      </c>
      <c r="K28" s="86">
        <v>0</v>
      </c>
      <c r="L28" s="88">
        <f t="shared" si="2"/>
        <v>0</v>
      </c>
      <c r="M28" s="105">
        <f t="shared" si="3"/>
        <v>0</v>
      </c>
      <c r="N28" s="85">
        <v>0</v>
      </c>
      <c r="O28" s="86">
        <v>0</v>
      </c>
      <c r="P28" s="88">
        <f t="shared" si="4"/>
        <v>0</v>
      </c>
      <c r="Q28" s="105">
        <f t="shared" si="5"/>
        <v>0</v>
      </c>
      <c r="R28" s="85">
        <v>0</v>
      </c>
      <c r="S28" s="86">
        <v>0</v>
      </c>
      <c r="T28" s="88">
        <f t="shared" si="6"/>
        <v>0</v>
      </c>
      <c r="U28" s="105">
        <f t="shared" si="7"/>
        <v>0</v>
      </c>
      <c r="V28" s="85">
        <v>0</v>
      </c>
      <c r="W28" s="86">
        <v>0</v>
      </c>
      <c r="X28" s="88">
        <f t="shared" si="8"/>
        <v>0</v>
      </c>
      <c r="Y28" s="105">
        <f t="shared" si="9"/>
        <v>0</v>
      </c>
      <c r="Z28" s="125">
        <v>0</v>
      </c>
      <c r="AA28" s="88">
        <v>0</v>
      </c>
      <c r="AB28" s="88">
        <f t="shared" si="10"/>
        <v>0</v>
      </c>
      <c r="AC28" s="105">
        <f t="shared" si="11"/>
        <v>0</v>
      </c>
      <c r="AD28" s="85">
        <v>4039334</v>
      </c>
      <c r="AE28" s="86">
        <v>694253</v>
      </c>
      <c r="AF28" s="88">
        <f t="shared" si="12"/>
        <v>4733587</v>
      </c>
      <c r="AG28" s="86">
        <v>309903562</v>
      </c>
      <c r="AH28" s="86">
        <v>309903562</v>
      </c>
      <c r="AI28" s="126">
        <v>4733587</v>
      </c>
      <c r="AJ28" s="127">
        <f t="shared" si="13"/>
        <v>0.015274387197911589</v>
      </c>
      <c r="AK28" s="128">
        <f t="shared" si="14"/>
        <v>-1</v>
      </c>
    </row>
    <row r="29" spans="1:37" ht="12.75">
      <c r="A29" s="62" t="s">
        <v>113</v>
      </c>
      <c r="B29" s="63" t="s">
        <v>213</v>
      </c>
      <c r="C29" s="64" t="s">
        <v>214</v>
      </c>
      <c r="D29" s="85">
        <v>141485999</v>
      </c>
      <c r="E29" s="86">
        <v>3543996</v>
      </c>
      <c r="F29" s="87">
        <f t="shared" si="0"/>
        <v>145029995</v>
      </c>
      <c r="G29" s="85">
        <v>148699002</v>
      </c>
      <c r="H29" s="86">
        <v>6043996</v>
      </c>
      <c r="I29" s="87">
        <f t="shared" si="1"/>
        <v>154742998</v>
      </c>
      <c r="J29" s="85">
        <v>31251495</v>
      </c>
      <c r="K29" s="86">
        <v>30535</v>
      </c>
      <c r="L29" s="88">
        <f t="shared" si="2"/>
        <v>31282030</v>
      </c>
      <c r="M29" s="105">
        <f t="shared" si="3"/>
        <v>0.21569351912340617</v>
      </c>
      <c r="N29" s="85">
        <v>0</v>
      </c>
      <c r="O29" s="86">
        <v>0</v>
      </c>
      <c r="P29" s="88">
        <f t="shared" si="4"/>
        <v>0</v>
      </c>
      <c r="Q29" s="105">
        <f t="shared" si="5"/>
        <v>0</v>
      </c>
      <c r="R29" s="85">
        <v>0</v>
      </c>
      <c r="S29" s="86">
        <v>0</v>
      </c>
      <c r="T29" s="88">
        <f t="shared" si="6"/>
        <v>0</v>
      </c>
      <c r="U29" s="105">
        <f t="shared" si="7"/>
        <v>0</v>
      </c>
      <c r="V29" s="85">
        <v>0</v>
      </c>
      <c r="W29" s="86">
        <v>0</v>
      </c>
      <c r="X29" s="88">
        <f t="shared" si="8"/>
        <v>0</v>
      </c>
      <c r="Y29" s="105">
        <f t="shared" si="9"/>
        <v>0</v>
      </c>
      <c r="Z29" s="125">
        <v>31251495</v>
      </c>
      <c r="AA29" s="88">
        <v>30535</v>
      </c>
      <c r="AB29" s="88">
        <f t="shared" si="10"/>
        <v>31282030</v>
      </c>
      <c r="AC29" s="105">
        <f t="shared" si="11"/>
        <v>0.21569351912340617</v>
      </c>
      <c r="AD29" s="85">
        <v>48079874</v>
      </c>
      <c r="AE29" s="86">
        <v>79208</v>
      </c>
      <c r="AF29" s="88">
        <f t="shared" si="12"/>
        <v>48159082</v>
      </c>
      <c r="AG29" s="86">
        <v>169346527</v>
      </c>
      <c r="AH29" s="86">
        <v>169346527</v>
      </c>
      <c r="AI29" s="126">
        <v>48159082</v>
      </c>
      <c r="AJ29" s="127">
        <f t="shared" si="13"/>
        <v>0.28438186984490094</v>
      </c>
      <c r="AK29" s="128">
        <f t="shared" si="14"/>
        <v>-0.3504438062170704</v>
      </c>
    </row>
    <row r="30" spans="1:37" ht="16.5">
      <c r="A30" s="65"/>
      <c r="B30" s="66" t="s">
        <v>215</v>
      </c>
      <c r="C30" s="67"/>
      <c r="D30" s="89">
        <f>SUM(D23:D29)</f>
        <v>5158185317</v>
      </c>
      <c r="E30" s="90">
        <f>SUM(E23:E29)</f>
        <v>725217204</v>
      </c>
      <c r="F30" s="91">
        <f t="shared" si="0"/>
        <v>5883402521</v>
      </c>
      <c r="G30" s="89">
        <f>SUM(G23:G29)</f>
        <v>5183815846</v>
      </c>
      <c r="H30" s="90">
        <f>SUM(H23:H29)</f>
        <v>769949344</v>
      </c>
      <c r="I30" s="91">
        <f t="shared" si="1"/>
        <v>5953765190</v>
      </c>
      <c r="J30" s="89">
        <f>SUM(J23:J29)</f>
        <v>642461415</v>
      </c>
      <c r="K30" s="90">
        <f>SUM(K23:K29)</f>
        <v>87316642</v>
      </c>
      <c r="L30" s="90">
        <f t="shared" si="2"/>
        <v>729778057</v>
      </c>
      <c r="M30" s="106">
        <f t="shared" si="3"/>
        <v>0.12404013738566368</v>
      </c>
      <c r="N30" s="89">
        <f>SUM(N23:N29)</f>
        <v>0</v>
      </c>
      <c r="O30" s="90">
        <f>SUM(O23:O29)</f>
        <v>0</v>
      </c>
      <c r="P30" s="90">
        <f t="shared" si="4"/>
        <v>0</v>
      </c>
      <c r="Q30" s="106">
        <f t="shared" si="5"/>
        <v>0</v>
      </c>
      <c r="R30" s="89">
        <f>SUM(R23:R29)</f>
        <v>0</v>
      </c>
      <c r="S30" s="90">
        <f>SUM(S23:S29)</f>
        <v>0</v>
      </c>
      <c r="T30" s="90">
        <f t="shared" si="6"/>
        <v>0</v>
      </c>
      <c r="U30" s="106">
        <f t="shared" si="7"/>
        <v>0</v>
      </c>
      <c r="V30" s="89">
        <f>SUM(V23:V29)</f>
        <v>0</v>
      </c>
      <c r="W30" s="90">
        <f>SUM(W23:W29)</f>
        <v>0</v>
      </c>
      <c r="X30" s="90">
        <f t="shared" si="8"/>
        <v>0</v>
      </c>
      <c r="Y30" s="106">
        <f t="shared" si="9"/>
        <v>0</v>
      </c>
      <c r="Z30" s="89">
        <v>642461415</v>
      </c>
      <c r="AA30" s="90">
        <v>87316642</v>
      </c>
      <c r="AB30" s="90">
        <f t="shared" si="10"/>
        <v>729778057</v>
      </c>
      <c r="AC30" s="106">
        <f t="shared" si="11"/>
        <v>0.12404013738566368</v>
      </c>
      <c r="AD30" s="89">
        <f>SUM(AD23:AD29)</f>
        <v>593152347</v>
      </c>
      <c r="AE30" s="90">
        <f>SUM(AE23:AE29)</f>
        <v>44309554</v>
      </c>
      <c r="AF30" s="90">
        <f t="shared" si="12"/>
        <v>637461901</v>
      </c>
      <c r="AG30" s="90">
        <f>SUM(AG23:AG29)</f>
        <v>6384090379</v>
      </c>
      <c r="AH30" s="90">
        <f>SUM(AH23:AH29)</f>
        <v>6384090379</v>
      </c>
      <c r="AI30" s="91">
        <f>SUM(AI23:AI29)</f>
        <v>637461901</v>
      </c>
      <c r="AJ30" s="129">
        <f t="shared" si="13"/>
        <v>0.09985164105710102</v>
      </c>
      <c r="AK30" s="130">
        <f t="shared" si="14"/>
        <v>0.14481831126720146</v>
      </c>
    </row>
    <row r="31" spans="1:37" ht="12.75">
      <c r="A31" s="62" t="s">
        <v>98</v>
      </c>
      <c r="B31" s="63" t="s">
        <v>216</v>
      </c>
      <c r="C31" s="64" t="s">
        <v>217</v>
      </c>
      <c r="D31" s="85">
        <v>914369552</v>
      </c>
      <c r="E31" s="86">
        <v>81653431</v>
      </c>
      <c r="F31" s="87">
        <f t="shared" si="0"/>
        <v>996022983</v>
      </c>
      <c r="G31" s="85">
        <v>914369552</v>
      </c>
      <c r="H31" s="86">
        <v>81653431</v>
      </c>
      <c r="I31" s="87">
        <f t="shared" si="1"/>
        <v>996022983</v>
      </c>
      <c r="J31" s="85">
        <v>104913366</v>
      </c>
      <c r="K31" s="86">
        <v>3628558</v>
      </c>
      <c r="L31" s="88">
        <f t="shared" si="2"/>
        <v>108541924</v>
      </c>
      <c r="M31" s="105">
        <f t="shared" si="3"/>
        <v>0.10897532070301635</v>
      </c>
      <c r="N31" s="85">
        <v>0</v>
      </c>
      <c r="O31" s="86">
        <v>0</v>
      </c>
      <c r="P31" s="88">
        <f t="shared" si="4"/>
        <v>0</v>
      </c>
      <c r="Q31" s="105">
        <f t="shared" si="5"/>
        <v>0</v>
      </c>
      <c r="R31" s="85">
        <v>0</v>
      </c>
      <c r="S31" s="86">
        <v>0</v>
      </c>
      <c r="T31" s="88">
        <f t="shared" si="6"/>
        <v>0</v>
      </c>
      <c r="U31" s="105">
        <f t="shared" si="7"/>
        <v>0</v>
      </c>
      <c r="V31" s="85">
        <v>0</v>
      </c>
      <c r="W31" s="86">
        <v>0</v>
      </c>
      <c r="X31" s="88">
        <f t="shared" si="8"/>
        <v>0</v>
      </c>
      <c r="Y31" s="105">
        <f t="shared" si="9"/>
        <v>0</v>
      </c>
      <c r="Z31" s="125">
        <v>104913366</v>
      </c>
      <c r="AA31" s="88">
        <v>3628558</v>
      </c>
      <c r="AB31" s="88">
        <f t="shared" si="10"/>
        <v>108541924</v>
      </c>
      <c r="AC31" s="105">
        <f t="shared" si="11"/>
        <v>0.10897532070301635</v>
      </c>
      <c r="AD31" s="85">
        <v>172306145</v>
      </c>
      <c r="AE31" s="86">
        <v>14984747</v>
      </c>
      <c r="AF31" s="88">
        <f t="shared" si="12"/>
        <v>187290892</v>
      </c>
      <c r="AG31" s="86">
        <v>965009853</v>
      </c>
      <c r="AH31" s="86">
        <v>965009853</v>
      </c>
      <c r="AI31" s="126">
        <v>187290892</v>
      </c>
      <c r="AJ31" s="127">
        <f t="shared" si="13"/>
        <v>0.19408184426071348</v>
      </c>
      <c r="AK31" s="128">
        <f t="shared" si="14"/>
        <v>-0.42046341473989024</v>
      </c>
    </row>
    <row r="32" spans="1:37" ht="12.75">
      <c r="A32" s="62" t="s">
        <v>98</v>
      </c>
      <c r="B32" s="63" t="s">
        <v>218</v>
      </c>
      <c r="C32" s="64" t="s">
        <v>219</v>
      </c>
      <c r="D32" s="85">
        <v>823642125</v>
      </c>
      <c r="E32" s="86">
        <v>120818801</v>
      </c>
      <c r="F32" s="87">
        <f t="shared" si="0"/>
        <v>944460926</v>
      </c>
      <c r="G32" s="85">
        <v>860223127</v>
      </c>
      <c r="H32" s="86">
        <v>120818801</v>
      </c>
      <c r="I32" s="87">
        <f t="shared" si="1"/>
        <v>981041928</v>
      </c>
      <c r="J32" s="85">
        <v>123122734</v>
      </c>
      <c r="K32" s="86">
        <v>11913904</v>
      </c>
      <c r="L32" s="88">
        <f t="shared" si="2"/>
        <v>135036638</v>
      </c>
      <c r="M32" s="105">
        <f t="shared" si="3"/>
        <v>0.1429774745387402</v>
      </c>
      <c r="N32" s="85">
        <v>0</v>
      </c>
      <c r="O32" s="86">
        <v>0</v>
      </c>
      <c r="P32" s="88">
        <f t="shared" si="4"/>
        <v>0</v>
      </c>
      <c r="Q32" s="105">
        <f t="shared" si="5"/>
        <v>0</v>
      </c>
      <c r="R32" s="85">
        <v>0</v>
      </c>
      <c r="S32" s="86">
        <v>0</v>
      </c>
      <c r="T32" s="88">
        <f t="shared" si="6"/>
        <v>0</v>
      </c>
      <c r="U32" s="105">
        <f t="shared" si="7"/>
        <v>0</v>
      </c>
      <c r="V32" s="85">
        <v>0</v>
      </c>
      <c r="W32" s="86">
        <v>0</v>
      </c>
      <c r="X32" s="88">
        <f t="shared" si="8"/>
        <v>0</v>
      </c>
      <c r="Y32" s="105">
        <f t="shared" si="9"/>
        <v>0</v>
      </c>
      <c r="Z32" s="125">
        <v>123122734</v>
      </c>
      <c r="AA32" s="88">
        <v>11913904</v>
      </c>
      <c r="AB32" s="88">
        <f t="shared" si="10"/>
        <v>135036638</v>
      </c>
      <c r="AC32" s="105">
        <f t="shared" si="11"/>
        <v>0.1429774745387402</v>
      </c>
      <c r="AD32" s="85">
        <v>122644188</v>
      </c>
      <c r="AE32" s="86">
        <v>12540948</v>
      </c>
      <c r="AF32" s="88">
        <f t="shared" si="12"/>
        <v>135185136</v>
      </c>
      <c r="AG32" s="86">
        <v>976097163</v>
      </c>
      <c r="AH32" s="86">
        <v>976097163</v>
      </c>
      <c r="AI32" s="126">
        <v>135185136</v>
      </c>
      <c r="AJ32" s="127">
        <f t="shared" si="13"/>
        <v>0.13849557310925203</v>
      </c>
      <c r="AK32" s="128">
        <f t="shared" si="14"/>
        <v>-0.0010984787558300235</v>
      </c>
    </row>
    <row r="33" spans="1:37" ht="12.75">
      <c r="A33" s="62" t="s">
        <v>98</v>
      </c>
      <c r="B33" s="63" t="s">
        <v>220</v>
      </c>
      <c r="C33" s="64" t="s">
        <v>221</v>
      </c>
      <c r="D33" s="85">
        <v>1404546940</v>
      </c>
      <c r="E33" s="86">
        <v>252287050</v>
      </c>
      <c r="F33" s="87">
        <f t="shared" si="0"/>
        <v>1656833990</v>
      </c>
      <c r="G33" s="85">
        <v>1412947440</v>
      </c>
      <c r="H33" s="86">
        <v>253016050</v>
      </c>
      <c r="I33" s="87">
        <f t="shared" si="1"/>
        <v>1665963490</v>
      </c>
      <c r="J33" s="85">
        <v>240915941</v>
      </c>
      <c r="K33" s="86">
        <v>805707</v>
      </c>
      <c r="L33" s="88">
        <f t="shared" si="2"/>
        <v>241721648</v>
      </c>
      <c r="M33" s="105">
        <f t="shared" si="3"/>
        <v>0.1458937041724983</v>
      </c>
      <c r="N33" s="85">
        <v>0</v>
      </c>
      <c r="O33" s="86">
        <v>0</v>
      </c>
      <c r="P33" s="88">
        <f t="shared" si="4"/>
        <v>0</v>
      </c>
      <c r="Q33" s="105">
        <f t="shared" si="5"/>
        <v>0</v>
      </c>
      <c r="R33" s="85">
        <v>0</v>
      </c>
      <c r="S33" s="86">
        <v>0</v>
      </c>
      <c r="T33" s="88">
        <f t="shared" si="6"/>
        <v>0</v>
      </c>
      <c r="U33" s="105">
        <f t="shared" si="7"/>
        <v>0</v>
      </c>
      <c r="V33" s="85">
        <v>0</v>
      </c>
      <c r="W33" s="86">
        <v>0</v>
      </c>
      <c r="X33" s="88">
        <f t="shared" si="8"/>
        <v>0</v>
      </c>
      <c r="Y33" s="105">
        <f t="shared" si="9"/>
        <v>0</v>
      </c>
      <c r="Z33" s="125">
        <v>240915941</v>
      </c>
      <c r="AA33" s="88">
        <v>805707</v>
      </c>
      <c r="AB33" s="88">
        <f t="shared" si="10"/>
        <v>241721648</v>
      </c>
      <c r="AC33" s="105">
        <f t="shared" si="11"/>
        <v>0.1458937041724983</v>
      </c>
      <c r="AD33" s="85">
        <v>232387278</v>
      </c>
      <c r="AE33" s="86">
        <v>8154281</v>
      </c>
      <c r="AF33" s="88">
        <f t="shared" si="12"/>
        <v>240541559</v>
      </c>
      <c r="AG33" s="86">
        <v>1604904655</v>
      </c>
      <c r="AH33" s="86">
        <v>1604904655</v>
      </c>
      <c r="AI33" s="126">
        <v>240541559</v>
      </c>
      <c r="AJ33" s="127">
        <f t="shared" si="13"/>
        <v>0.14987903377973566</v>
      </c>
      <c r="AK33" s="128">
        <f t="shared" si="14"/>
        <v>0.004905967205442341</v>
      </c>
    </row>
    <row r="34" spans="1:37" ht="12.75">
      <c r="A34" s="62" t="s">
        <v>98</v>
      </c>
      <c r="B34" s="63" t="s">
        <v>222</v>
      </c>
      <c r="C34" s="64" t="s">
        <v>223</v>
      </c>
      <c r="D34" s="85">
        <v>427316474</v>
      </c>
      <c r="E34" s="86">
        <v>66182115</v>
      </c>
      <c r="F34" s="87">
        <f t="shared" si="0"/>
        <v>493498589</v>
      </c>
      <c r="G34" s="85">
        <v>427316474</v>
      </c>
      <c r="H34" s="86">
        <v>66182115</v>
      </c>
      <c r="I34" s="87">
        <f t="shared" si="1"/>
        <v>493498589</v>
      </c>
      <c r="J34" s="85">
        <v>4350082</v>
      </c>
      <c r="K34" s="86">
        <v>1881201</v>
      </c>
      <c r="L34" s="88">
        <f t="shared" si="2"/>
        <v>6231283</v>
      </c>
      <c r="M34" s="105">
        <f t="shared" si="3"/>
        <v>0.012626749374555962</v>
      </c>
      <c r="N34" s="85">
        <v>0</v>
      </c>
      <c r="O34" s="86">
        <v>0</v>
      </c>
      <c r="P34" s="88">
        <f t="shared" si="4"/>
        <v>0</v>
      </c>
      <c r="Q34" s="105">
        <f t="shared" si="5"/>
        <v>0</v>
      </c>
      <c r="R34" s="85">
        <v>0</v>
      </c>
      <c r="S34" s="86">
        <v>0</v>
      </c>
      <c r="T34" s="88">
        <f t="shared" si="6"/>
        <v>0</v>
      </c>
      <c r="U34" s="105">
        <f t="shared" si="7"/>
        <v>0</v>
      </c>
      <c r="V34" s="85">
        <v>0</v>
      </c>
      <c r="W34" s="86">
        <v>0</v>
      </c>
      <c r="X34" s="88">
        <f t="shared" si="8"/>
        <v>0</v>
      </c>
      <c r="Y34" s="105">
        <f t="shared" si="9"/>
        <v>0</v>
      </c>
      <c r="Z34" s="125">
        <v>4350082</v>
      </c>
      <c r="AA34" s="88">
        <v>1881201</v>
      </c>
      <c r="AB34" s="88">
        <f t="shared" si="10"/>
        <v>6231283</v>
      </c>
      <c r="AC34" s="105">
        <f t="shared" si="11"/>
        <v>0.012626749374555962</v>
      </c>
      <c r="AD34" s="85">
        <v>0</v>
      </c>
      <c r="AE34" s="86">
        <v>0</v>
      </c>
      <c r="AF34" s="88">
        <f t="shared" si="12"/>
        <v>0</v>
      </c>
      <c r="AG34" s="86">
        <v>267557505</v>
      </c>
      <c r="AH34" s="86">
        <v>267557505</v>
      </c>
      <c r="AI34" s="126">
        <v>0</v>
      </c>
      <c r="AJ34" s="127">
        <f t="shared" si="13"/>
        <v>0</v>
      </c>
      <c r="AK34" s="128">
        <f t="shared" si="14"/>
        <v>0</v>
      </c>
    </row>
    <row r="35" spans="1:37" ht="12.75">
      <c r="A35" s="62" t="s">
        <v>113</v>
      </c>
      <c r="B35" s="63" t="s">
        <v>224</v>
      </c>
      <c r="C35" s="64" t="s">
        <v>225</v>
      </c>
      <c r="D35" s="85">
        <v>188341150</v>
      </c>
      <c r="E35" s="86">
        <v>160000</v>
      </c>
      <c r="F35" s="87">
        <f t="shared" si="0"/>
        <v>188501150</v>
      </c>
      <c r="G35" s="85">
        <v>188341150</v>
      </c>
      <c r="H35" s="86">
        <v>160000</v>
      </c>
      <c r="I35" s="87">
        <f t="shared" si="1"/>
        <v>188501150</v>
      </c>
      <c r="J35" s="85">
        <v>34592248</v>
      </c>
      <c r="K35" s="86">
        <v>0</v>
      </c>
      <c r="L35" s="88">
        <f t="shared" si="2"/>
        <v>34592248</v>
      </c>
      <c r="M35" s="105">
        <f t="shared" si="3"/>
        <v>0.1835121324193513</v>
      </c>
      <c r="N35" s="85">
        <v>0</v>
      </c>
      <c r="O35" s="86">
        <v>0</v>
      </c>
      <c r="P35" s="88">
        <f t="shared" si="4"/>
        <v>0</v>
      </c>
      <c r="Q35" s="105">
        <f t="shared" si="5"/>
        <v>0</v>
      </c>
      <c r="R35" s="85">
        <v>0</v>
      </c>
      <c r="S35" s="86">
        <v>0</v>
      </c>
      <c r="T35" s="88">
        <f t="shared" si="6"/>
        <v>0</v>
      </c>
      <c r="U35" s="105">
        <f t="shared" si="7"/>
        <v>0</v>
      </c>
      <c r="V35" s="85">
        <v>0</v>
      </c>
      <c r="W35" s="86">
        <v>0</v>
      </c>
      <c r="X35" s="88">
        <f t="shared" si="8"/>
        <v>0</v>
      </c>
      <c r="Y35" s="105">
        <f t="shared" si="9"/>
        <v>0</v>
      </c>
      <c r="Z35" s="125">
        <v>34592248</v>
      </c>
      <c r="AA35" s="88">
        <v>0</v>
      </c>
      <c r="AB35" s="88">
        <f t="shared" si="10"/>
        <v>34592248</v>
      </c>
      <c r="AC35" s="105">
        <f t="shared" si="11"/>
        <v>0.1835121324193513</v>
      </c>
      <c r="AD35" s="85">
        <v>39542783</v>
      </c>
      <c r="AE35" s="86">
        <v>24168</v>
      </c>
      <c r="AF35" s="88">
        <f t="shared" si="12"/>
        <v>39566951</v>
      </c>
      <c r="AG35" s="86">
        <v>170412000</v>
      </c>
      <c r="AH35" s="86">
        <v>170412000</v>
      </c>
      <c r="AI35" s="126">
        <v>39566951</v>
      </c>
      <c r="AJ35" s="127">
        <f t="shared" si="13"/>
        <v>0.2321840656761261</v>
      </c>
      <c r="AK35" s="128">
        <f t="shared" si="14"/>
        <v>-0.12572874265697143</v>
      </c>
    </row>
    <row r="36" spans="1:37" ht="16.5">
      <c r="A36" s="65"/>
      <c r="B36" s="66" t="s">
        <v>226</v>
      </c>
      <c r="C36" s="67"/>
      <c r="D36" s="89">
        <f>SUM(D31:D35)</f>
        <v>3758216241</v>
      </c>
      <c r="E36" s="90">
        <f>SUM(E31:E35)</f>
        <v>521101397</v>
      </c>
      <c r="F36" s="91">
        <f t="shared" si="0"/>
        <v>4279317638</v>
      </c>
      <c r="G36" s="89">
        <f>SUM(G31:G35)</f>
        <v>3803197743</v>
      </c>
      <c r="H36" s="90">
        <f>SUM(H31:H35)</f>
        <v>521830397</v>
      </c>
      <c r="I36" s="91">
        <f t="shared" si="1"/>
        <v>4325028140</v>
      </c>
      <c r="J36" s="89">
        <f>SUM(J31:J35)</f>
        <v>507894371</v>
      </c>
      <c r="K36" s="90">
        <f>SUM(K31:K35)</f>
        <v>18229370</v>
      </c>
      <c r="L36" s="90">
        <f t="shared" si="2"/>
        <v>526123741</v>
      </c>
      <c r="M36" s="106">
        <f t="shared" si="3"/>
        <v>0.12294570899062576</v>
      </c>
      <c r="N36" s="89">
        <f>SUM(N31:N35)</f>
        <v>0</v>
      </c>
      <c r="O36" s="90">
        <f>SUM(O31:O35)</f>
        <v>0</v>
      </c>
      <c r="P36" s="90">
        <f t="shared" si="4"/>
        <v>0</v>
      </c>
      <c r="Q36" s="106">
        <f t="shared" si="5"/>
        <v>0</v>
      </c>
      <c r="R36" s="89">
        <f>SUM(R31:R35)</f>
        <v>0</v>
      </c>
      <c r="S36" s="90">
        <f>SUM(S31:S35)</f>
        <v>0</v>
      </c>
      <c r="T36" s="90">
        <f t="shared" si="6"/>
        <v>0</v>
      </c>
      <c r="U36" s="106">
        <f t="shared" si="7"/>
        <v>0</v>
      </c>
      <c r="V36" s="89">
        <f>SUM(V31:V35)</f>
        <v>0</v>
      </c>
      <c r="W36" s="90">
        <f>SUM(W31:W35)</f>
        <v>0</v>
      </c>
      <c r="X36" s="90">
        <f t="shared" si="8"/>
        <v>0</v>
      </c>
      <c r="Y36" s="106">
        <f t="shared" si="9"/>
        <v>0</v>
      </c>
      <c r="Z36" s="89">
        <v>507894371</v>
      </c>
      <c r="AA36" s="90">
        <v>18229370</v>
      </c>
      <c r="AB36" s="90">
        <f t="shared" si="10"/>
        <v>526123741</v>
      </c>
      <c r="AC36" s="106">
        <f t="shared" si="11"/>
        <v>0.12294570899062576</v>
      </c>
      <c r="AD36" s="89">
        <f>SUM(AD31:AD35)</f>
        <v>566880394</v>
      </c>
      <c r="AE36" s="90">
        <f>SUM(AE31:AE35)</f>
        <v>35704144</v>
      </c>
      <c r="AF36" s="90">
        <f t="shared" si="12"/>
        <v>602584538</v>
      </c>
      <c r="AG36" s="90">
        <f>SUM(AG31:AG35)</f>
        <v>3983981176</v>
      </c>
      <c r="AH36" s="90">
        <f>SUM(AH31:AH35)</f>
        <v>3983981176</v>
      </c>
      <c r="AI36" s="91">
        <f>SUM(AI31:AI35)</f>
        <v>602584538</v>
      </c>
      <c r="AJ36" s="129">
        <f t="shared" si="13"/>
        <v>0.15125185370604774</v>
      </c>
      <c r="AK36" s="130">
        <f t="shared" si="14"/>
        <v>-0.12688808321198575</v>
      </c>
    </row>
    <row r="37" spans="1:37" ht="16.5">
      <c r="A37" s="68"/>
      <c r="B37" s="69" t="s">
        <v>227</v>
      </c>
      <c r="C37" s="70"/>
      <c r="D37" s="92">
        <f>SUM(D9,D11:D14,D16:D21,D23:D29,D31:D35)</f>
        <v>20766341583</v>
      </c>
      <c r="E37" s="93">
        <f>SUM(E9,E11:E14,E16:E21,E23:E29,E31:E35)</f>
        <v>4038676356</v>
      </c>
      <c r="F37" s="94">
        <f t="shared" si="0"/>
        <v>24805017939</v>
      </c>
      <c r="G37" s="92">
        <f>SUM(G9,G11:G14,G16:G21,G23:G29,G31:G35)</f>
        <v>21127602229</v>
      </c>
      <c r="H37" s="93">
        <f>SUM(H9,H11:H14,H16:H21,H23:H29,H31:H35)</f>
        <v>3310056930</v>
      </c>
      <c r="I37" s="94">
        <f t="shared" si="1"/>
        <v>24437659159</v>
      </c>
      <c r="J37" s="92">
        <f>SUM(J9,J11:J14,J16:J21,J23:J29,J31:J35)</f>
        <v>3851212086</v>
      </c>
      <c r="K37" s="93">
        <f>SUM(K9,K11:K14,K16:K21,K23:K29,K31:K35)</f>
        <v>246760084</v>
      </c>
      <c r="L37" s="93">
        <f t="shared" si="2"/>
        <v>4097972170</v>
      </c>
      <c r="M37" s="107">
        <f t="shared" si="3"/>
        <v>0.16520738586352368</v>
      </c>
      <c r="N37" s="92">
        <f>SUM(N9,N11:N14,N16:N21,N23:N29,N31:N35)</f>
        <v>0</v>
      </c>
      <c r="O37" s="93">
        <f>SUM(O9,O11:O14,O16:O21,O23:O29,O31:O35)</f>
        <v>0</v>
      </c>
      <c r="P37" s="93">
        <f t="shared" si="4"/>
        <v>0</v>
      </c>
      <c r="Q37" s="107">
        <f t="shared" si="5"/>
        <v>0</v>
      </c>
      <c r="R37" s="92">
        <f>SUM(R9,R11:R14,R16:R21,R23:R29,R31:R35)</f>
        <v>0</v>
      </c>
      <c r="S37" s="93">
        <f>SUM(S9,S11:S14,S16:S21,S23:S29,S31:S35)</f>
        <v>0</v>
      </c>
      <c r="T37" s="93">
        <f t="shared" si="6"/>
        <v>0</v>
      </c>
      <c r="U37" s="107">
        <f t="shared" si="7"/>
        <v>0</v>
      </c>
      <c r="V37" s="92">
        <f>SUM(V9,V11:V14,V16:V21,V23:V29,V31:V35)</f>
        <v>0</v>
      </c>
      <c r="W37" s="93">
        <f>SUM(W9,W11:W14,W16:W21,W23:W29,W31:W35)</f>
        <v>0</v>
      </c>
      <c r="X37" s="93">
        <f t="shared" si="8"/>
        <v>0</v>
      </c>
      <c r="Y37" s="107">
        <f t="shared" si="9"/>
        <v>0</v>
      </c>
      <c r="Z37" s="92">
        <v>3851212086</v>
      </c>
      <c r="AA37" s="93">
        <v>246760084</v>
      </c>
      <c r="AB37" s="93">
        <f t="shared" si="10"/>
        <v>4097972170</v>
      </c>
      <c r="AC37" s="107">
        <f t="shared" si="11"/>
        <v>0.16520738586352368</v>
      </c>
      <c r="AD37" s="92">
        <f>SUM(AD9,AD11:AD14,AD16:AD21,AD23:AD29,AD31:AD35)</f>
        <v>3949668008</v>
      </c>
      <c r="AE37" s="93">
        <f>SUM(AE9,AE11:AE14,AE16:AE21,AE23:AE29,AE31:AE35)</f>
        <v>2496358170</v>
      </c>
      <c r="AF37" s="93">
        <f t="shared" si="12"/>
        <v>6446026178</v>
      </c>
      <c r="AG37" s="93">
        <f>SUM(AG9,AG11:AG14,AG16:AG21,AG23:AG29,AG31:AG35)</f>
        <v>25552900366</v>
      </c>
      <c r="AH37" s="93">
        <f>SUM(AH9,AH11:AH14,AH16:AH21,AH23:AH29,AH31:AH35)</f>
        <v>25552900366</v>
      </c>
      <c r="AI37" s="94">
        <f>SUM(AI9,AI11:AI14,AI16:AI21,AI23:AI29,AI31:AI35)</f>
        <v>6446026178</v>
      </c>
      <c r="AJ37" s="131">
        <f t="shared" si="13"/>
        <v>0.25226201666629233</v>
      </c>
      <c r="AK37" s="132">
        <f t="shared" si="14"/>
        <v>-0.364263802715199</v>
      </c>
    </row>
    <row r="38" spans="1:37" ht="12.75">
      <c r="A38" s="71"/>
      <c r="B38" s="71"/>
      <c r="C38" s="71"/>
      <c r="D38" s="95"/>
      <c r="E38" s="95"/>
      <c r="F38" s="95"/>
      <c r="G38" s="95"/>
      <c r="H38" s="95"/>
      <c r="I38" s="95"/>
      <c r="J38" s="95"/>
      <c r="K38" s="95"/>
      <c r="L38" s="95"/>
      <c r="M38" s="108"/>
      <c r="N38" s="95"/>
      <c r="O38" s="95"/>
      <c r="P38" s="95"/>
      <c r="Q38" s="108"/>
      <c r="R38" s="95"/>
      <c r="S38" s="95"/>
      <c r="T38" s="95"/>
      <c r="U38" s="108"/>
      <c r="V38" s="95"/>
      <c r="W38" s="95"/>
      <c r="X38" s="95"/>
      <c r="Y38" s="108"/>
      <c r="Z38" s="95"/>
      <c r="AA38" s="95"/>
      <c r="AB38" s="95"/>
      <c r="AC38" s="108"/>
      <c r="AD38" s="95"/>
      <c r="AE38" s="95"/>
      <c r="AF38" s="95"/>
      <c r="AG38" s="95"/>
      <c r="AH38" s="95"/>
      <c r="AI38" s="95"/>
      <c r="AJ38" s="108"/>
      <c r="AK38" s="108"/>
    </row>
    <row r="39" spans="1:37" ht="12.75">
      <c r="A39" s="71"/>
      <c r="B39" s="71"/>
      <c r="C39" s="71"/>
      <c r="D39" s="95"/>
      <c r="E39" s="95"/>
      <c r="F39" s="95"/>
      <c r="G39" s="95"/>
      <c r="H39" s="95"/>
      <c r="I39" s="95"/>
      <c r="J39" s="95"/>
      <c r="K39" s="95"/>
      <c r="L39" s="95"/>
      <c r="M39" s="108"/>
      <c r="N39" s="95"/>
      <c r="O39" s="95"/>
      <c r="P39" s="95"/>
      <c r="Q39" s="108"/>
      <c r="R39" s="95"/>
      <c r="S39" s="95"/>
      <c r="T39" s="95"/>
      <c r="U39" s="108"/>
      <c r="V39" s="95"/>
      <c r="W39" s="95"/>
      <c r="X39" s="95"/>
      <c r="Y39" s="108"/>
      <c r="Z39" s="95"/>
      <c r="AA39" s="95"/>
      <c r="AB39" s="95"/>
      <c r="AC39" s="108"/>
      <c r="AD39" s="95"/>
      <c r="AE39" s="95"/>
      <c r="AF39" s="95"/>
      <c r="AG39" s="95"/>
      <c r="AH39" s="95"/>
      <c r="AI39" s="95"/>
      <c r="AJ39" s="108"/>
      <c r="AK39" s="108"/>
    </row>
    <row r="40" spans="1:37" ht="12.75">
      <c r="A40" s="71"/>
      <c r="B40" s="71"/>
      <c r="C40" s="71"/>
      <c r="D40" s="95"/>
      <c r="E40" s="95"/>
      <c r="F40" s="95"/>
      <c r="G40" s="95"/>
      <c r="H40" s="95"/>
      <c r="I40" s="95"/>
      <c r="J40" s="95"/>
      <c r="K40" s="95"/>
      <c r="L40" s="95"/>
      <c r="M40" s="108"/>
      <c r="N40" s="95"/>
      <c r="O40" s="95"/>
      <c r="P40" s="95"/>
      <c r="Q40" s="108"/>
      <c r="R40" s="95"/>
      <c r="S40" s="95"/>
      <c r="T40" s="95"/>
      <c r="U40" s="108"/>
      <c r="V40" s="95"/>
      <c r="W40" s="95"/>
      <c r="X40" s="95"/>
      <c r="Y40" s="108"/>
      <c r="Z40" s="95"/>
      <c r="AA40" s="95"/>
      <c r="AB40" s="95"/>
      <c r="AC40" s="108"/>
      <c r="AD40" s="95"/>
      <c r="AE40" s="95"/>
      <c r="AF40" s="95"/>
      <c r="AG40" s="95"/>
      <c r="AH40" s="95"/>
      <c r="AI40" s="95"/>
      <c r="AJ40" s="108"/>
      <c r="AK40" s="108"/>
    </row>
    <row r="41" spans="1:37" ht="12.75">
      <c r="A41" s="71"/>
      <c r="B41" s="71"/>
      <c r="C41" s="71"/>
      <c r="D41" s="95"/>
      <c r="E41" s="95"/>
      <c r="F41" s="95"/>
      <c r="G41" s="95"/>
      <c r="H41" s="95"/>
      <c r="I41" s="95"/>
      <c r="J41" s="95"/>
      <c r="K41" s="95"/>
      <c r="L41" s="95"/>
      <c r="M41" s="108"/>
      <c r="N41" s="95"/>
      <c r="O41" s="95"/>
      <c r="P41" s="95"/>
      <c r="Q41" s="108"/>
      <c r="R41" s="95"/>
      <c r="S41" s="95"/>
      <c r="T41" s="95"/>
      <c r="U41" s="108"/>
      <c r="V41" s="95"/>
      <c r="W41" s="95"/>
      <c r="X41" s="95"/>
      <c r="Y41" s="108"/>
      <c r="Z41" s="95"/>
      <c r="AA41" s="95"/>
      <c r="AB41" s="95"/>
      <c r="AC41" s="108"/>
      <c r="AD41" s="95"/>
      <c r="AE41" s="95"/>
      <c r="AF41" s="95"/>
      <c r="AG41" s="95"/>
      <c r="AH41" s="95"/>
      <c r="AI41" s="95"/>
      <c r="AJ41" s="108"/>
      <c r="AK41" s="108"/>
    </row>
    <row r="42" spans="1:37" ht="12.75">
      <c r="A42" s="71"/>
      <c r="B42" s="71"/>
      <c r="C42" s="71"/>
      <c r="D42" s="95"/>
      <c r="E42" s="95"/>
      <c r="F42" s="95"/>
      <c r="G42" s="95"/>
      <c r="H42" s="95"/>
      <c r="I42" s="95"/>
      <c r="J42" s="95"/>
      <c r="K42" s="95"/>
      <c r="L42" s="95"/>
      <c r="M42" s="108"/>
      <c r="N42" s="95"/>
      <c r="O42" s="95"/>
      <c r="P42" s="95"/>
      <c r="Q42" s="108"/>
      <c r="R42" s="95"/>
      <c r="S42" s="95"/>
      <c r="T42" s="95"/>
      <c r="U42" s="108"/>
      <c r="V42" s="95"/>
      <c r="W42" s="95"/>
      <c r="X42" s="95"/>
      <c r="Y42" s="108"/>
      <c r="Z42" s="95"/>
      <c r="AA42" s="95"/>
      <c r="AB42" s="95"/>
      <c r="AC42" s="108"/>
      <c r="AD42" s="95"/>
      <c r="AE42" s="95"/>
      <c r="AF42" s="95"/>
      <c r="AG42" s="95"/>
      <c r="AH42" s="95"/>
      <c r="AI42" s="95"/>
      <c r="AJ42" s="108"/>
      <c r="AK42" s="108"/>
    </row>
    <row r="43" spans="1:37" ht="12.75">
      <c r="A43" s="71"/>
      <c r="B43" s="71"/>
      <c r="C43" s="71"/>
      <c r="D43" s="95"/>
      <c r="E43" s="95"/>
      <c r="F43" s="95"/>
      <c r="G43" s="95"/>
      <c r="H43" s="95"/>
      <c r="I43" s="95"/>
      <c r="J43" s="95"/>
      <c r="K43" s="95"/>
      <c r="L43" s="95"/>
      <c r="M43" s="108"/>
      <c r="N43" s="95"/>
      <c r="O43" s="95"/>
      <c r="P43" s="95"/>
      <c r="Q43" s="108"/>
      <c r="R43" s="95"/>
      <c r="S43" s="95"/>
      <c r="T43" s="95"/>
      <c r="U43" s="108"/>
      <c r="V43" s="95"/>
      <c r="W43" s="95"/>
      <c r="X43" s="95"/>
      <c r="Y43" s="108"/>
      <c r="Z43" s="95"/>
      <c r="AA43" s="95"/>
      <c r="AB43" s="95"/>
      <c r="AC43" s="108"/>
      <c r="AD43" s="95"/>
      <c r="AE43" s="95"/>
      <c r="AF43" s="95"/>
      <c r="AG43" s="95"/>
      <c r="AH43" s="95"/>
      <c r="AI43" s="95"/>
      <c r="AJ43" s="108"/>
      <c r="AK43" s="108"/>
    </row>
    <row r="44" spans="1:37" ht="12.75">
      <c r="A44" s="71"/>
      <c r="B44" s="71"/>
      <c r="C44" s="71"/>
      <c r="D44" s="95"/>
      <c r="E44" s="95"/>
      <c r="F44" s="95"/>
      <c r="G44" s="95"/>
      <c r="H44" s="95"/>
      <c r="I44" s="95"/>
      <c r="J44" s="95"/>
      <c r="K44" s="95"/>
      <c r="L44" s="95"/>
      <c r="M44" s="108"/>
      <c r="N44" s="95"/>
      <c r="O44" s="95"/>
      <c r="P44" s="95"/>
      <c r="Q44" s="108"/>
      <c r="R44" s="95"/>
      <c r="S44" s="95"/>
      <c r="T44" s="95"/>
      <c r="U44" s="108"/>
      <c r="V44" s="95"/>
      <c r="W44" s="95"/>
      <c r="X44" s="95"/>
      <c r="Y44" s="108"/>
      <c r="Z44" s="95"/>
      <c r="AA44" s="95"/>
      <c r="AB44" s="95"/>
      <c r="AC44" s="108"/>
      <c r="AD44" s="95"/>
      <c r="AE44" s="95"/>
      <c r="AF44" s="95"/>
      <c r="AG44" s="95"/>
      <c r="AH44" s="95"/>
      <c r="AI44" s="95"/>
      <c r="AJ44" s="108"/>
      <c r="AK44" s="108"/>
    </row>
    <row r="45" spans="1:37" ht="12.75">
      <c r="A45" s="71"/>
      <c r="B45" s="71"/>
      <c r="C45" s="71"/>
      <c r="D45" s="95"/>
      <c r="E45" s="95"/>
      <c r="F45" s="95"/>
      <c r="G45" s="95"/>
      <c r="H45" s="95"/>
      <c r="I45" s="95"/>
      <c r="J45" s="95"/>
      <c r="K45" s="95"/>
      <c r="L45" s="95"/>
      <c r="M45" s="108"/>
      <c r="N45" s="95"/>
      <c r="O45" s="95"/>
      <c r="P45" s="95"/>
      <c r="Q45" s="108"/>
      <c r="R45" s="95"/>
      <c r="S45" s="95"/>
      <c r="T45" s="95"/>
      <c r="U45" s="108"/>
      <c r="V45" s="95"/>
      <c r="W45" s="95"/>
      <c r="X45" s="95"/>
      <c r="Y45" s="108"/>
      <c r="Z45" s="95"/>
      <c r="AA45" s="95"/>
      <c r="AB45" s="95"/>
      <c r="AC45" s="108"/>
      <c r="AD45" s="95"/>
      <c r="AE45" s="95"/>
      <c r="AF45" s="95"/>
      <c r="AG45" s="95"/>
      <c r="AH45" s="95"/>
      <c r="AI45" s="95"/>
      <c r="AJ45" s="108"/>
      <c r="AK45" s="108"/>
    </row>
    <row r="46" spans="1:37" ht="12.75">
      <c r="A46" s="71"/>
      <c r="B46" s="71"/>
      <c r="C46" s="71"/>
      <c r="D46" s="95"/>
      <c r="E46" s="95"/>
      <c r="F46" s="95"/>
      <c r="G46" s="95"/>
      <c r="H46" s="95"/>
      <c r="I46" s="95"/>
      <c r="J46" s="95"/>
      <c r="K46" s="95"/>
      <c r="L46" s="95"/>
      <c r="M46" s="108"/>
      <c r="N46" s="95"/>
      <c r="O46" s="95"/>
      <c r="P46" s="95"/>
      <c r="Q46" s="108"/>
      <c r="R46" s="95"/>
      <c r="S46" s="95"/>
      <c r="T46" s="95"/>
      <c r="U46" s="108"/>
      <c r="V46" s="95"/>
      <c r="W46" s="95"/>
      <c r="X46" s="95"/>
      <c r="Y46" s="108"/>
      <c r="Z46" s="95"/>
      <c r="AA46" s="95"/>
      <c r="AB46" s="95"/>
      <c r="AC46" s="108"/>
      <c r="AD46" s="95"/>
      <c r="AE46" s="95"/>
      <c r="AF46" s="95"/>
      <c r="AG46" s="95"/>
      <c r="AH46" s="95"/>
      <c r="AI46" s="95"/>
      <c r="AJ46" s="108"/>
      <c r="AK46" s="108"/>
    </row>
    <row r="47" spans="1:37" ht="12.75">
      <c r="A47" s="71"/>
      <c r="B47" s="71"/>
      <c r="C47" s="71"/>
      <c r="D47" s="95"/>
      <c r="E47" s="95"/>
      <c r="F47" s="95"/>
      <c r="G47" s="95"/>
      <c r="H47" s="95"/>
      <c r="I47" s="95"/>
      <c r="J47" s="95"/>
      <c r="K47" s="95"/>
      <c r="L47" s="95"/>
      <c r="M47" s="108"/>
      <c r="N47" s="95"/>
      <c r="O47" s="95"/>
      <c r="P47" s="95"/>
      <c r="Q47" s="108"/>
      <c r="R47" s="95"/>
      <c r="S47" s="95"/>
      <c r="T47" s="95"/>
      <c r="U47" s="108"/>
      <c r="V47" s="95"/>
      <c r="W47" s="95"/>
      <c r="X47" s="95"/>
      <c r="Y47" s="108"/>
      <c r="Z47" s="95"/>
      <c r="AA47" s="95"/>
      <c r="AB47" s="95"/>
      <c r="AC47" s="108"/>
      <c r="AD47" s="95"/>
      <c r="AE47" s="95"/>
      <c r="AF47" s="95"/>
      <c r="AG47" s="95"/>
      <c r="AH47" s="95"/>
      <c r="AI47" s="95"/>
      <c r="AJ47" s="108"/>
      <c r="AK47" s="108"/>
    </row>
    <row r="48" spans="1:37" ht="12.75">
      <c r="A48" s="71"/>
      <c r="B48" s="71"/>
      <c r="C48" s="71"/>
      <c r="D48" s="95"/>
      <c r="E48" s="95"/>
      <c r="F48" s="95"/>
      <c r="G48" s="95"/>
      <c r="H48" s="95"/>
      <c r="I48" s="95"/>
      <c r="J48" s="95"/>
      <c r="K48" s="95"/>
      <c r="L48" s="95"/>
      <c r="M48" s="108"/>
      <c r="N48" s="95"/>
      <c r="O48" s="95"/>
      <c r="P48" s="95"/>
      <c r="Q48" s="108"/>
      <c r="R48" s="95"/>
      <c r="S48" s="95"/>
      <c r="T48" s="95"/>
      <c r="U48" s="108"/>
      <c r="V48" s="95"/>
      <c r="W48" s="95"/>
      <c r="X48" s="95"/>
      <c r="Y48" s="108"/>
      <c r="Z48" s="95"/>
      <c r="AA48" s="95"/>
      <c r="AB48" s="95"/>
      <c r="AC48" s="108"/>
      <c r="AD48" s="95"/>
      <c r="AE48" s="95"/>
      <c r="AF48" s="95"/>
      <c r="AG48" s="95"/>
      <c r="AH48" s="95"/>
      <c r="AI48" s="95"/>
      <c r="AJ48" s="108"/>
      <c r="AK48" s="108"/>
    </row>
    <row r="49" spans="1:37" ht="12.75">
      <c r="A49" s="71"/>
      <c r="B49" s="71"/>
      <c r="C49" s="71"/>
      <c r="D49" s="95"/>
      <c r="E49" s="95"/>
      <c r="F49" s="95"/>
      <c r="G49" s="95"/>
      <c r="H49" s="95"/>
      <c r="I49" s="95"/>
      <c r="J49" s="95"/>
      <c r="K49" s="95"/>
      <c r="L49" s="95"/>
      <c r="M49" s="108"/>
      <c r="N49" s="95"/>
      <c r="O49" s="95"/>
      <c r="P49" s="95"/>
      <c r="Q49" s="108"/>
      <c r="R49" s="95"/>
      <c r="S49" s="95"/>
      <c r="T49" s="95"/>
      <c r="U49" s="108"/>
      <c r="V49" s="95"/>
      <c r="W49" s="95"/>
      <c r="X49" s="95"/>
      <c r="Y49" s="108"/>
      <c r="Z49" s="95"/>
      <c r="AA49" s="95"/>
      <c r="AB49" s="95"/>
      <c r="AC49" s="108"/>
      <c r="AD49" s="95"/>
      <c r="AE49" s="95"/>
      <c r="AF49" s="95"/>
      <c r="AG49" s="95"/>
      <c r="AH49" s="95"/>
      <c r="AI49" s="95"/>
      <c r="AJ49" s="108"/>
      <c r="AK49" s="108"/>
    </row>
    <row r="50" spans="1:37" ht="12.75">
      <c r="A50" s="71"/>
      <c r="B50" s="71"/>
      <c r="C50" s="71"/>
      <c r="D50" s="95"/>
      <c r="E50" s="95"/>
      <c r="F50" s="95"/>
      <c r="G50" s="95"/>
      <c r="H50" s="95"/>
      <c r="I50" s="95"/>
      <c r="J50" s="95"/>
      <c r="K50" s="95"/>
      <c r="L50" s="95"/>
      <c r="M50" s="108"/>
      <c r="N50" s="95"/>
      <c r="O50" s="95"/>
      <c r="P50" s="95"/>
      <c r="Q50" s="108"/>
      <c r="R50" s="95"/>
      <c r="S50" s="95"/>
      <c r="T50" s="95"/>
      <c r="U50" s="108"/>
      <c r="V50" s="95"/>
      <c r="W50" s="95"/>
      <c r="X50" s="95"/>
      <c r="Y50" s="108"/>
      <c r="Z50" s="95"/>
      <c r="AA50" s="95"/>
      <c r="AB50" s="95"/>
      <c r="AC50" s="108"/>
      <c r="AD50" s="95"/>
      <c r="AE50" s="95"/>
      <c r="AF50" s="95"/>
      <c r="AG50" s="95"/>
      <c r="AH50" s="95"/>
      <c r="AI50" s="95"/>
      <c r="AJ50" s="108"/>
      <c r="AK50" s="108"/>
    </row>
    <row r="51" spans="1:37" ht="12.75">
      <c r="A51" s="71"/>
      <c r="B51" s="71"/>
      <c r="C51" s="71"/>
      <c r="D51" s="95"/>
      <c r="E51" s="95"/>
      <c r="F51" s="95"/>
      <c r="G51" s="95"/>
      <c r="H51" s="95"/>
      <c r="I51" s="95"/>
      <c r="J51" s="95"/>
      <c r="K51" s="95"/>
      <c r="L51" s="95"/>
      <c r="M51" s="108"/>
      <c r="N51" s="95"/>
      <c r="O51" s="95"/>
      <c r="P51" s="95"/>
      <c r="Q51" s="108"/>
      <c r="R51" s="95"/>
      <c r="S51" s="95"/>
      <c r="T51" s="95"/>
      <c r="U51" s="108"/>
      <c r="V51" s="95"/>
      <c r="W51" s="95"/>
      <c r="X51" s="95"/>
      <c r="Y51" s="108"/>
      <c r="Z51" s="95"/>
      <c r="AA51" s="95"/>
      <c r="AB51" s="95"/>
      <c r="AC51" s="108"/>
      <c r="AD51" s="95"/>
      <c r="AE51" s="95"/>
      <c r="AF51" s="95"/>
      <c r="AG51" s="95"/>
      <c r="AH51" s="95"/>
      <c r="AI51" s="95"/>
      <c r="AJ51" s="108"/>
      <c r="AK51" s="108"/>
    </row>
    <row r="52" spans="1:37" ht="12.75">
      <c r="A52" s="71"/>
      <c r="B52" s="71"/>
      <c r="C52" s="71"/>
      <c r="D52" s="95"/>
      <c r="E52" s="95"/>
      <c r="F52" s="95"/>
      <c r="G52" s="95"/>
      <c r="H52" s="95"/>
      <c r="I52" s="95"/>
      <c r="J52" s="95"/>
      <c r="K52" s="95"/>
      <c r="L52" s="95"/>
      <c r="M52" s="108"/>
      <c r="N52" s="95"/>
      <c r="O52" s="95"/>
      <c r="P52" s="95"/>
      <c r="Q52" s="108"/>
      <c r="R52" s="95"/>
      <c r="S52" s="95"/>
      <c r="T52" s="95"/>
      <c r="U52" s="108"/>
      <c r="V52" s="95"/>
      <c r="W52" s="95"/>
      <c r="X52" s="95"/>
      <c r="Y52" s="108"/>
      <c r="Z52" s="95"/>
      <c r="AA52" s="95"/>
      <c r="AB52" s="95"/>
      <c r="AC52" s="108"/>
      <c r="AD52" s="95"/>
      <c r="AE52" s="95"/>
      <c r="AF52" s="95"/>
      <c r="AG52" s="95"/>
      <c r="AH52" s="95"/>
      <c r="AI52" s="95"/>
      <c r="AJ52" s="108"/>
      <c r="AK52" s="108"/>
    </row>
    <row r="53" spans="1:37" ht="12.75">
      <c r="A53" s="71"/>
      <c r="B53" s="71"/>
      <c r="C53" s="71"/>
      <c r="D53" s="95"/>
      <c r="E53" s="95"/>
      <c r="F53" s="95"/>
      <c r="G53" s="95"/>
      <c r="H53" s="95"/>
      <c r="I53" s="95"/>
      <c r="J53" s="95"/>
      <c r="K53" s="95"/>
      <c r="L53" s="95"/>
      <c r="M53" s="108"/>
      <c r="N53" s="95"/>
      <c r="O53" s="95"/>
      <c r="P53" s="95"/>
      <c r="Q53" s="108"/>
      <c r="R53" s="95"/>
      <c r="S53" s="95"/>
      <c r="T53" s="95"/>
      <c r="U53" s="108"/>
      <c r="V53" s="95"/>
      <c r="W53" s="95"/>
      <c r="X53" s="95"/>
      <c r="Y53" s="108"/>
      <c r="Z53" s="95"/>
      <c r="AA53" s="95"/>
      <c r="AB53" s="95"/>
      <c r="AC53" s="108"/>
      <c r="AD53" s="95"/>
      <c r="AE53" s="95"/>
      <c r="AF53" s="95"/>
      <c r="AG53" s="95"/>
      <c r="AH53" s="95"/>
      <c r="AI53" s="95"/>
      <c r="AJ53" s="108"/>
      <c r="AK53" s="108"/>
    </row>
    <row r="54" spans="1:37" ht="12.75">
      <c r="A54" s="71"/>
      <c r="B54" s="71"/>
      <c r="C54" s="71"/>
      <c r="D54" s="95"/>
      <c r="E54" s="95"/>
      <c r="F54" s="95"/>
      <c r="G54" s="95"/>
      <c r="H54" s="95"/>
      <c r="I54" s="95"/>
      <c r="J54" s="95"/>
      <c r="K54" s="95"/>
      <c r="L54" s="95"/>
      <c r="M54" s="108"/>
      <c r="N54" s="95"/>
      <c r="O54" s="95"/>
      <c r="P54" s="95"/>
      <c r="Q54" s="108"/>
      <c r="R54" s="95"/>
      <c r="S54" s="95"/>
      <c r="T54" s="95"/>
      <c r="U54" s="108"/>
      <c r="V54" s="95"/>
      <c r="W54" s="95"/>
      <c r="X54" s="95"/>
      <c r="Y54" s="108"/>
      <c r="Z54" s="95"/>
      <c r="AA54" s="95"/>
      <c r="AB54" s="95"/>
      <c r="AC54" s="108"/>
      <c r="AD54" s="95"/>
      <c r="AE54" s="95"/>
      <c r="AF54" s="95"/>
      <c r="AG54" s="95"/>
      <c r="AH54" s="95"/>
      <c r="AI54" s="95"/>
      <c r="AJ54" s="108"/>
      <c r="AK54" s="108"/>
    </row>
    <row r="55" spans="1:37" ht="12.75">
      <c r="A55" s="71"/>
      <c r="B55" s="71"/>
      <c r="C55" s="71"/>
      <c r="D55" s="95"/>
      <c r="E55" s="95"/>
      <c r="F55" s="95"/>
      <c r="G55" s="95"/>
      <c r="H55" s="95"/>
      <c r="I55" s="95"/>
      <c r="J55" s="95"/>
      <c r="K55" s="95"/>
      <c r="L55" s="95"/>
      <c r="M55" s="108"/>
      <c r="N55" s="95"/>
      <c r="O55" s="95"/>
      <c r="P55" s="95"/>
      <c r="Q55" s="108"/>
      <c r="R55" s="95"/>
      <c r="S55" s="95"/>
      <c r="T55" s="95"/>
      <c r="U55" s="108"/>
      <c r="V55" s="95"/>
      <c r="W55" s="95"/>
      <c r="X55" s="95"/>
      <c r="Y55" s="108"/>
      <c r="Z55" s="95"/>
      <c r="AA55" s="95"/>
      <c r="AB55" s="95"/>
      <c r="AC55" s="108"/>
      <c r="AD55" s="95"/>
      <c r="AE55" s="95"/>
      <c r="AF55" s="95"/>
      <c r="AG55" s="95"/>
      <c r="AH55" s="95"/>
      <c r="AI55" s="95"/>
      <c r="AJ55" s="108"/>
      <c r="AK55" s="108"/>
    </row>
    <row r="56" spans="1:37" ht="12.75">
      <c r="A56" s="71"/>
      <c r="B56" s="71"/>
      <c r="C56" s="71"/>
      <c r="D56" s="95"/>
      <c r="E56" s="95"/>
      <c r="F56" s="95"/>
      <c r="G56" s="95"/>
      <c r="H56" s="95"/>
      <c r="I56" s="95"/>
      <c r="J56" s="95"/>
      <c r="K56" s="95"/>
      <c r="L56" s="95"/>
      <c r="M56" s="108"/>
      <c r="N56" s="95"/>
      <c r="O56" s="95"/>
      <c r="P56" s="95"/>
      <c r="Q56" s="108"/>
      <c r="R56" s="95"/>
      <c r="S56" s="95"/>
      <c r="T56" s="95"/>
      <c r="U56" s="108"/>
      <c r="V56" s="95"/>
      <c r="W56" s="95"/>
      <c r="X56" s="95"/>
      <c r="Y56" s="108"/>
      <c r="Z56" s="95"/>
      <c r="AA56" s="95"/>
      <c r="AB56" s="95"/>
      <c r="AC56" s="108"/>
      <c r="AD56" s="95"/>
      <c r="AE56" s="95"/>
      <c r="AF56" s="95"/>
      <c r="AG56" s="95"/>
      <c r="AH56" s="95"/>
      <c r="AI56" s="95"/>
      <c r="AJ56" s="108"/>
      <c r="AK56" s="108"/>
    </row>
    <row r="57" spans="1:37" ht="12.75">
      <c r="A57" s="71"/>
      <c r="B57" s="71"/>
      <c r="C57" s="71"/>
      <c r="D57" s="95"/>
      <c r="E57" s="95"/>
      <c r="F57" s="95"/>
      <c r="G57" s="95"/>
      <c r="H57" s="95"/>
      <c r="I57" s="95"/>
      <c r="J57" s="95"/>
      <c r="K57" s="95"/>
      <c r="L57" s="95"/>
      <c r="M57" s="108"/>
      <c r="N57" s="95"/>
      <c r="O57" s="95"/>
      <c r="P57" s="95"/>
      <c r="Q57" s="108"/>
      <c r="R57" s="95"/>
      <c r="S57" s="95"/>
      <c r="T57" s="95"/>
      <c r="U57" s="108"/>
      <c r="V57" s="95"/>
      <c r="W57" s="95"/>
      <c r="X57" s="95"/>
      <c r="Y57" s="108"/>
      <c r="Z57" s="95"/>
      <c r="AA57" s="95"/>
      <c r="AB57" s="95"/>
      <c r="AC57" s="108"/>
      <c r="AD57" s="95"/>
      <c r="AE57" s="95"/>
      <c r="AF57" s="95"/>
      <c r="AG57" s="95"/>
      <c r="AH57" s="95"/>
      <c r="AI57" s="95"/>
      <c r="AJ57" s="108"/>
      <c r="AK57" s="108"/>
    </row>
    <row r="58" spans="1:37" ht="12.75">
      <c r="A58" s="71"/>
      <c r="B58" s="71"/>
      <c r="C58" s="71"/>
      <c r="D58" s="95"/>
      <c r="E58" s="95"/>
      <c r="F58" s="95"/>
      <c r="G58" s="95"/>
      <c r="H58" s="95"/>
      <c r="I58" s="95"/>
      <c r="J58" s="95"/>
      <c r="K58" s="95"/>
      <c r="L58" s="95"/>
      <c r="M58" s="108"/>
      <c r="N58" s="95"/>
      <c r="O58" s="95"/>
      <c r="P58" s="95"/>
      <c r="Q58" s="108"/>
      <c r="R58" s="95"/>
      <c r="S58" s="95"/>
      <c r="T58" s="95"/>
      <c r="U58" s="108"/>
      <c r="V58" s="95"/>
      <c r="W58" s="95"/>
      <c r="X58" s="95"/>
      <c r="Y58" s="108"/>
      <c r="Z58" s="95"/>
      <c r="AA58" s="95"/>
      <c r="AB58" s="95"/>
      <c r="AC58" s="108"/>
      <c r="AD58" s="95"/>
      <c r="AE58" s="95"/>
      <c r="AF58" s="95"/>
      <c r="AG58" s="95"/>
      <c r="AH58" s="95"/>
      <c r="AI58" s="95"/>
      <c r="AJ58" s="108"/>
      <c r="AK58" s="108"/>
    </row>
    <row r="59" spans="1:37" ht="12.75">
      <c r="A59" s="71"/>
      <c r="B59" s="71"/>
      <c r="C59" s="71"/>
      <c r="D59" s="95"/>
      <c r="E59" s="95"/>
      <c r="F59" s="95"/>
      <c r="G59" s="95"/>
      <c r="H59" s="95"/>
      <c r="I59" s="95"/>
      <c r="J59" s="95"/>
      <c r="K59" s="95"/>
      <c r="L59" s="95"/>
      <c r="M59" s="108"/>
      <c r="N59" s="95"/>
      <c r="O59" s="95"/>
      <c r="P59" s="95"/>
      <c r="Q59" s="108"/>
      <c r="R59" s="95"/>
      <c r="S59" s="95"/>
      <c r="T59" s="95"/>
      <c r="U59" s="108"/>
      <c r="V59" s="95"/>
      <c r="W59" s="95"/>
      <c r="X59" s="95"/>
      <c r="Y59" s="108"/>
      <c r="Z59" s="95"/>
      <c r="AA59" s="95"/>
      <c r="AB59" s="95"/>
      <c r="AC59" s="108"/>
      <c r="AD59" s="95"/>
      <c r="AE59" s="95"/>
      <c r="AF59" s="95"/>
      <c r="AG59" s="95"/>
      <c r="AH59" s="95"/>
      <c r="AI59" s="95"/>
      <c r="AJ59" s="108"/>
      <c r="AK59" s="108"/>
    </row>
    <row r="60" spans="1:37" ht="12.75">
      <c r="A60" s="71"/>
      <c r="B60" s="71"/>
      <c r="C60" s="71"/>
      <c r="D60" s="95"/>
      <c r="E60" s="95"/>
      <c r="F60" s="95"/>
      <c r="G60" s="95"/>
      <c r="H60" s="95"/>
      <c r="I60" s="95"/>
      <c r="J60" s="95"/>
      <c r="K60" s="95"/>
      <c r="L60" s="95"/>
      <c r="M60" s="108"/>
      <c r="N60" s="95"/>
      <c r="O60" s="95"/>
      <c r="P60" s="95"/>
      <c r="Q60" s="108"/>
      <c r="R60" s="95"/>
      <c r="S60" s="95"/>
      <c r="T60" s="95"/>
      <c r="U60" s="108"/>
      <c r="V60" s="95"/>
      <c r="W60" s="95"/>
      <c r="X60" s="95"/>
      <c r="Y60" s="108"/>
      <c r="Z60" s="95"/>
      <c r="AA60" s="95"/>
      <c r="AB60" s="95"/>
      <c r="AC60" s="108"/>
      <c r="AD60" s="95"/>
      <c r="AE60" s="95"/>
      <c r="AF60" s="95"/>
      <c r="AG60" s="95"/>
      <c r="AH60" s="95"/>
      <c r="AI60" s="95"/>
      <c r="AJ60" s="108"/>
      <c r="AK60" s="108"/>
    </row>
    <row r="61" spans="1:37" ht="12.75">
      <c r="A61" s="71"/>
      <c r="B61" s="71"/>
      <c r="C61" s="71"/>
      <c r="D61" s="95"/>
      <c r="E61" s="95"/>
      <c r="F61" s="95"/>
      <c r="G61" s="95"/>
      <c r="H61" s="95"/>
      <c r="I61" s="95"/>
      <c r="J61" s="95"/>
      <c r="K61" s="95"/>
      <c r="L61" s="95"/>
      <c r="M61" s="108"/>
      <c r="N61" s="95"/>
      <c r="O61" s="95"/>
      <c r="P61" s="95"/>
      <c r="Q61" s="108"/>
      <c r="R61" s="95"/>
      <c r="S61" s="95"/>
      <c r="T61" s="95"/>
      <c r="U61" s="108"/>
      <c r="V61" s="95"/>
      <c r="W61" s="95"/>
      <c r="X61" s="95"/>
      <c r="Y61" s="108"/>
      <c r="Z61" s="95"/>
      <c r="AA61" s="95"/>
      <c r="AB61" s="95"/>
      <c r="AC61" s="108"/>
      <c r="AD61" s="95"/>
      <c r="AE61" s="95"/>
      <c r="AF61" s="95"/>
      <c r="AG61" s="95"/>
      <c r="AH61" s="95"/>
      <c r="AI61" s="95"/>
      <c r="AJ61" s="108"/>
      <c r="AK61" s="108"/>
    </row>
    <row r="62" spans="1:37" ht="12.75">
      <c r="A62" s="71"/>
      <c r="B62" s="71"/>
      <c r="C62" s="71"/>
      <c r="D62" s="95"/>
      <c r="E62" s="95"/>
      <c r="F62" s="95"/>
      <c r="G62" s="95"/>
      <c r="H62" s="95"/>
      <c r="I62" s="95"/>
      <c r="J62" s="95"/>
      <c r="K62" s="95"/>
      <c r="L62" s="95"/>
      <c r="M62" s="108"/>
      <c r="N62" s="95"/>
      <c r="O62" s="95"/>
      <c r="P62" s="95"/>
      <c r="Q62" s="108"/>
      <c r="R62" s="95"/>
      <c r="S62" s="95"/>
      <c r="T62" s="95"/>
      <c r="U62" s="108"/>
      <c r="V62" s="95"/>
      <c r="W62" s="95"/>
      <c r="X62" s="95"/>
      <c r="Y62" s="108"/>
      <c r="Z62" s="95"/>
      <c r="AA62" s="95"/>
      <c r="AB62" s="95"/>
      <c r="AC62" s="108"/>
      <c r="AD62" s="95"/>
      <c r="AE62" s="95"/>
      <c r="AF62" s="95"/>
      <c r="AG62" s="95"/>
      <c r="AH62" s="95"/>
      <c r="AI62" s="95"/>
      <c r="AJ62" s="108"/>
      <c r="AK62" s="108"/>
    </row>
    <row r="63" spans="1:37" ht="12.75">
      <c r="A63" s="71"/>
      <c r="B63" s="71"/>
      <c r="C63" s="71"/>
      <c r="D63" s="95"/>
      <c r="E63" s="95"/>
      <c r="F63" s="95"/>
      <c r="G63" s="95"/>
      <c r="H63" s="95"/>
      <c r="I63" s="95"/>
      <c r="J63" s="95"/>
      <c r="K63" s="95"/>
      <c r="L63" s="95"/>
      <c r="M63" s="108"/>
      <c r="N63" s="95"/>
      <c r="O63" s="95"/>
      <c r="P63" s="95"/>
      <c r="Q63" s="108"/>
      <c r="R63" s="95"/>
      <c r="S63" s="95"/>
      <c r="T63" s="95"/>
      <c r="U63" s="108"/>
      <c r="V63" s="95"/>
      <c r="W63" s="95"/>
      <c r="X63" s="95"/>
      <c r="Y63" s="108"/>
      <c r="Z63" s="95"/>
      <c r="AA63" s="95"/>
      <c r="AB63" s="95"/>
      <c r="AC63" s="108"/>
      <c r="AD63" s="95"/>
      <c r="AE63" s="95"/>
      <c r="AF63" s="95"/>
      <c r="AG63" s="95"/>
      <c r="AH63" s="95"/>
      <c r="AI63" s="95"/>
      <c r="AJ63" s="108"/>
      <c r="AK63" s="108"/>
    </row>
    <row r="64" spans="1:37" ht="12.75">
      <c r="A64" s="71"/>
      <c r="B64" s="71"/>
      <c r="C64" s="71"/>
      <c r="D64" s="95"/>
      <c r="E64" s="95"/>
      <c r="F64" s="95"/>
      <c r="G64" s="95"/>
      <c r="H64" s="95"/>
      <c r="I64" s="95"/>
      <c r="J64" s="95"/>
      <c r="K64" s="95"/>
      <c r="L64" s="95"/>
      <c r="M64" s="108"/>
      <c r="N64" s="95"/>
      <c r="O64" s="95"/>
      <c r="P64" s="95"/>
      <c r="Q64" s="108"/>
      <c r="R64" s="95"/>
      <c r="S64" s="95"/>
      <c r="T64" s="95"/>
      <c r="U64" s="108"/>
      <c r="V64" s="95"/>
      <c r="W64" s="95"/>
      <c r="X64" s="95"/>
      <c r="Y64" s="108"/>
      <c r="Z64" s="95"/>
      <c r="AA64" s="95"/>
      <c r="AB64" s="95"/>
      <c r="AC64" s="108"/>
      <c r="AD64" s="95"/>
      <c r="AE64" s="95"/>
      <c r="AF64" s="95"/>
      <c r="AG64" s="95"/>
      <c r="AH64" s="95"/>
      <c r="AI64" s="95"/>
      <c r="AJ64" s="108"/>
      <c r="AK64" s="108"/>
    </row>
    <row r="65" spans="1:37" ht="12.75">
      <c r="A65" s="71"/>
      <c r="B65" s="71"/>
      <c r="C65" s="71"/>
      <c r="D65" s="95"/>
      <c r="E65" s="95"/>
      <c r="F65" s="95"/>
      <c r="G65" s="95"/>
      <c r="H65" s="95"/>
      <c r="I65" s="95"/>
      <c r="J65" s="95"/>
      <c r="K65" s="95"/>
      <c r="L65" s="95"/>
      <c r="M65" s="108"/>
      <c r="N65" s="95"/>
      <c r="O65" s="95"/>
      <c r="P65" s="95"/>
      <c r="Q65" s="108"/>
      <c r="R65" s="95"/>
      <c r="S65" s="95"/>
      <c r="T65" s="95"/>
      <c r="U65" s="108"/>
      <c r="V65" s="95"/>
      <c r="W65" s="95"/>
      <c r="X65" s="95"/>
      <c r="Y65" s="108"/>
      <c r="Z65" s="95"/>
      <c r="AA65" s="95"/>
      <c r="AB65" s="95"/>
      <c r="AC65" s="108"/>
      <c r="AD65" s="95"/>
      <c r="AE65" s="95"/>
      <c r="AF65" s="95"/>
      <c r="AG65" s="95"/>
      <c r="AH65" s="95"/>
      <c r="AI65" s="95"/>
      <c r="AJ65" s="108"/>
      <c r="AK65" s="108"/>
    </row>
    <row r="66" spans="1:37" ht="12.75">
      <c r="A66" s="71"/>
      <c r="B66" s="71"/>
      <c r="C66" s="71"/>
      <c r="D66" s="95"/>
      <c r="E66" s="95"/>
      <c r="F66" s="95"/>
      <c r="G66" s="95"/>
      <c r="H66" s="95"/>
      <c r="I66" s="95"/>
      <c r="J66" s="95"/>
      <c r="K66" s="95"/>
      <c r="L66" s="95"/>
      <c r="M66" s="108"/>
      <c r="N66" s="95"/>
      <c r="O66" s="95"/>
      <c r="P66" s="95"/>
      <c r="Q66" s="108"/>
      <c r="R66" s="95"/>
      <c r="S66" s="95"/>
      <c r="T66" s="95"/>
      <c r="U66" s="108"/>
      <c r="V66" s="95"/>
      <c r="W66" s="95"/>
      <c r="X66" s="95"/>
      <c r="Y66" s="108"/>
      <c r="Z66" s="95"/>
      <c r="AA66" s="95"/>
      <c r="AB66" s="95"/>
      <c r="AC66" s="108"/>
      <c r="AD66" s="95"/>
      <c r="AE66" s="95"/>
      <c r="AF66" s="95"/>
      <c r="AG66" s="95"/>
      <c r="AH66" s="95"/>
      <c r="AI66" s="95"/>
      <c r="AJ66" s="108"/>
      <c r="AK66" s="108"/>
    </row>
    <row r="67" spans="1:37" ht="12.75">
      <c r="A67" s="71"/>
      <c r="B67" s="71"/>
      <c r="C67" s="71"/>
      <c r="D67" s="95"/>
      <c r="E67" s="95"/>
      <c r="F67" s="95"/>
      <c r="G67" s="95"/>
      <c r="H67" s="95"/>
      <c r="I67" s="95"/>
      <c r="J67" s="95"/>
      <c r="K67" s="95"/>
      <c r="L67" s="95"/>
      <c r="M67" s="108"/>
      <c r="N67" s="95"/>
      <c r="O67" s="95"/>
      <c r="P67" s="95"/>
      <c r="Q67" s="108"/>
      <c r="R67" s="95"/>
      <c r="S67" s="95"/>
      <c r="T67" s="95"/>
      <c r="U67" s="108"/>
      <c r="V67" s="95"/>
      <c r="W67" s="95"/>
      <c r="X67" s="95"/>
      <c r="Y67" s="108"/>
      <c r="Z67" s="95"/>
      <c r="AA67" s="95"/>
      <c r="AB67" s="95"/>
      <c r="AC67" s="108"/>
      <c r="AD67" s="95"/>
      <c r="AE67" s="95"/>
      <c r="AF67" s="95"/>
      <c r="AG67" s="95"/>
      <c r="AH67" s="95"/>
      <c r="AI67" s="95"/>
      <c r="AJ67" s="108"/>
      <c r="AK67" s="108"/>
    </row>
    <row r="68" spans="1:37" ht="12.75">
      <c r="A68" s="71"/>
      <c r="B68" s="71"/>
      <c r="C68" s="71"/>
      <c r="D68" s="95"/>
      <c r="E68" s="95"/>
      <c r="F68" s="95"/>
      <c r="G68" s="95"/>
      <c r="H68" s="95"/>
      <c r="I68" s="95"/>
      <c r="J68" s="95"/>
      <c r="K68" s="95"/>
      <c r="L68" s="95"/>
      <c r="M68" s="108"/>
      <c r="N68" s="95"/>
      <c r="O68" s="95"/>
      <c r="P68" s="95"/>
      <c r="Q68" s="108"/>
      <c r="R68" s="95"/>
      <c r="S68" s="95"/>
      <c r="T68" s="95"/>
      <c r="U68" s="108"/>
      <c r="V68" s="95"/>
      <c r="W68" s="95"/>
      <c r="X68" s="95"/>
      <c r="Y68" s="108"/>
      <c r="Z68" s="95"/>
      <c r="AA68" s="95"/>
      <c r="AB68" s="95"/>
      <c r="AC68" s="108"/>
      <c r="AD68" s="95"/>
      <c r="AE68" s="95"/>
      <c r="AF68" s="95"/>
      <c r="AG68" s="95"/>
      <c r="AH68" s="95"/>
      <c r="AI68" s="95"/>
      <c r="AJ68" s="108"/>
      <c r="AK68" s="108"/>
    </row>
    <row r="69" spans="1:37" ht="12.75">
      <c r="A69" s="71"/>
      <c r="B69" s="71"/>
      <c r="C69" s="71"/>
      <c r="D69" s="95"/>
      <c r="E69" s="95"/>
      <c r="F69" s="95"/>
      <c r="G69" s="95"/>
      <c r="H69" s="95"/>
      <c r="I69" s="95"/>
      <c r="J69" s="95"/>
      <c r="K69" s="95"/>
      <c r="L69" s="95"/>
      <c r="M69" s="108"/>
      <c r="N69" s="95"/>
      <c r="O69" s="95"/>
      <c r="P69" s="95"/>
      <c r="Q69" s="108"/>
      <c r="R69" s="95"/>
      <c r="S69" s="95"/>
      <c r="T69" s="95"/>
      <c r="U69" s="108"/>
      <c r="V69" s="95"/>
      <c r="W69" s="95"/>
      <c r="X69" s="95"/>
      <c r="Y69" s="108"/>
      <c r="Z69" s="95"/>
      <c r="AA69" s="95"/>
      <c r="AB69" s="95"/>
      <c r="AC69" s="108"/>
      <c r="AD69" s="95"/>
      <c r="AE69" s="95"/>
      <c r="AF69" s="95"/>
      <c r="AG69" s="95"/>
      <c r="AH69" s="95"/>
      <c r="AI69" s="95"/>
      <c r="AJ69" s="108"/>
      <c r="AK69" s="108"/>
    </row>
    <row r="70" spans="1:37" ht="12.75">
      <c r="A70" s="71"/>
      <c r="B70" s="71"/>
      <c r="C70" s="71"/>
      <c r="D70" s="95"/>
      <c r="E70" s="95"/>
      <c r="F70" s="95"/>
      <c r="G70" s="95"/>
      <c r="H70" s="95"/>
      <c r="I70" s="95"/>
      <c r="J70" s="95"/>
      <c r="K70" s="95"/>
      <c r="L70" s="95"/>
      <c r="M70" s="108"/>
      <c r="N70" s="95"/>
      <c r="O70" s="95"/>
      <c r="P70" s="95"/>
      <c r="Q70" s="108"/>
      <c r="R70" s="95"/>
      <c r="S70" s="95"/>
      <c r="T70" s="95"/>
      <c r="U70" s="108"/>
      <c r="V70" s="95"/>
      <c r="W70" s="95"/>
      <c r="X70" s="95"/>
      <c r="Y70" s="108"/>
      <c r="Z70" s="95"/>
      <c r="AA70" s="95"/>
      <c r="AB70" s="95"/>
      <c r="AC70" s="108"/>
      <c r="AD70" s="95"/>
      <c r="AE70" s="95"/>
      <c r="AF70" s="95"/>
      <c r="AG70" s="95"/>
      <c r="AH70" s="95"/>
      <c r="AI70" s="95"/>
      <c r="AJ70" s="108"/>
      <c r="AK70" s="108"/>
    </row>
    <row r="71" spans="1:37" ht="12.75">
      <c r="A71" s="71"/>
      <c r="B71" s="71"/>
      <c r="C71" s="71"/>
      <c r="D71" s="95"/>
      <c r="E71" s="95"/>
      <c r="F71" s="95"/>
      <c r="G71" s="95"/>
      <c r="H71" s="95"/>
      <c r="I71" s="95"/>
      <c r="J71" s="95"/>
      <c r="K71" s="95"/>
      <c r="L71" s="95"/>
      <c r="M71" s="108"/>
      <c r="N71" s="95"/>
      <c r="O71" s="95"/>
      <c r="P71" s="95"/>
      <c r="Q71" s="108"/>
      <c r="R71" s="95"/>
      <c r="S71" s="95"/>
      <c r="T71" s="95"/>
      <c r="U71" s="108"/>
      <c r="V71" s="95"/>
      <c r="W71" s="95"/>
      <c r="X71" s="95"/>
      <c r="Y71" s="108"/>
      <c r="Z71" s="95"/>
      <c r="AA71" s="95"/>
      <c r="AB71" s="95"/>
      <c r="AC71" s="108"/>
      <c r="AD71" s="95"/>
      <c r="AE71" s="95"/>
      <c r="AF71" s="95"/>
      <c r="AG71" s="95"/>
      <c r="AH71" s="95"/>
      <c r="AI71" s="95"/>
      <c r="AJ71" s="108"/>
      <c r="AK71" s="108"/>
    </row>
    <row r="72" spans="1:37" ht="12.75">
      <c r="A72" s="71"/>
      <c r="B72" s="71"/>
      <c r="C72" s="71"/>
      <c r="D72" s="95"/>
      <c r="E72" s="95"/>
      <c r="F72" s="95"/>
      <c r="G72" s="95"/>
      <c r="H72" s="95"/>
      <c r="I72" s="95"/>
      <c r="J72" s="95"/>
      <c r="K72" s="95"/>
      <c r="L72" s="95"/>
      <c r="M72" s="108"/>
      <c r="N72" s="95"/>
      <c r="O72" s="95"/>
      <c r="P72" s="95"/>
      <c r="Q72" s="108"/>
      <c r="R72" s="95"/>
      <c r="S72" s="95"/>
      <c r="T72" s="95"/>
      <c r="U72" s="108"/>
      <c r="V72" s="95"/>
      <c r="W72" s="95"/>
      <c r="X72" s="95"/>
      <c r="Y72" s="108"/>
      <c r="Z72" s="95"/>
      <c r="AA72" s="95"/>
      <c r="AB72" s="95"/>
      <c r="AC72" s="108"/>
      <c r="AD72" s="95"/>
      <c r="AE72" s="95"/>
      <c r="AF72" s="95"/>
      <c r="AG72" s="95"/>
      <c r="AH72" s="95"/>
      <c r="AI72" s="95"/>
      <c r="AJ72" s="108"/>
      <c r="AK72" s="108"/>
    </row>
    <row r="73" spans="1:37" ht="12.75">
      <c r="A73" s="71"/>
      <c r="B73" s="71"/>
      <c r="C73" s="71"/>
      <c r="D73" s="95"/>
      <c r="E73" s="95"/>
      <c r="F73" s="95"/>
      <c r="G73" s="95"/>
      <c r="H73" s="95"/>
      <c r="I73" s="95"/>
      <c r="J73" s="95"/>
      <c r="K73" s="95"/>
      <c r="L73" s="95"/>
      <c r="M73" s="108"/>
      <c r="N73" s="95"/>
      <c r="O73" s="95"/>
      <c r="P73" s="95"/>
      <c r="Q73" s="108"/>
      <c r="R73" s="95"/>
      <c r="S73" s="95"/>
      <c r="T73" s="95"/>
      <c r="U73" s="108"/>
      <c r="V73" s="95"/>
      <c r="W73" s="95"/>
      <c r="X73" s="95"/>
      <c r="Y73" s="108"/>
      <c r="Z73" s="95"/>
      <c r="AA73" s="95"/>
      <c r="AB73" s="95"/>
      <c r="AC73" s="108"/>
      <c r="AD73" s="95"/>
      <c r="AE73" s="95"/>
      <c r="AF73" s="95"/>
      <c r="AG73" s="95"/>
      <c r="AH73" s="95"/>
      <c r="AI73" s="95"/>
      <c r="AJ73" s="108"/>
      <c r="AK73" s="108"/>
    </row>
    <row r="74" spans="1:37" ht="12.75">
      <c r="A74" s="71"/>
      <c r="B74" s="71"/>
      <c r="C74" s="71"/>
      <c r="D74" s="95"/>
      <c r="E74" s="95"/>
      <c r="F74" s="95"/>
      <c r="G74" s="95"/>
      <c r="H74" s="95"/>
      <c r="I74" s="95"/>
      <c r="J74" s="95"/>
      <c r="K74" s="95"/>
      <c r="L74" s="95"/>
      <c r="M74" s="108"/>
      <c r="N74" s="95"/>
      <c r="O74" s="95"/>
      <c r="P74" s="95"/>
      <c r="Q74" s="108"/>
      <c r="R74" s="95"/>
      <c r="S74" s="95"/>
      <c r="T74" s="95"/>
      <c r="U74" s="108"/>
      <c r="V74" s="95"/>
      <c r="W74" s="95"/>
      <c r="X74" s="95"/>
      <c r="Y74" s="108"/>
      <c r="Z74" s="95"/>
      <c r="AA74" s="95"/>
      <c r="AB74" s="95"/>
      <c r="AC74" s="108"/>
      <c r="AD74" s="95"/>
      <c r="AE74" s="95"/>
      <c r="AF74" s="95"/>
      <c r="AG74" s="95"/>
      <c r="AH74" s="95"/>
      <c r="AI74" s="95"/>
      <c r="AJ74" s="108"/>
      <c r="AK74" s="108"/>
    </row>
    <row r="75" spans="1:37" ht="12.75">
      <c r="A75" s="71"/>
      <c r="B75" s="71"/>
      <c r="C75" s="71"/>
      <c r="D75" s="95"/>
      <c r="E75" s="95"/>
      <c r="F75" s="95"/>
      <c r="G75" s="95"/>
      <c r="H75" s="95"/>
      <c r="I75" s="95"/>
      <c r="J75" s="95"/>
      <c r="K75" s="95"/>
      <c r="L75" s="95"/>
      <c r="M75" s="108"/>
      <c r="N75" s="95"/>
      <c r="O75" s="95"/>
      <c r="P75" s="95"/>
      <c r="Q75" s="108"/>
      <c r="R75" s="95"/>
      <c r="S75" s="95"/>
      <c r="T75" s="95"/>
      <c r="U75" s="108"/>
      <c r="V75" s="95"/>
      <c r="W75" s="95"/>
      <c r="X75" s="95"/>
      <c r="Y75" s="108"/>
      <c r="Z75" s="95"/>
      <c r="AA75" s="95"/>
      <c r="AB75" s="95"/>
      <c r="AC75" s="108"/>
      <c r="AD75" s="95"/>
      <c r="AE75" s="95"/>
      <c r="AF75" s="95"/>
      <c r="AG75" s="95"/>
      <c r="AH75" s="95"/>
      <c r="AI75" s="95"/>
      <c r="AJ75" s="108"/>
      <c r="AK75" s="108"/>
    </row>
    <row r="76" spans="1:37" ht="12.75">
      <c r="A76" s="71"/>
      <c r="B76" s="71"/>
      <c r="C76" s="71"/>
      <c r="D76" s="95"/>
      <c r="E76" s="95"/>
      <c r="F76" s="95"/>
      <c r="G76" s="95"/>
      <c r="H76" s="95"/>
      <c r="I76" s="95"/>
      <c r="J76" s="95"/>
      <c r="K76" s="95"/>
      <c r="L76" s="95"/>
      <c r="M76" s="108"/>
      <c r="N76" s="95"/>
      <c r="O76" s="95"/>
      <c r="P76" s="95"/>
      <c r="Q76" s="108"/>
      <c r="R76" s="95"/>
      <c r="S76" s="95"/>
      <c r="T76" s="95"/>
      <c r="U76" s="108"/>
      <c r="V76" s="95"/>
      <c r="W76" s="95"/>
      <c r="X76" s="95"/>
      <c r="Y76" s="108"/>
      <c r="Z76" s="95"/>
      <c r="AA76" s="95"/>
      <c r="AB76" s="95"/>
      <c r="AC76" s="108"/>
      <c r="AD76" s="95"/>
      <c r="AE76" s="95"/>
      <c r="AF76" s="95"/>
      <c r="AG76" s="95"/>
      <c r="AH76" s="95"/>
      <c r="AI76" s="95"/>
      <c r="AJ76" s="108"/>
      <c r="AK76" s="108"/>
    </row>
    <row r="77" spans="1:37" ht="12.75">
      <c r="A77" s="71"/>
      <c r="B77" s="71"/>
      <c r="C77" s="71"/>
      <c r="D77" s="95"/>
      <c r="E77" s="95"/>
      <c r="F77" s="95"/>
      <c r="G77" s="95"/>
      <c r="H77" s="95"/>
      <c r="I77" s="95"/>
      <c r="J77" s="95"/>
      <c r="K77" s="95"/>
      <c r="L77" s="95"/>
      <c r="M77" s="108"/>
      <c r="N77" s="95"/>
      <c r="O77" s="95"/>
      <c r="P77" s="95"/>
      <c r="Q77" s="108"/>
      <c r="R77" s="95"/>
      <c r="S77" s="95"/>
      <c r="T77" s="95"/>
      <c r="U77" s="108"/>
      <c r="V77" s="95"/>
      <c r="W77" s="95"/>
      <c r="X77" s="95"/>
      <c r="Y77" s="108"/>
      <c r="Z77" s="95"/>
      <c r="AA77" s="95"/>
      <c r="AB77" s="95"/>
      <c r="AC77" s="108"/>
      <c r="AD77" s="95"/>
      <c r="AE77" s="95"/>
      <c r="AF77" s="95"/>
      <c r="AG77" s="95"/>
      <c r="AH77" s="95"/>
      <c r="AI77" s="95"/>
      <c r="AJ77" s="108"/>
      <c r="AK77" s="108"/>
    </row>
    <row r="78" spans="1:37" ht="12.75">
      <c r="A78" s="71"/>
      <c r="B78" s="71"/>
      <c r="C78" s="71"/>
      <c r="D78" s="95"/>
      <c r="E78" s="95"/>
      <c r="F78" s="95"/>
      <c r="G78" s="95"/>
      <c r="H78" s="95"/>
      <c r="I78" s="95"/>
      <c r="J78" s="95"/>
      <c r="K78" s="95"/>
      <c r="L78" s="95"/>
      <c r="M78" s="108"/>
      <c r="N78" s="95"/>
      <c r="O78" s="95"/>
      <c r="P78" s="95"/>
      <c r="Q78" s="108"/>
      <c r="R78" s="95"/>
      <c r="S78" s="95"/>
      <c r="T78" s="95"/>
      <c r="U78" s="108"/>
      <c r="V78" s="95"/>
      <c r="W78" s="95"/>
      <c r="X78" s="95"/>
      <c r="Y78" s="108"/>
      <c r="Z78" s="95"/>
      <c r="AA78" s="95"/>
      <c r="AB78" s="95"/>
      <c r="AC78" s="108"/>
      <c r="AD78" s="95"/>
      <c r="AE78" s="95"/>
      <c r="AF78" s="95"/>
      <c r="AG78" s="95"/>
      <c r="AH78" s="95"/>
      <c r="AI78" s="95"/>
      <c r="AJ78" s="108"/>
      <c r="AK78" s="108"/>
    </row>
    <row r="79" spans="1:37" ht="12.75">
      <c r="A79" s="71"/>
      <c r="B79" s="71"/>
      <c r="C79" s="71"/>
      <c r="D79" s="95"/>
      <c r="E79" s="95"/>
      <c r="F79" s="95"/>
      <c r="G79" s="95"/>
      <c r="H79" s="95"/>
      <c r="I79" s="95"/>
      <c r="J79" s="95"/>
      <c r="K79" s="95"/>
      <c r="L79" s="95"/>
      <c r="M79" s="108"/>
      <c r="N79" s="95"/>
      <c r="O79" s="95"/>
      <c r="P79" s="95"/>
      <c r="Q79" s="108"/>
      <c r="R79" s="95"/>
      <c r="S79" s="95"/>
      <c r="T79" s="95"/>
      <c r="U79" s="108"/>
      <c r="V79" s="95"/>
      <c r="W79" s="95"/>
      <c r="X79" s="95"/>
      <c r="Y79" s="108"/>
      <c r="Z79" s="95"/>
      <c r="AA79" s="95"/>
      <c r="AB79" s="95"/>
      <c r="AC79" s="108"/>
      <c r="AD79" s="95"/>
      <c r="AE79" s="95"/>
      <c r="AF79" s="95"/>
      <c r="AG79" s="95"/>
      <c r="AH79" s="95"/>
      <c r="AI79" s="95"/>
      <c r="AJ79" s="108"/>
      <c r="AK79" s="108"/>
    </row>
    <row r="80" spans="1:37" ht="12.75">
      <c r="A80" s="71"/>
      <c r="B80" s="71"/>
      <c r="C80" s="71"/>
      <c r="D80" s="95"/>
      <c r="E80" s="95"/>
      <c r="F80" s="95"/>
      <c r="G80" s="95"/>
      <c r="H80" s="95"/>
      <c r="I80" s="95"/>
      <c r="J80" s="95"/>
      <c r="K80" s="95"/>
      <c r="L80" s="95"/>
      <c r="M80" s="108"/>
      <c r="N80" s="95"/>
      <c r="O80" s="95"/>
      <c r="P80" s="95"/>
      <c r="Q80" s="108"/>
      <c r="R80" s="95"/>
      <c r="S80" s="95"/>
      <c r="T80" s="95"/>
      <c r="U80" s="108"/>
      <c r="V80" s="95"/>
      <c r="W80" s="95"/>
      <c r="X80" s="95"/>
      <c r="Y80" s="108"/>
      <c r="Z80" s="95"/>
      <c r="AA80" s="95"/>
      <c r="AB80" s="95"/>
      <c r="AC80" s="108"/>
      <c r="AD80" s="95"/>
      <c r="AE80" s="95"/>
      <c r="AF80" s="95"/>
      <c r="AG80" s="95"/>
      <c r="AH80" s="95"/>
      <c r="AI80" s="95"/>
      <c r="AJ80" s="108"/>
      <c r="AK80" s="108"/>
    </row>
    <row r="81" spans="1:37" ht="12.75">
      <c r="A81" s="71"/>
      <c r="B81" s="71"/>
      <c r="C81" s="71"/>
      <c r="D81" s="95"/>
      <c r="E81" s="95"/>
      <c r="F81" s="95"/>
      <c r="G81" s="95"/>
      <c r="H81" s="95"/>
      <c r="I81" s="95"/>
      <c r="J81" s="95"/>
      <c r="K81" s="95"/>
      <c r="L81" s="95"/>
      <c r="M81" s="108"/>
      <c r="N81" s="95"/>
      <c r="O81" s="95"/>
      <c r="P81" s="95"/>
      <c r="Q81" s="108"/>
      <c r="R81" s="95"/>
      <c r="S81" s="95"/>
      <c r="T81" s="95"/>
      <c r="U81" s="108"/>
      <c r="V81" s="95"/>
      <c r="W81" s="95"/>
      <c r="X81" s="95"/>
      <c r="Y81" s="108"/>
      <c r="Z81" s="95"/>
      <c r="AA81" s="95"/>
      <c r="AB81" s="95"/>
      <c r="AC81" s="108"/>
      <c r="AD81" s="95"/>
      <c r="AE81" s="95"/>
      <c r="AF81" s="95"/>
      <c r="AG81" s="95"/>
      <c r="AH81" s="95"/>
      <c r="AI81" s="95"/>
      <c r="AJ81" s="108"/>
      <c r="AK81" s="108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84"/>
  <sheetViews>
    <sheetView showGridLines="0" zoomScalePageLayoutView="0" workbookViewId="0" topLeftCell="A1">
      <selection activeCell="AJ9" sqref="AJ9:AK8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6" width="12.140625" style="0" customWidth="1"/>
    <col min="7" max="9" width="12.140625" style="0" hidden="1" customWidth="1"/>
    <col min="10" max="12" width="12.140625" style="0" customWidth="1"/>
    <col min="13" max="13" width="13.7109375" style="0" customWidth="1"/>
    <col min="14" max="16" width="12.140625" style="0" hidden="1" customWidth="1"/>
    <col min="17" max="17" width="13.7109375" style="0" hidden="1" customWidth="1"/>
    <col min="18" max="25" width="12.140625" style="0" hidden="1" customWidth="1"/>
    <col min="26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43" t="s">
        <v>0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</row>
    <row r="3" spans="1:37" ht="16.5">
      <c r="A3" s="5"/>
      <c r="B3" s="133" t="s">
        <v>1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</row>
    <row r="4" spans="1:37" ht="15" customHeight="1">
      <c r="A4" s="8"/>
      <c r="B4" s="9"/>
      <c r="C4" s="10"/>
      <c r="D4" s="135" t="s">
        <v>2</v>
      </c>
      <c r="E4" s="135"/>
      <c r="F4" s="135"/>
      <c r="G4" s="135" t="s">
        <v>3</v>
      </c>
      <c r="H4" s="135"/>
      <c r="I4" s="135"/>
      <c r="J4" s="136" t="s">
        <v>4</v>
      </c>
      <c r="K4" s="137"/>
      <c r="L4" s="137"/>
      <c r="M4" s="138"/>
      <c r="N4" s="136" t="s">
        <v>5</v>
      </c>
      <c r="O4" s="139"/>
      <c r="P4" s="139"/>
      <c r="Q4" s="140"/>
      <c r="R4" s="136" t="s">
        <v>6</v>
      </c>
      <c r="S4" s="139"/>
      <c r="T4" s="139"/>
      <c r="U4" s="140"/>
      <c r="V4" s="136" t="s">
        <v>7</v>
      </c>
      <c r="W4" s="141"/>
      <c r="X4" s="141"/>
      <c r="Y4" s="142"/>
      <c r="Z4" s="136" t="s">
        <v>8</v>
      </c>
      <c r="AA4" s="137"/>
      <c r="AB4" s="137"/>
      <c r="AC4" s="138"/>
      <c r="AD4" s="136" t="s">
        <v>9</v>
      </c>
      <c r="AE4" s="137"/>
      <c r="AF4" s="137"/>
      <c r="AG4" s="137"/>
      <c r="AH4" s="137"/>
      <c r="AI4" s="137"/>
      <c r="AJ4" s="138"/>
      <c r="AK4" s="11"/>
    </row>
    <row r="5" spans="1:37" ht="38.25">
      <c r="A5" s="14"/>
      <c r="B5" s="15" t="s">
        <v>10</v>
      </c>
      <c r="C5" s="16" t="s">
        <v>11</v>
      </c>
      <c r="D5" s="17" t="s">
        <v>12</v>
      </c>
      <c r="E5" s="18" t="s">
        <v>13</v>
      </c>
      <c r="F5" s="19" t="s">
        <v>14</v>
      </c>
      <c r="G5" s="17" t="s">
        <v>12</v>
      </c>
      <c r="H5" s="18" t="s">
        <v>13</v>
      </c>
      <c r="I5" s="19" t="s">
        <v>14</v>
      </c>
      <c r="J5" s="17" t="s">
        <v>12</v>
      </c>
      <c r="K5" s="18" t="s">
        <v>13</v>
      </c>
      <c r="L5" s="18" t="s">
        <v>14</v>
      </c>
      <c r="M5" s="19" t="s">
        <v>15</v>
      </c>
      <c r="N5" s="17" t="s">
        <v>12</v>
      </c>
      <c r="O5" s="18" t="s">
        <v>13</v>
      </c>
      <c r="P5" s="20" t="s">
        <v>14</v>
      </c>
      <c r="Q5" s="21" t="s">
        <v>16</v>
      </c>
      <c r="R5" s="18" t="s">
        <v>12</v>
      </c>
      <c r="S5" s="18" t="s">
        <v>13</v>
      </c>
      <c r="T5" s="20" t="s">
        <v>14</v>
      </c>
      <c r="U5" s="21" t="s">
        <v>17</v>
      </c>
      <c r="V5" s="18" t="s">
        <v>12</v>
      </c>
      <c r="W5" s="18" t="s">
        <v>13</v>
      </c>
      <c r="X5" s="20" t="s">
        <v>14</v>
      </c>
      <c r="Y5" s="21" t="s">
        <v>18</v>
      </c>
      <c r="Z5" s="17" t="s">
        <v>12</v>
      </c>
      <c r="AA5" s="18" t="s">
        <v>13</v>
      </c>
      <c r="AB5" s="18" t="s">
        <v>14</v>
      </c>
      <c r="AC5" s="19" t="s">
        <v>19</v>
      </c>
      <c r="AD5" s="17" t="s">
        <v>12</v>
      </c>
      <c r="AE5" s="18" t="s">
        <v>13</v>
      </c>
      <c r="AF5" s="18" t="s">
        <v>14</v>
      </c>
      <c r="AG5" s="18"/>
      <c r="AH5" s="18"/>
      <c r="AI5" s="18"/>
      <c r="AJ5" s="22" t="s">
        <v>19</v>
      </c>
      <c r="AK5" s="23" t="s">
        <v>20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6.5">
      <c r="A7" s="60"/>
      <c r="B7" s="61" t="s">
        <v>26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2.75">
      <c r="A9" s="62" t="s">
        <v>96</v>
      </c>
      <c r="B9" s="63" t="s">
        <v>45</v>
      </c>
      <c r="C9" s="64" t="s">
        <v>46</v>
      </c>
      <c r="D9" s="85">
        <v>41755973999</v>
      </c>
      <c r="E9" s="86">
        <v>4929977645</v>
      </c>
      <c r="F9" s="87">
        <f>$D9+$E9</f>
        <v>46685951644</v>
      </c>
      <c r="G9" s="85">
        <v>42645454594</v>
      </c>
      <c r="H9" s="86">
        <v>4624918645</v>
      </c>
      <c r="I9" s="87">
        <f>$G9+$H9</f>
        <v>47270373239</v>
      </c>
      <c r="J9" s="85">
        <v>10930260498</v>
      </c>
      <c r="K9" s="86">
        <v>572454862</v>
      </c>
      <c r="L9" s="88">
        <f>$J9+$K9</f>
        <v>11502715360</v>
      </c>
      <c r="M9" s="105">
        <f>IF($F9=0,0,$L9/$F9)</f>
        <v>0.2463849392578101</v>
      </c>
      <c r="N9" s="85">
        <v>0</v>
      </c>
      <c r="O9" s="86">
        <v>0</v>
      </c>
      <c r="P9" s="88">
        <f>$N9+$O9</f>
        <v>0</v>
      </c>
      <c r="Q9" s="105">
        <f>IF($F9=0,0,$P9/$F9)</f>
        <v>0</v>
      </c>
      <c r="R9" s="85">
        <v>0</v>
      </c>
      <c r="S9" s="86">
        <v>0</v>
      </c>
      <c r="T9" s="88">
        <f>$R9+$S9</f>
        <v>0</v>
      </c>
      <c r="U9" s="105">
        <f>IF($I9=0,0,$T9/$I9)</f>
        <v>0</v>
      </c>
      <c r="V9" s="85">
        <v>0</v>
      </c>
      <c r="W9" s="86">
        <v>0</v>
      </c>
      <c r="X9" s="88">
        <f>$V9+$W9</f>
        <v>0</v>
      </c>
      <c r="Y9" s="105">
        <f>IF($I9=0,0,$X9/$I9)</f>
        <v>0</v>
      </c>
      <c r="Z9" s="125">
        <v>10930260498</v>
      </c>
      <c r="AA9" s="88">
        <v>572454862</v>
      </c>
      <c r="AB9" s="88">
        <f>$Z9+$AA9</f>
        <v>11502715360</v>
      </c>
      <c r="AC9" s="105">
        <f>IF($F9=0,0,$AB9/$F9)</f>
        <v>0.2463849392578101</v>
      </c>
      <c r="AD9" s="85">
        <v>9550224951</v>
      </c>
      <c r="AE9" s="86">
        <v>306093040</v>
      </c>
      <c r="AF9" s="88">
        <f>$AD9+$AE9</f>
        <v>9856317991</v>
      </c>
      <c r="AG9" s="86">
        <v>46223238192</v>
      </c>
      <c r="AH9" s="86">
        <v>46223238192</v>
      </c>
      <c r="AI9" s="126">
        <v>9856317991</v>
      </c>
      <c r="AJ9" s="127">
        <f>IF($AG9=0,0,$AI9/$AG9)</f>
        <v>0.21323296195864236</v>
      </c>
      <c r="AK9" s="128">
        <f>IF($AF9=0,0,(($L9/$AF9)-1))</f>
        <v>0.16703979827998228</v>
      </c>
    </row>
    <row r="10" spans="1:37" ht="12.75">
      <c r="A10" s="62" t="s">
        <v>96</v>
      </c>
      <c r="B10" s="63" t="s">
        <v>49</v>
      </c>
      <c r="C10" s="64" t="s">
        <v>50</v>
      </c>
      <c r="D10" s="85">
        <v>68998411787</v>
      </c>
      <c r="E10" s="86">
        <v>5328954005</v>
      </c>
      <c r="F10" s="87">
        <f aca="true" t="shared" si="0" ref="F10:F23">$D10+$E10</f>
        <v>74327365792</v>
      </c>
      <c r="G10" s="85">
        <v>68155198337</v>
      </c>
      <c r="H10" s="86">
        <v>4980917814</v>
      </c>
      <c r="I10" s="87">
        <f aca="true" t="shared" si="1" ref="I10:I23">$G10+$H10</f>
        <v>73136116151</v>
      </c>
      <c r="J10" s="85">
        <v>16548082830</v>
      </c>
      <c r="K10" s="86">
        <v>478387814</v>
      </c>
      <c r="L10" s="88">
        <f aca="true" t="shared" si="2" ref="L10:L23">$J10+$K10</f>
        <v>17026470644</v>
      </c>
      <c r="M10" s="105">
        <f aca="true" t="shared" si="3" ref="M10:M23">IF($F10=0,0,$L10/$F10)</f>
        <v>0.22907404914156923</v>
      </c>
      <c r="N10" s="85">
        <v>0</v>
      </c>
      <c r="O10" s="86">
        <v>0</v>
      </c>
      <c r="P10" s="88">
        <f aca="true" t="shared" si="4" ref="P10:P23">$N10+$O10</f>
        <v>0</v>
      </c>
      <c r="Q10" s="105">
        <f aca="true" t="shared" si="5" ref="Q10:Q23">IF($F10=0,0,$P10/$F10)</f>
        <v>0</v>
      </c>
      <c r="R10" s="85">
        <v>0</v>
      </c>
      <c r="S10" s="86">
        <v>0</v>
      </c>
      <c r="T10" s="88">
        <f aca="true" t="shared" si="6" ref="T10:T23">$R10+$S10</f>
        <v>0</v>
      </c>
      <c r="U10" s="105">
        <f aca="true" t="shared" si="7" ref="U10:U23">IF($I10=0,0,$T10/$I10)</f>
        <v>0</v>
      </c>
      <c r="V10" s="85">
        <v>0</v>
      </c>
      <c r="W10" s="86">
        <v>0</v>
      </c>
      <c r="X10" s="88">
        <f aca="true" t="shared" si="8" ref="X10:X23">$V10+$W10</f>
        <v>0</v>
      </c>
      <c r="Y10" s="105">
        <f aca="true" t="shared" si="9" ref="Y10:Y23">IF($I10=0,0,$X10/$I10)</f>
        <v>0</v>
      </c>
      <c r="Z10" s="125">
        <v>16548082830</v>
      </c>
      <c r="AA10" s="88">
        <v>478387814</v>
      </c>
      <c r="AB10" s="88">
        <f aca="true" t="shared" si="10" ref="AB10:AB23">$Z10+$AA10</f>
        <v>17026470644</v>
      </c>
      <c r="AC10" s="105">
        <f aca="true" t="shared" si="11" ref="AC10:AC23">IF($F10=0,0,$AB10/$F10)</f>
        <v>0.22907404914156923</v>
      </c>
      <c r="AD10" s="85">
        <v>15721165361</v>
      </c>
      <c r="AE10" s="86">
        <v>1213179140</v>
      </c>
      <c r="AF10" s="88">
        <f aca="true" t="shared" si="12" ref="AF10:AF23">$AD10+$AE10</f>
        <v>16934344501</v>
      </c>
      <c r="AG10" s="86">
        <v>64529839422</v>
      </c>
      <c r="AH10" s="86">
        <v>64529839422</v>
      </c>
      <c r="AI10" s="126">
        <v>16934344501</v>
      </c>
      <c r="AJ10" s="127">
        <f aca="true" t="shared" si="13" ref="AJ10:AJ23">IF($AG10=0,0,$AI10/$AG10)</f>
        <v>0.26242657122166363</v>
      </c>
      <c r="AK10" s="128">
        <f aca="true" t="shared" si="14" ref="AK10:AK23">IF($AF10=0,0,(($L10/$AF10)-1))</f>
        <v>0.005440195396672065</v>
      </c>
    </row>
    <row r="11" spans="1:37" ht="12.75">
      <c r="A11" s="62" t="s">
        <v>96</v>
      </c>
      <c r="B11" s="63" t="s">
        <v>55</v>
      </c>
      <c r="C11" s="64" t="s">
        <v>56</v>
      </c>
      <c r="D11" s="85">
        <v>37706659701</v>
      </c>
      <c r="E11" s="86">
        <v>4037545347</v>
      </c>
      <c r="F11" s="87">
        <f t="shared" si="0"/>
        <v>41744205048</v>
      </c>
      <c r="G11" s="85">
        <v>37706659701</v>
      </c>
      <c r="H11" s="86">
        <v>3812231737</v>
      </c>
      <c r="I11" s="87">
        <f t="shared" si="1"/>
        <v>41518891438</v>
      </c>
      <c r="J11" s="85">
        <v>8294202831</v>
      </c>
      <c r="K11" s="86">
        <v>298374472</v>
      </c>
      <c r="L11" s="88">
        <f t="shared" si="2"/>
        <v>8592577303</v>
      </c>
      <c r="M11" s="105">
        <f t="shared" si="3"/>
        <v>0.2058388054849706</v>
      </c>
      <c r="N11" s="85">
        <v>0</v>
      </c>
      <c r="O11" s="86">
        <v>0</v>
      </c>
      <c r="P11" s="88">
        <f t="shared" si="4"/>
        <v>0</v>
      </c>
      <c r="Q11" s="105">
        <f t="shared" si="5"/>
        <v>0</v>
      </c>
      <c r="R11" s="85">
        <v>0</v>
      </c>
      <c r="S11" s="86">
        <v>0</v>
      </c>
      <c r="T11" s="88">
        <f t="shared" si="6"/>
        <v>0</v>
      </c>
      <c r="U11" s="105">
        <f t="shared" si="7"/>
        <v>0</v>
      </c>
      <c r="V11" s="85">
        <v>0</v>
      </c>
      <c r="W11" s="86">
        <v>0</v>
      </c>
      <c r="X11" s="88">
        <f t="shared" si="8"/>
        <v>0</v>
      </c>
      <c r="Y11" s="105">
        <f t="shared" si="9"/>
        <v>0</v>
      </c>
      <c r="Z11" s="125">
        <v>8294202831</v>
      </c>
      <c r="AA11" s="88">
        <v>298374472</v>
      </c>
      <c r="AB11" s="88">
        <f t="shared" si="10"/>
        <v>8592577303</v>
      </c>
      <c r="AC11" s="105">
        <f t="shared" si="11"/>
        <v>0.2058388054849706</v>
      </c>
      <c r="AD11" s="85">
        <v>8836105977</v>
      </c>
      <c r="AE11" s="86">
        <v>107255588</v>
      </c>
      <c r="AF11" s="88">
        <f t="shared" si="12"/>
        <v>8943361565</v>
      </c>
      <c r="AG11" s="86">
        <v>39693168494</v>
      </c>
      <c r="AH11" s="86">
        <v>39693168494</v>
      </c>
      <c r="AI11" s="126">
        <v>8943361565</v>
      </c>
      <c r="AJ11" s="127">
        <f t="shared" si="13"/>
        <v>0.22531236241198216</v>
      </c>
      <c r="AK11" s="128">
        <f t="shared" si="14"/>
        <v>-0.039222864853502126</v>
      </c>
    </row>
    <row r="12" spans="1:37" ht="16.5">
      <c r="A12" s="65"/>
      <c r="B12" s="66" t="s">
        <v>97</v>
      </c>
      <c r="C12" s="67"/>
      <c r="D12" s="89">
        <f>SUM(D9:D11)</f>
        <v>148461045487</v>
      </c>
      <c r="E12" s="90">
        <f>SUM(E9:E11)</f>
        <v>14296476997</v>
      </c>
      <c r="F12" s="91">
        <f t="shared" si="0"/>
        <v>162757522484</v>
      </c>
      <c r="G12" s="89">
        <f>SUM(G9:G11)</f>
        <v>148507312632</v>
      </c>
      <c r="H12" s="90">
        <f>SUM(H9:H11)</f>
        <v>13418068196</v>
      </c>
      <c r="I12" s="91">
        <f t="shared" si="1"/>
        <v>161925380828</v>
      </c>
      <c r="J12" s="89">
        <f>SUM(J9:J11)</f>
        <v>35772546159</v>
      </c>
      <c r="K12" s="90">
        <f>SUM(K9:K11)</f>
        <v>1349217148</v>
      </c>
      <c r="L12" s="90">
        <f t="shared" si="2"/>
        <v>37121763307</v>
      </c>
      <c r="M12" s="106">
        <f t="shared" si="3"/>
        <v>0.22808016944746307</v>
      </c>
      <c r="N12" s="89">
        <f>SUM(N9:N11)</f>
        <v>0</v>
      </c>
      <c r="O12" s="90">
        <f>SUM(O9:O11)</f>
        <v>0</v>
      </c>
      <c r="P12" s="90">
        <f t="shared" si="4"/>
        <v>0</v>
      </c>
      <c r="Q12" s="106">
        <f t="shared" si="5"/>
        <v>0</v>
      </c>
      <c r="R12" s="89">
        <f>SUM(R9:R11)</f>
        <v>0</v>
      </c>
      <c r="S12" s="90">
        <f>SUM(S9:S11)</f>
        <v>0</v>
      </c>
      <c r="T12" s="90">
        <f t="shared" si="6"/>
        <v>0</v>
      </c>
      <c r="U12" s="106">
        <f t="shared" si="7"/>
        <v>0</v>
      </c>
      <c r="V12" s="89">
        <f>SUM(V9:V11)</f>
        <v>0</v>
      </c>
      <c r="W12" s="90">
        <f>SUM(W9:W11)</f>
        <v>0</v>
      </c>
      <c r="X12" s="90">
        <f t="shared" si="8"/>
        <v>0</v>
      </c>
      <c r="Y12" s="106">
        <f t="shared" si="9"/>
        <v>0</v>
      </c>
      <c r="Z12" s="89">
        <v>35772546159</v>
      </c>
      <c r="AA12" s="90">
        <v>1349217148</v>
      </c>
      <c r="AB12" s="90">
        <f t="shared" si="10"/>
        <v>37121763307</v>
      </c>
      <c r="AC12" s="106">
        <f t="shared" si="11"/>
        <v>0.22808016944746307</v>
      </c>
      <c r="AD12" s="89">
        <f>SUM(AD9:AD11)</f>
        <v>34107496289</v>
      </c>
      <c r="AE12" s="90">
        <f>SUM(AE9:AE11)</f>
        <v>1626527768</v>
      </c>
      <c r="AF12" s="90">
        <f t="shared" si="12"/>
        <v>35734024057</v>
      </c>
      <c r="AG12" s="90">
        <f>SUM(AG9:AG11)</f>
        <v>150446246108</v>
      </c>
      <c r="AH12" s="90">
        <f>SUM(AH9:AH11)</f>
        <v>150446246108</v>
      </c>
      <c r="AI12" s="91">
        <f>SUM(AI9:AI11)</f>
        <v>35734024057</v>
      </c>
      <c r="AJ12" s="129">
        <f t="shared" si="13"/>
        <v>0.23752021058303985</v>
      </c>
      <c r="AK12" s="130">
        <f t="shared" si="14"/>
        <v>0.03883523579058412</v>
      </c>
    </row>
    <row r="13" spans="1:37" ht="12.75">
      <c r="A13" s="62" t="s">
        <v>98</v>
      </c>
      <c r="B13" s="63" t="s">
        <v>60</v>
      </c>
      <c r="C13" s="64" t="s">
        <v>61</v>
      </c>
      <c r="D13" s="85">
        <v>6066389006</v>
      </c>
      <c r="E13" s="86">
        <v>333959593</v>
      </c>
      <c r="F13" s="87">
        <f t="shared" si="0"/>
        <v>6400348599</v>
      </c>
      <c r="G13" s="85">
        <v>6246973506</v>
      </c>
      <c r="H13" s="86">
        <v>329322968</v>
      </c>
      <c r="I13" s="87">
        <f t="shared" si="1"/>
        <v>6576296474</v>
      </c>
      <c r="J13" s="85">
        <v>1085720778</v>
      </c>
      <c r="K13" s="86">
        <v>5577448</v>
      </c>
      <c r="L13" s="88">
        <f t="shared" si="2"/>
        <v>1091298226</v>
      </c>
      <c r="M13" s="105">
        <f t="shared" si="3"/>
        <v>0.17050606058715398</v>
      </c>
      <c r="N13" s="85">
        <v>0</v>
      </c>
      <c r="O13" s="86">
        <v>0</v>
      </c>
      <c r="P13" s="88">
        <f t="shared" si="4"/>
        <v>0</v>
      </c>
      <c r="Q13" s="105">
        <f t="shared" si="5"/>
        <v>0</v>
      </c>
      <c r="R13" s="85">
        <v>0</v>
      </c>
      <c r="S13" s="86">
        <v>0</v>
      </c>
      <c r="T13" s="88">
        <f t="shared" si="6"/>
        <v>0</v>
      </c>
      <c r="U13" s="105">
        <f t="shared" si="7"/>
        <v>0</v>
      </c>
      <c r="V13" s="85">
        <v>0</v>
      </c>
      <c r="W13" s="86">
        <v>0</v>
      </c>
      <c r="X13" s="88">
        <f t="shared" si="8"/>
        <v>0</v>
      </c>
      <c r="Y13" s="105">
        <f t="shared" si="9"/>
        <v>0</v>
      </c>
      <c r="Z13" s="125">
        <v>1085720778</v>
      </c>
      <c r="AA13" s="88">
        <v>5577448</v>
      </c>
      <c r="AB13" s="88">
        <f t="shared" si="10"/>
        <v>1091298226</v>
      </c>
      <c r="AC13" s="105">
        <f t="shared" si="11"/>
        <v>0.17050606058715398</v>
      </c>
      <c r="AD13" s="85">
        <v>1108254956</v>
      </c>
      <c r="AE13" s="86">
        <v>-19702</v>
      </c>
      <c r="AF13" s="88">
        <f t="shared" si="12"/>
        <v>1108235254</v>
      </c>
      <c r="AG13" s="86">
        <v>6189475834</v>
      </c>
      <c r="AH13" s="86">
        <v>6189475834</v>
      </c>
      <c r="AI13" s="126">
        <v>1108235254</v>
      </c>
      <c r="AJ13" s="127">
        <f t="shared" si="13"/>
        <v>0.1790515519767033</v>
      </c>
      <c r="AK13" s="128">
        <f t="shared" si="14"/>
        <v>-0.0152828814449536</v>
      </c>
    </row>
    <row r="14" spans="1:37" ht="12.75">
      <c r="A14" s="62" t="s">
        <v>98</v>
      </c>
      <c r="B14" s="63" t="s">
        <v>228</v>
      </c>
      <c r="C14" s="64" t="s">
        <v>229</v>
      </c>
      <c r="D14" s="85">
        <v>1325209694</v>
      </c>
      <c r="E14" s="86">
        <v>136454739</v>
      </c>
      <c r="F14" s="87">
        <f t="shared" si="0"/>
        <v>1461664433</v>
      </c>
      <c r="G14" s="85">
        <v>1325105022</v>
      </c>
      <c r="H14" s="86">
        <v>144368078</v>
      </c>
      <c r="I14" s="87">
        <f t="shared" si="1"/>
        <v>1469473100</v>
      </c>
      <c r="J14" s="85">
        <v>339327930</v>
      </c>
      <c r="K14" s="86">
        <v>12339114</v>
      </c>
      <c r="L14" s="88">
        <f t="shared" si="2"/>
        <v>351667044</v>
      </c>
      <c r="M14" s="105">
        <f t="shared" si="3"/>
        <v>0.24059355626394996</v>
      </c>
      <c r="N14" s="85">
        <v>0</v>
      </c>
      <c r="O14" s="86">
        <v>0</v>
      </c>
      <c r="P14" s="88">
        <f t="shared" si="4"/>
        <v>0</v>
      </c>
      <c r="Q14" s="105">
        <f t="shared" si="5"/>
        <v>0</v>
      </c>
      <c r="R14" s="85">
        <v>0</v>
      </c>
      <c r="S14" s="86">
        <v>0</v>
      </c>
      <c r="T14" s="88">
        <f t="shared" si="6"/>
        <v>0</v>
      </c>
      <c r="U14" s="105">
        <f t="shared" si="7"/>
        <v>0</v>
      </c>
      <c r="V14" s="85">
        <v>0</v>
      </c>
      <c r="W14" s="86">
        <v>0</v>
      </c>
      <c r="X14" s="88">
        <f t="shared" si="8"/>
        <v>0</v>
      </c>
      <c r="Y14" s="105">
        <f t="shared" si="9"/>
        <v>0</v>
      </c>
      <c r="Z14" s="125">
        <v>339327930</v>
      </c>
      <c r="AA14" s="88">
        <v>12339114</v>
      </c>
      <c r="AB14" s="88">
        <f t="shared" si="10"/>
        <v>351667044</v>
      </c>
      <c r="AC14" s="105">
        <f t="shared" si="11"/>
        <v>0.24059355626394996</v>
      </c>
      <c r="AD14" s="85">
        <v>276069665</v>
      </c>
      <c r="AE14" s="86">
        <v>9414053</v>
      </c>
      <c r="AF14" s="88">
        <f t="shared" si="12"/>
        <v>285483718</v>
      </c>
      <c r="AG14" s="86">
        <v>1344008510</v>
      </c>
      <c r="AH14" s="86">
        <v>1344008510</v>
      </c>
      <c r="AI14" s="126">
        <v>285483718</v>
      </c>
      <c r="AJ14" s="127">
        <f t="shared" si="13"/>
        <v>0.212412135693992</v>
      </c>
      <c r="AK14" s="128">
        <f t="shared" si="14"/>
        <v>0.23182872376630592</v>
      </c>
    </row>
    <row r="15" spans="1:37" ht="12.75">
      <c r="A15" s="62" t="s">
        <v>98</v>
      </c>
      <c r="B15" s="63" t="s">
        <v>230</v>
      </c>
      <c r="C15" s="64" t="s">
        <v>231</v>
      </c>
      <c r="D15" s="85">
        <v>965948387</v>
      </c>
      <c r="E15" s="86">
        <v>79691405</v>
      </c>
      <c r="F15" s="87">
        <f t="shared" si="0"/>
        <v>1045639792</v>
      </c>
      <c r="G15" s="85">
        <v>973226787</v>
      </c>
      <c r="H15" s="86">
        <v>96795210</v>
      </c>
      <c r="I15" s="87">
        <f t="shared" si="1"/>
        <v>1070021997</v>
      </c>
      <c r="J15" s="85">
        <v>158883867</v>
      </c>
      <c r="K15" s="86">
        <v>26947376</v>
      </c>
      <c r="L15" s="88">
        <f t="shared" si="2"/>
        <v>185831243</v>
      </c>
      <c r="M15" s="105">
        <f t="shared" si="3"/>
        <v>0.17772013309149198</v>
      </c>
      <c r="N15" s="85">
        <v>0</v>
      </c>
      <c r="O15" s="86">
        <v>0</v>
      </c>
      <c r="P15" s="88">
        <f t="shared" si="4"/>
        <v>0</v>
      </c>
      <c r="Q15" s="105">
        <f t="shared" si="5"/>
        <v>0</v>
      </c>
      <c r="R15" s="85">
        <v>0</v>
      </c>
      <c r="S15" s="86">
        <v>0</v>
      </c>
      <c r="T15" s="88">
        <f t="shared" si="6"/>
        <v>0</v>
      </c>
      <c r="U15" s="105">
        <f t="shared" si="7"/>
        <v>0</v>
      </c>
      <c r="V15" s="85">
        <v>0</v>
      </c>
      <c r="W15" s="86">
        <v>0</v>
      </c>
      <c r="X15" s="88">
        <f t="shared" si="8"/>
        <v>0</v>
      </c>
      <c r="Y15" s="105">
        <f t="shared" si="9"/>
        <v>0</v>
      </c>
      <c r="Z15" s="125">
        <v>158883867</v>
      </c>
      <c r="AA15" s="88">
        <v>26947376</v>
      </c>
      <c r="AB15" s="88">
        <f t="shared" si="10"/>
        <v>185831243</v>
      </c>
      <c r="AC15" s="105">
        <f t="shared" si="11"/>
        <v>0.17772013309149198</v>
      </c>
      <c r="AD15" s="85">
        <v>179269979</v>
      </c>
      <c r="AE15" s="86">
        <v>1053062</v>
      </c>
      <c r="AF15" s="88">
        <f t="shared" si="12"/>
        <v>180323041</v>
      </c>
      <c r="AG15" s="86">
        <v>986979266</v>
      </c>
      <c r="AH15" s="86">
        <v>986979266</v>
      </c>
      <c r="AI15" s="126">
        <v>180323041</v>
      </c>
      <c r="AJ15" s="127">
        <f t="shared" si="13"/>
        <v>0.1827019545514951</v>
      </c>
      <c r="AK15" s="128">
        <f t="shared" si="14"/>
        <v>0.030546301623207484</v>
      </c>
    </row>
    <row r="16" spans="1:37" ht="12.75">
      <c r="A16" s="62" t="s">
        <v>113</v>
      </c>
      <c r="B16" s="63" t="s">
        <v>232</v>
      </c>
      <c r="C16" s="64" t="s">
        <v>233</v>
      </c>
      <c r="D16" s="85">
        <v>417261171</v>
      </c>
      <c r="E16" s="86">
        <v>2150000</v>
      </c>
      <c r="F16" s="87">
        <f t="shared" si="0"/>
        <v>419411171</v>
      </c>
      <c r="G16" s="85">
        <v>420595933</v>
      </c>
      <c r="H16" s="86">
        <v>2850000</v>
      </c>
      <c r="I16" s="87">
        <f t="shared" si="1"/>
        <v>423445933</v>
      </c>
      <c r="J16" s="85">
        <v>86083424</v>
      </c>
      <c r="K16" s="86">
        <v>174856</v>
      </c>
      <c r="L16" s="88">
        <f t="shared" si="2"/>
        <v>86258280</v>
      </c>
      <c r="M16" s="105">
        <f t="shared" si="3"/>
        <v>0.20566519435887892</v>
      </c>
      <c r="N16" s="85">
        <v>0</v>
      </c>
      <c r="O16" s="86">
        <v>0</v>
      </c>
      <c r="P16" s="88">
        <f t="shared" si="4"/>
        <v>0</v>
      </c>
      <c r="Q16" s="105">
        <f t="shared" si="5"/>
        <v>0</v>
      </c>
      <c r="R16" s="85">
        <v>0</v>
      </c>
      <c r="S16" s="86">
        <v>0</v>
      </c>
      <c r="T16" s="88">
        <f t="shared" si="6"/>
        <v>0</v>
      </c>
      <c r="U16" s="105">
        <f t="shared" si="7"/>
        <v>0</v>
      </c>
      <c r="V16" s="85">
        <v>0</v>
      </c>
      <c r="W16" s="86">
        <v>0</v>
      </c>
      <c r="X16" s="88">
        <f t="shared" si="8"/>
        <v>0</v>
      </c>
      <c r="Y16" s="105">
        <f t="shared" si="9"/>
        <v>0</v>
      </c>
      <c r="Z16" s="125">
        <v>86083424</v>
      </c>
      <c r="AA16" s="88">
        <v>174856</v>
      </c>
      <c r="AB16" s="88">
        <f t="shared" si="10"/>
        <v>86258280</v>
      </c>
      <c r="AC16" s="105">
        <f t="shared" si="11"/>
        <v>0.20566519435887892</v>
      </c>
      <c r="AD16" s="85">
        <v>91484129</v>
      </c>
      <c r="AE16" s="86">
        <v>237837</v>
      </c>
      <c r="AF16" s="88">
        <f t="shared" si="12"/>
        <v>91721966</v>
      </c>
      <c r="AG16" s="86">
        <v>430812341</v>
      </c>
      <c r="AH16" s="86">
        <v>430812341</v>
      </c>
      <c r="AI16" s="126">
        <v>91721966</v>
      </c>
      <c r="AJ16" s="127">
        <f t="shared" si="13"/>
        <v>0.21290468556934863</v>
      </c>
      <c r="AK16" s="128">
        <f t="shared" si="14"/>
        <v>-0.05956791200921274</v>
      </c>
    </row>
    <row r="17" spans="1:37" ht="16.5">
      <c r="A17" s="65"/>
      <c r="B17" s="66" t="s">
        <v>234</v>
      </c>
      <c r="C17" s="67"/>
      <c r="D17" s="89">
        <f>SUM(D13:D16)</f>
        <v>8774808258</v>
      </c>
      <c r="E17" s="90">
        <f>SUM(E13:E16)</f>
        <v>552255737</v>
      </c>
      <c r="F17" s="91">
        <f t="shared" si="0"/>
        <v>9327063995</v>
      </c>
      <c r="G17" s="89">
        <f>SUM(G13:G16)</f>
        <v>8965901248</v>
      </c>
      <c r="H17" s="90">
        <f>SUM(H13:H16)</f>
        <v>573336256</v>
      </c>
      <c r="I17" s="91">
        <f t="shared" si="1"/>
        <v>9539237504</v>
      </c>
      <c r="J17" s="89">
        <f>SUM(J13:J16)</f>
        <v>1670015999</v>
      </c>
      <c r="K17" s="90">
        <f>SUM(K13:K16)</f>
        <v>45038794</v>
      </c>
      <c r="L17" s="90">
        <f t="shared" si="2"/>
        <v>1715054793</v>
      </c>
      <c r="M17" s="106">
        <f t="shared" si="3"/>
        <v>0.18387938518695668</v>
      </c>
      <c r="N17" s="89">
        <f>SUM(N13:N16)</f>
        <v>0</v>
      </c>
      <c r="O17" s="90">
        <f>SUM(O13:O16)</f>
        <v>0</v>
      </c>
      <c r="P17" s="90">
        <f t="shared" si="4"/>
        <v>0</v>
      </c>
      <c r="Q17" s="106">
        <f t="shared" si="5"/>
        <v>0</v>
      </c>
      <c r="R17" s="89">
        <f>SUM(R13:R16)</f>
        <v>0</v>
      </c>
      <c r="S17" s="90">
        <f>SUM(S13:S16)</f>
        <v>0</v>
      </c>
      <c r="T17" s="90">
        <f t="shared" si="6"/>
        <v>0</v>
      </c>
      <c r="U17" s="106">
        <f t="shared" si="7"/>
        <v>0</v>
      </c>
      <c r="V17" s="89">
        <f>SUM(V13:V16)</f>
        <v>0</v>
      </c>
      <c r="W17" s="90">
        <f>SUM(W13:W16)</f>
        <v>0</v>
      </c>
      <c r="X17" s="90">
        <f t="shared" si="8"/>
        <v>0</v>
      </c>
      <c r="Y17" s="106">
        <f t="shared" si="9"/>
        <v>0</v>
      </c>
      <c r="Z17" s="89">
        <v>1670015999</v>
      </c>
      <c r="AA17" s="90">
        <v>45038794</v>
      </c>
      <c r="AB17" s="90">
        <f t="shared" si="10"/>
        <v>1715054793</v>
      </c>
      <c r="AC17" s="106">
        <f t="shared" si="11"/>
        <v>0.18387938518695668</v>
      </c>
      <c r="AD17" s="89">
        <f>SUM(AD13:AD16)</f>
        <v>1655078729</v>
      </c>
      <c r="AE17" s="90">
        <f>SUM(AE13:AE16)</f>
        <v>10685250</v>
      </c>
      <c r="AF17" s="90">
        <f t="shared" si="12"/>
        <v>1665763979</v>
      </c>
      <c r="AG17" s="90">
        <f>SUM(AG13:AG16)</f>
        <v>8951275951</v>
      </c>
      <c r="AH17" s="90">
        <f>SUM(AH13:AH16)</f>
        <v>8951275951</v>
      </c>
      <c r="AI17" s="91">
        <f>SUM(AI13:AI16)</f>
        <v>1665763979</v>
      </c>
      <c r="AJ17" s="129">
        <f t="shared" si="13"/>
        <v>0.18609235019884596</v>
      </c>
      <c r="AK17" s="130">
        <f t="shared" si="14"/>
        <v>0.029590514995762263</v>
      </c>
    </row>
    <row r="18" spans="1:37" ht="12.75">
      <c r="A18" s="62" t="s">
        <v>98</v>
      </c>
      <c r="B18" s="63" t="s">
        <v>62</v>
      </c>
      <c r="C18" s="64" t="s">
        <v>63</v>
      </c>
      <c r="D18" s="85">
        <v>3290121622</v>
      </c>
      <c r="E18" s="86">
        <v>199325784</v>
      </c>
      <c r="F18" s="87">
        <f t="shared" si="0"/>
        <v>3489447406</v>
      </c>
      <c r="G18" s="85">
        <v>3290121622</v>
      </c>
      <c r="H18" s="86">
        <v>199325784</v>
      </c>
      <c r="I18" s="87">
        <f t="shared" si="1"/>
        <v>3489447406</v>
      </c>
      <c r="J18" s="85">
        <v>612752707</v>
      </c>
      <c r="K18" s="86">
        <v>27479218</v>
      </c>
      <c r="L18" s="88">
        <f t="shared" si="2"/>
        <v>640231925</v>
      </c>
      <c r="M18" s="105">
        <f t="shared" si="3"/>
        <v>0.18347659400142854</v>
      </c>
      <c r="N18" s="85">
        <v>0</v>
      </c>
      <c r="O18" s="86">
        <v>0</v>
      </c>
      <c r="P18" s="88">
        <f t="shared" si="4"/>
        <v>0</v>
      </c>
      <c r="Q18" s="105">
        <f t="shared" si="5"/>
        <v>0</v>
      </c>
      <c r="R18" s="85">
        <v>0</v>
      </c>
      <c r="S18" s="86">
        <v>0</v>
      </c>
      <c r="T18" s="88">
        <f t="shared" si="6"/>
        <v>0</v>
      </c>
      <c r="U18" s="105">
        <f t="shared" si="7"/>
        <v>0</v>
      </c>
      <c r="V18" s="85">
        <v>0</v>
      </c>
      <c r="W18" s="86">
        <v>0</v>
      </c>
      <c r="X18" s="88">
        <f t="shared" si="8"/>
        <v>0</v>
      </c>
      <c r="Y18" s="105">
        <f t="shared" si="9"/>
        <v>0</v>
      </c>
      <c r="Z18" s="125">
        <v>612752707</v>
      </c>
      <c r="AA18" s="88">
        <v>27479218</v>
      </c>
      <c r="AB18" s="88">
        <f t="shared" si="10"/>
        <v>640231925</v>
      </c>
      <c r="AC18" s="105">
        <f t="shared" si="11"/>
        <v>0.18347659400142854</v>
      </c>
      <c r="AD18" s="85">
        <v>-1379791224</v>
      </c>
      <c r="AE18" s="86">
        <v>-45788</v>
      </c>
      <c r="AF18" s="88">
        <f t="shared" si="12"/>
        <v>-1379837012</v>
      </c>
      <c r="AG18" s="86">
        <v>3318357423</v>
      </c>
      <c r="AH18" s="86">
        <v>3318357423</v>
      </c>
      <c r="AI18" s="126">
        <v>-1379837012</v>
      </c>
      <c r="AJ18" s="127">
        <f t="shared" si="13"/>
        <v>-0.4158192852994546</v>
      </c>
      <c r="AK18" s="128">
        <f t="shared" si="14"/>
        <v>-1.4639909782330147</v>
      </c>
    </row>
    <row r="19" spans="1:37" ht="12.75">
      <c r="A19" s="62" t="s">
        <v>98</v>
      </c>
      <c r="B19" s="63" t="s">
        <v>235</v>
      </c>
      <c r="C19" s="64" t="s">
        <v>236</v>
      </c>
      <c r="D19" s="85">
        <v>1791835957</v>
      </c>
      <c r="E19" s="86">
        <v>176606089</v>
      </c>
      <c r="F19" s="87">
        <f t="shared" si="0"/>
        <v>1968442046</v>
      </c>
      <c r="G19" s="85">
        <v>1791835957</v>
      </c>
      <c r="H19" s="86">
        <v>176606089</v>
      </c>
      <c r="I19" s="87">
        <f t="shared" si="1"/>
        <v>1968442046</v>
      </c>
      <c r="J19" s="85">
        <v>3180352249</v>
      </c>
      <c r="K19" s="86">
        <v>0</v>
      </c>
      <c r="L19" s="88">
        <f t="shared" si="2"/>
        <v>3180352249</v>
      </c>
      <c r="M19" s="105">
        <f t="shared" si="3"/>
        <v>1.6156697401697342</v>
      </c>
      <c r="N19" s="85">
        <v>0</v>
      </c>
      <c r="O19" s="86">
        <v>0</v>
      </c>
      <c r="P19" s="88">
        <f t="shared" si="4"/>
        <v>0</v>
      </c>
      <c r="Q19" s="105">
        <f t="shared" si="5"/>
        <v>0</v>
      </c>
      <c r="R19" s="85">
        <v>0</v>
      </c>
      <c r="S19" s="86">
        <v>0</v>
      </c>
      <c r="T19" s="88">
        <f t="shared" si="6"/>
        <v>0</v>
      </c>
      <c r="U19" s="105">
        <f t="shared" si="7"/>
        <v>0</v>
      </c>
      <c r="V19" s="85">
        <v>0</v>
      </c>
      <c r="W19" s="86">
        <v>0</v>
      </c>
      <c r="X19" s="88">
        <f t="shared" si="8"/>
        <v>0</v>
      </c>
      <c r="Y19" s="105">
        <f t="shared" si="9"/>
        <v>0</v>
      </c>
      <c r="Z19" s="125">
        <v>3180352249</v>
      </c>
      <c r="AA19" s="88">
        <v>0</v>
      </c>
      <c r="AB19" s="88">
        <f t="shared" si="10"/>
        <v>3180352249</v>
      </c>
      <c r="AC19" s="105">
        <f t="shared" si="11"/>
        <v>1.6156697401697342</v>
      </c>
      <c r="AD19" s="85">
        <v>293776830</v>
      </c>
      <c r="AE19" s="86">
        <v>0</v>
      </c>
      <c r="AF19" s="88">
        <f t="shared" si="12"/>
        <v>293776830</v>
      </c>
      <c r="AG19" s="86">
        <v>1799190101</v>
      </c>
      <c r="AH19" s="86">
        <v>1799190101</v>
      </c>
      <c r="AI19" s="126">
        <v>293776830</v>
      </c>
      <c r="AJ19" s="127">
        <f t="shared" si="13"/>
        <v>0.16328281810616743</v>
      </c>
      <c r="AK19" s="128">
        <f t="shared" si="14"/>
        <v>9.825742278586095</v>
      </c>
    </row>
    <row r="20" spans="1:37" ht="12.75">
      <c r="A20" s="62" t="s">
        <v>98</v>
      </c>
      <c r="B20" s="63" t="s">
        <v>237</v>
      </c>
      <c r="C20" s="64" t="s">
        <v>238</v>
      </c>
      <c r="D20" s="85">
        <v>2082672896</v>
      </c>
      <c r="E20" s="86">
        <v>194651300</v>
      </c>
      <c r="F20" s="87">
        <f t="shared" si="0"/>
        <v>2277324196</v>
      </c>
      <c r="G20" s="85">
        <v>2082220045</v>
      </c>
      <c r="H20" s="86">
        <v>194251300</v>
      </c>
      <c r="I20" s="87">
        <f t="shared" si="1"/>
        <v>2276471345</v>
      </c>
      <c r="J20" s="85">
        <v>318803772</v>
      </c>
      <c r="K20" s="86">
        <v>16613592</v>
      </c>
      <c r="L20" s="88">
        <f t="shared" si="2"/>
        <v>335417364</v>
      </c>
      <c r="M20" s="105">
        <f t="shared" si="3"/>
        <v>0.14728573322548583</v>
      </c>
      <c r="N20" s="85">
        <v>0</v>
      </c>
      <c r="O20" s="86">
        <v>0</v>
      </c>
      <c r="P20" s="88">
        <f t="shared" si="4"/>
        <v>0</v>
      </c>
      <c r="Q20" s="105">
        <f t="shared" si="5"/>
        <v>0</v>
      </c>
      <c r="R20" s="85">
        <v>0</v>
      </c>
      <c r="S20" s="86">
        <v>0</v>
      </c>
      <c r="T20" s="88">
        <f t="shared" si="6"/>
        <v>0</v>
      </c>
      <c r="U20" s="105">
        <f t="shared" si="7"/>
        <v>0</v>
      </c>
      <c r="V20" s="85">
        <v>0</v>
      </c>
      <c r="W20" s="86">
        <v>0</v>
      </c>
      <c r="X20" s="88">
        <f t="shared" si="8"/>
        <v>0</v>
      </c>
      <c r="Y20" s="105">
        <f t="shared" si="9"/>
        <v>0</v>
      </c>
      <c r="Z20" s="125">
        <v>318803772</v>
      </c>
      <c r="AA20" s="88">
        <v>16613592</v>
      </c>
      <c r="AB20" s="88">
        <f t="shared" si="10"/>
        <v>335417364</v>
      </c>
      <c r="AC20" s="105">
        <f t="shared" si="11"/>
        <v>0.14728573322548583</v>
      </c>
      <c r="AD20" s="85">
        <v>289141481</v>
      </c>
      <c r="AE20" s="86">
        <v>33540469</v>
      </c>
      <c r="AF20" s="88">
        <f t="shared" si="12"/>
        <v>322681950</v>
      </c>
      <c r="AG20" s="86">
        <v>2491289280</v>
      </c>
      <c r="AH20" s="86">
        <v>2491289280</v>
      </c>
      <c r="AI20" s="126">
        <v>322681950</v>
      </c>
      <c r="AJ20" s="127">
        <f t="shared" si="13"/>
        <v>0.12952407919484965</v>
      </c>
      <c r="AK20" s="128">
        <f t="shared" si="14"/>
        <v>0.03946738886386414</v>
      </c>
    </row>
    <row r="21" spans="1:37" ht="12.75">
      <c r="A21" s="62" t="s">
        <v>113</v>
      </c>
      <c r="B21" s="63" t="s">
        <v>239</v>
      </c>
      <c r="C21" s="64" t="s">
        <v>240</v>
      </c>
      <c r="D21" s="85">
        <v>260795396</v>
      </c>
      <c r="E21" s="86">
        <v>4650000</v>
      </c>
      <c r="F21" s="87">
        <f t="shared" si="0"/>
        <v>265445396</v>
      </c>
      <c r="G21" s="85">
        <v>260795396</v>
      </c>
      <c r="H21" s="86">
        <v>4650000</v>
      </c>
      <c r="I21" s="87">
        <f t="shared" si="1"/>
        <v>265445396</v>
      </c>
      <c r="J21" s="85">
        <v>57779753</v>
      </c>
      <c r="K21" s="86">
        <v>3128969</v>
      </c>
      <c r="L21" s="88">
        <f t="shared" si="2"/>
        <v>60908722</v>
      </c>
      <c r="M21" s="105">
        <f t="shared" si="3"/>
        <v>0.2294585738454473</v>
      </c>
      <c r="N21" s="85">
        <v>0</v>
      </c>
      <c r="O21" s="86">
        <v>0</v>
      </c>
      <c r="P21" s="88">
        <f t="shared" si="4"/>
        <v>0</v>
      </c>
      <c r="Q21" s="105">
        <f t="shared" si="5"/>
        <v>0</v>
      </c>
      <c r="R21" s="85">
        <v>0</v>
      </c>
      <c r="S21" s="86">
        <v>0</v>
      </c>
      <c r="T21" s="88">
        <f t="shared" si="6"/>
        <v>0</v>
      </c>
      <c r="U21" s="105">
        <f t="shared" si="7"/>
        <v>0</v>
      </c>
      <c r="V21" s="85">
        <v>0</v>
      </c>
      <c r="W21" s="86">
        <v>0</v>
      </c>
      <c r="X21" s="88">
        <f t="shared" si="8"/>
        <v>0</v>
      </c>
      <c r="Y21" s="105">
        <f t="shared" si="9"/>
        <v>0</v>
      </c>
      <c r="Z21" s="125">
        <v>57779753</v>
      </c>
      <c r="AA21" s="88">
        <v>3128969</v>
      </c>
      <c r="AB21" s="88">
        <f t="shared" si="10"/>
        <v>60908722</v>
      </c>
      <c r="AC21" s="105">
        <f t="shared" si="11"/>
        <v>0.2294585738454473</v>
      </c>
      <c r="AD21" s="85">
        <v>61291767</v>
      </c>
      <c r="AE21" s="86">
        <v>0</v>
      </c>
      <c r="AF21" s="88">
        <f t="shared" si="12"/>
        <v>61291767</v>
      </c>
      <c r="AG21" s="86">
        <v>306355635</v>
      </c>
      <c r="AH21" s="86">
        <v>306355635</v>
      </c>
      <c r="AI21" s="126">
        <v>61291767</v>
      </c>
      <c r="AJ21" s="127">
        <f t="shared" si="13"/>
        <v>0.20006737267946778</v>
      </c>
      <c r="AK21" s="128">
        <f t="shared" si="14"/>
        <v>-0.006249534297159354</v>
      </c>
    </row>
    <row r="22" spans="1:37" ht="16.5">
      <c r="A22" s="65"/>
      <c r="B22" s="66" t="s">
        <v>241</v>
      </c>
      <c r="C22" s="67"/>
      <c r="D22" s="89">
        <f>SUM(D18:D21)</f>
        <v>7425425871</v>
      </c>
      <c r="E22" s="90">
        <f>SUM(E18:E21)</f>
        <v>575233173</v>
      </c>
      <c r="F22" s="91">
        <f t="shared" si="0"/>
        <v>8000659044</v>
      </c>
      <c r="G22" s="89">
        <f>SUM(G18:G21)</f>
        <v>7424973020</v>
      </c>
      <c r="H22" s="90">
        <f>SUM(H18:H21)</f>
        <v>574833173</v>
      </c>
      <c r="I22" s="91">
        <f t="shared" si="1"/>
        <v>7999806193</v>
      </c>
      <c r="J22" s="89">
        <f>SUM(J18:J21)</f>
        <v>4169688481</v>
      </c>
      <c r="K22" s="90">
        <f>SUM(K18:K21)</f>
        <v>47221779</v>
      </c>
      <c r="L22" s="90">
        <f t="shared" si="2"/>
        <v>4216910260</v>
      </c>
      <c r="M22" s="106">
        <f t="shared" si="3"/>
        <v>0.5270703621800285</v>
      </c>
      <c r="N22" s="89">
        <f>SUM(N18:N21)</f>
        <v>0</v>
      </c>
      <c r="O22" s="90">
        <f>SUM(O18:O21)</f>
        <v>0</v>
      </c>
      <c r="P22" s="90">
        <f t="shared" si="4"/>
        <v>0</v>
      </c>
      <c r="Q22" s="106">
        <f t="shared" si="5"/>
        <v>0</v>
      </c>
      <c r="R22" s="89">
        <f>SUM(R18:R21)</f>
        <v>0</v>
      </c>
      <c r="S22" s="90">
        <f>SUM(S18:S21)</f>
        <v>0</v>
      </c>
      <c r="T22" s="90">
        <f t="shared" si="6"/>
        <v>0</v>
      </c>
      <c r="U22" s="106">
        <f t="shared" si="7"/>
        <v>0</v>
      </c>
      <c r="V22" s="89">
        <f>SUM(V18:V21)</f>
        <v>0</v>
      </c>
      <c r="W22" s="90">
        <f>SUM(W18:W21)</f>
        <v>0</v>
      </c>
      <c r="X22" s="90">
        <f t="shared" si="8"/>
        <v>0</v>
      </c>
      <c r="Y22" s="106">
        <f t="shared" si="9"/>
        <v>0</v>
      </c>
      <c r="Z22" s="89">
        <v>4169688481</v>
      </c>
      <c r="AA22" s="90">
        <v>47221779</v>
      </c>
      <c r="AB22" s="90">
        <f t="shared" si="10"/>
        <v>4216910260</v>
      </c>
      <c r="AC22" s="106">
        <f t="shared" si="11"/>
        <v>0.5270703621800285</v>
      </c>
      <c r="AD22" s="89">
        <f>SUM(AD18:AD21)</f>
        <v>-735581146</v>
      </c>
      <c r="AE22" s="90">
        <f>SUM(AE18:AE21)</f>
        <v>33494681</v>
      </c>
      <c r="AF22" s="90">
        <f t="shared" si="12"/>
        <v>-702086465</v>
      </c>
      <c r="AG22" s="90">
        <f>SUM(AG18:AG21)</f>
        <v>7915192439</v>
      </c>
      <c r="AH22" s="90">
        <f>SUM(AH18:AH21)</f>
        <v>7915192439</v>
      </c>
      <c r="AI22" s="91">
        <f>SUM(AI18:AI21)</f>
        <v>-702086465</v>
      </c>
      <c r="AJ22" s="129">
        <f t="shared" si="13"/>
        <v>-0.0887011238716896</v>
      </c>
      <c r="AK22" s="130">
        <f t="shared" si="14"/>
        <v>-7.0062548848595165</v>
      </c>
    </row>
    <row r="23" spans="1:37" ht="16.5">
      <c r="A23" s="68"/>
      <c r="B23" s="69" t="s">
        <v>242</v>
      </c>
      <c r="C23" s="70"/>
      <c r="D23" s="92">
        <f>SUM(D9:D11,D13:D16,D18:D21)</f>
        <v>164661279616</v>
      </c>
      <c r="E23" s="93">
        <f>SUM(E9:E11,E13:E16,E18:E21)</f>
        <v>15423965907</v>
      </c>
      <c r="F23" s="94">
        <f t="shared" si="0"/>
        <v>180085245523</v>
      </c>
      <c r="G23" s="92">
        <f>SUM(G9:G11,G13:G16,G18:G21)</f>
        <v>164898186900</v>
      </c>
      <c r="H23" s="93">
        <f>SUM(H9:H11,H13:H16,H18:H21)</f>
        <v>14566237625</v>
      </c>
      <c r="I23" s="94">
        <f t="shared" si="1"/>
        <v>179464424525</v>
      </c>
      <c r="J23" s="92">
        <f>SUM(J9:J11,J13:J16,J18:J21)</f>
        <v>41612250639</v>
      </c>
      <c r="K23" s="93">
        <f>SUM(K9:K11,K13:K16,K18:K21)</f>
        <v>1441477721</v>
      </c>
      <c r="L23" s="93">
        <f t="shared" si="2"/>
        <v>43053728360</v>
      </c>
      <c r="M23" s="107">
        <f t="shared" si="3"/>
        <v>0.2390741575466897</v>
      </c>
      <c r="N23" s="92">
        <f>SUM(N9:N11,N13:N16,N18:N21)</f>
        <v>0</v>
      </c>
      <c r="O23" s="93">
        <f>SUM(O9:O11,O13:O16,O18:O21)</f>
        <v>0</v>
      </c>
      <c r="P23" s="93">
        <f t="shared" si="4"/>
        <v>0</v>
      </c>
      <c r="Q23" s="107">
        <f t="shared" si="5"/>
        <v>0</v>
      </c>
      <c r="R23" s="92">
        <f>SUM(R9:R11,R13:R16,R18:R21)</f>
        <v>0</v>
      </c>
      <c r="S23" s="93">
        <f>SUM(S9:S11,S13:S16,S18:S21)</f>
        <v>0</v>
      </c>
      <c r="T23" s="93">
        <f t="shared" si="6"/>
        <v>0</v>
      </c>
      <c r="U23" s="107">
        <f t="shared" si="7"/>
        <v>0</v>
      </c>
      <c r="V23" s="92">
        <f>SUM(V9:V11,V13:V16,V18:V21)</f>
        <v>0</v>
      </c>
      <c r="W23" s="93">
        <f>SUM(W9:W11,W13:W16,W18:W21)</f>
        <v>0</v>
      </c>
      <c r="X23" s="93">
        <f t="shared" si="8"/>
        <v>0</v>
      </c>
      <c r="Y23" s="107">
        <f t="shared" si="9"/>
        <v>0</v>
      </c>
      <c r="Z23" s="92">
        <v>41612250639</v>
      </c>
      <c r="AA23" s="93">
        <v>1441477721</v>
      </c>
      <c r="AB23" s="93">
        <f t="shared" si="10"/>
        <v>43053728360</v>
      </c>
      <c r="AC23" s="107">
        <f t="shared" si="11"/>
        <v>0.2390741575466897</v>
      </c>
      <c r="AD23" s="92">
        <f>SUM(AD9:AD11,AD13:AD16,AD18:AD21)</f>
        <v>35026993872</v>
      </c>
      <c r="AE23" s="93">
        <f>SUM(AE9:AE11,AE13:AE16,AE18:AE21)</f>
        <v>1670707699</v>
      </c>
      <c r="AF23" s="93">
        <f t="shared" si="12"/>
        <v>36697701571</v>
      </c>
      <c r="AG23" s="93">
        <f>SUM(AG9:AG11,AG13:AG16,AG18:AG21)</f>
        <v>167312714498</v>
      </c>
      <c r="AH23" s="93">
        <f>SUM(AH9:AH11,AH13:AH16,AH18:AH21)</f>
        <v>167312714498</v>
      </c>
      <c r="AI23" s="94">
        <f>SUM(AI9:AI11,AI13:AI16,AI18:AI21)</f>
        <v>36697701571</v>
      </c>
      <c r="AJ23" s="131">
        <f t="shared" si="13"/>
        <v>0.2193360001426471</v>
      </c>
      <c r="AK23" s="132">
        <f t="shared" si="14"/>
        <v>0.173199587900698</v>
      </c>
    </row>
    <row r="24" spans="1:37" ht="12.75">
      <c r="A24" s="71"/>
      <c r="B24" s="71"/>
      <c r="C24" s="71"/>
      <c r="D24" s="95"/>
      <c r="E24" s="95"/>
      <c r="F24" s="95"/>
      <c r="G24" s="95"/>
      <c r="H24" s="95"/>
      <c r="I24" s="95"/>
      <c r="J24" s="95"/>
      <c r="K24" s="95"/>
      <c r="L24" s="95"/>
      <c r="M24" s="108"/>
      <c r="N24" s="95"/>
      <c r="O24" s="95"/>
      <c r="P24" s="95"/>
      <c r="Q24" s="108"/>
      <c r="R24" s="95"/>
      <c r="S24" s="95"/>
      <c r="T24" s="95"/>
      <c r="U24" s="108"/>
      <c r="V24" s="95"/>
      <c r="W24" s="95"/>
      <c r="X24" s="95"/>
      <c r="Y24" s="108"/>
      <c r="Z24" s="95"/>
      <c r="AA24" s="95"/>
      <c r="AB24" s="95"/>
      <c r="AC24" s="108"/>
      <c r="AD24" s="95"/>
      <c r="AE24" s="95"/>
      <c r="AF24" s="95"/>
      <c r="AG24" s="95"/>
      <c r="AH24" s="95"/>
      <c r="AI24" s="95"/>
      <c r="AJ24" s="108"/>
      <c r="AK24" s="108"/>
    </row>
    <row r="25" spans="1:37" ht="12.75">
      <c r="A25" s="71"/>
      <c r="B25" s="71"/>
      <c r="C25" s="71"/>
      <c r="D25" s="95"/>
      <c r="E25" s="95"/>
      <c r="F25" s="95"/>
      <c r="G25" s="95"/>
      <c r="H25" s="95"/>
      <c r="I25" s="95"/>
      <c r="J25" s="95"/>
      <c r="K25" s="95"/>
      <c r="L25" s="95"/>
      <c r="M25" s="108"/>
      <c r="N25" s="95"/>
      <c r="O25" s="95"/>
      <c r="P25" s="95"/>
      <c r="Q25" s="108"/>
      <c r="R25" s="95"/>
      <c r="S25" s="95"/>
      <c r="T25" s="95"/>
      <c r="U25" s="108"/>
      <c r="V25" s="95"/>
      <c r="W25" s="95"/>
      <c r="X25" s="95"/>
      <c r="Y25" s="108"/>
      <c r="Z25" s="95"/>
      <c r="AA25" s="95"/>
      <c r="AB25" s="95"/>
      <c r="AC25" s="108"/>
      <c r="AD25" s="95"/>
      <c r="AE25" s="95"/>
      <c r="AF25" s="95"/>
      <c r="AG25" s="95"/>
      <c r="AH25" s="95"/>
      <c r="AI25" s="95"/>
      <c r="AJ25" s="108"/>
      <c r="AK25" s="108"/>
    </row>
    <row r="26" spans="1:37" ht="12.75">
      <c r="A26" s="71"/>
      <c r="B26" s="71"/>
      <c r="C26" s="71"/>
      <c r="D26" s="95"/>
      <c r="E26" s="95"/>
      <c r="F26" s="95"/>
      <c r="G26" s="95"/>
      <c r="H26" s="95"/>
      <c r="I26" s="95"/>
      <c r="J26" s="95"/>
      <c r="K26" s="95"/>
      <c r="L26" s="95"/>
      <c r="M26" s="108"/>
      <c r="N26" s="95"/>
      <c r="O26" s="95"/>
      <c r="P26" s="95"/>
      <c r="Q26" s="108"/>
      <c r="R26" s="95"/>
      <c r="S26" s="95"/>
      <c r="T26" s="95"/>
      <c r="U26" s="108"/>
      <c r="V26" s="95"/>
      <c r="W26" s="95"/>
      <c r="X26" s="95"/>
      <c r="Y26" s="108"/>
      <c r="Z26" s="95"/>
      <c r="AA26" s="95"/>
      <c r="AB26" s="95"/>
      <c r="AC26" s="108"/>
      <c r="AD26" s="95"/>
      <c r="AE26" s="95"/>
      <c r="AF26" s="95"/>
      <c r="AG26" s="95"/>
      <c r="AH26" s="95"/>
      <c r="AI26" s="95"/>
      <c r="AJ26" s="108"/>
      <c r="AK26" s="108"/>
    </row>
    <row r="27" spans="1:37" ht="12.75">
      <c r="A27" s="71"/>
      <c r="B27" s="71"/>
      <c r="C27" s="71"/>
      <c r="D27" s="95"/>
      <c r="E27" s="95"/>
      <c r="F27" s="95"/>
      <c r="G27" s="95"/>
      <c r="H27" s="95"/>
      <c r="I27" s="95"/>
      <c r="J27" s="95"/>
      <c r="K27" s="95"/>
      <c r="L27" s="95"/>
      <c r="M27" s="108"/>
      <c r="N27" s="95"/>
      <c r="O27" s="95"/>
      <c r="P27" s="95"/>
      <c r="Q27" s="108"/>
      <c r="R27" s="95"/>
      <c r="S27" s="95"/>
      <c r="T27" s="95"/>
      <c r="U27" s="108"/>
      <c r="V27" s="95"/>
      <c r="W27" s="95"/>
      <c r="X27" s="95"/>
      <c r="Y27" s="108"/>
      <c r="Z27" s="95"/>
      <c r="AA27" s="95"/>
      <c r="AB27" s="95"/>
      <c r="AC27" s="108"/>
      <c r="AD27" s="95"/>
      <c r="AE27" s="95"/>
      <c r="AF27" s="95"/>
      <c r="AG27" s="95"/>
      <c r="AH27" s="95"/>
      <c r="AI27" s="95"/>
      <c r="AJ27" s="108"/>
      <c r="AK27" s="108"/>
    </row>
    <row r="28" spans="1:37" ht="12.75">
      <c r="A28" s="71"/>
      <c r="B28" s="71"/>
      <c r="C28" s="71"/>
      <c r="D28" s="95"/>
      <c r="E28" s="95"/>
      <c r="F28" s="95"/>
      <c r="G28" s="95"/>
      <c r="H28" s="95"/>
      <c r="I28" s="95"/>
      <c r="J28" s="95"/>
      <c r="K28" s="95"/>
      <c r="L28" s="95"/>
      <c r="M28" s="108"/>
      <c r="N28" s="95"/>
      <c r="O28" s="95"/>
      <c r="P28" s="95"/>
      <c r="Q28" s="108"/>
      <c r="R28" s="95"/>
      <c r="S28" s="95"/>
      <c r="T28" s="95"/>
      <c r="U28" s="108"/>
      <c r="V28" s="95"/>
      <c r="W28" s="95"/>
      <c r="X28" s="95"/>
      <c r="Y28" s="108"/>
      <c r="Z28" s="95"/>
      <c r="AA28" s="95"/>
      <c r="AB28" s="95"/>
      <c r="AC28" s="108"/>
      <c r="AD28" s="95"/>
      <c r="AE28" s="95"/>
      <c r="AF28" s="95"/>
      <c r="AG28" s="95"/>
      <c r="AH28" s="95"/>
      <c r="AI28" s="95"/>
      <c r="AJ28" s="108"/>
      <c r="AK28" s="108"/>
    </row>
    <row r="29" spans="1:37" ht="12.75">
      <c r="A29" s="71"/>
      <c r="B29" s="71"/>
      <c r="C29" s="71"/>
      <c r="D29" s="95"/>
      <c r="E29" s="95"/>
      <c r="F29" s="95"/>
      <c r="G29" s="95"/>
      <c r="H29" s="95"/>
      <c r="I29" s="95"/>
      <c r="J29" s="95"/>
      <c r="K29" s="95"/>
      <c r="L29" s="95"/>
      <c r="M29" s="108"/>
      <c r="N29" s="95"/>
      <c r="O29" s="95"/>
      <c r="P29" s="95"/>
      <c r="Q29" s="108"/>
      <c r="R29" s="95"/>
      <c r="S29" s="95"/>
      <c r="T29" s="95"/>
      <c r="U29" s="108"/>
      <c r="V29" s="95"/>
      <c r="W29" s="95"/>
      <c r="X29" s="95"/>
      <c r="Y29" s="108"/>
      <c r="Z29" s="95"/>
      <c r="AA29" s="95"/>
      <c r="AB29" s="95"/>
      <c r="AC29" s="108"/>
      <c r="AD29" s="95"/>
      <c r="AE29" s="95"/>
      <c r="AF29" s="95"/>
      <c r="AG29" s="95"/>
      <c r="AH29" s="95"/>
      <c r="AI29" s="95"/>
      <c r="AJ29" s="108"/>
      <c r="AK29" s="108"/>
    </row>
    <row r="30" spans="1:37" ht="12.75">
      <c r="A30" s="71"/>
      <c r="B30" s="71"/>
      <c r="C30" s="71"/>
      <c r="D30" s="95"/>
      <c r="E30" s="95"/>
      <c r="F30" s="95"/>
      <c r="G30" s="95"/>
      <c r="H30" s="95"/>
      <c r="I30" s="95"/>
      <c r="J30" s="95"/>
      <c r="K30" s="95"/>
      <c r="L30" s="95"/>
      <c r="M30" s="108"/>
      <c r="N30" s="95"/>
      <c r="O30" s="95"/>
      <c r="P30" s="95"/>
      <c r="Q30" s="108"/>
      <c r="R30" s="95"/>
      <c r="S30" s="95"/>
      <c r="T30" s="95"/>
      <c r="U30" s="108"/>
      <c r="V30" s="95"/>
      <c r="W30" s="95"/>
      <c r="X30" s="95"/>
      <c r="Y30" s="108"/>
      <c r="Z30" s="95"/>
      <c r="AA30" s="95"/>
      <c r="AB30" s="95"/>
      <c r="AC30" s="108"/>
      <c r="AD30" s="95"/>
      <c r="AE30" s="95"/>
      <c r="AF30" s="95"/>
      <c r="AG30" s="95"/>
      <c r="AH30" s="95"/>
      <c r="AI30" s="95"/>
      <c r="AJ30" s="108"/>
      <c r="AK30" s="108"/>
    </row>
    <row r="31" spans="1:37" ht="12.75">
      <c r="A31" s="71"/>
      <c r="B31" s="71"/>
      <c r="C31" s="71"/>
      <c r="D31" s="95"/>
      <c r="E31" s="95"/>
      <c r="F31" s="95"/>
      <c r="G31" s="95"/>
      <c r="H31" s="95"/>
      <c r="I31" s="95"/>
      <c r="J31" s="95"/>
      <c r="K31" s="95"/>
      <c r="L31" s="95"/>
      <c r="M31" s="108"/>
      <c r="N31" s="95"/>
      <c r="O31" s="95"/>
      <c r="P31" s="95"/>
      <c r="Q31" s="108"/>
      <c r="R31" s="95"/>
      <c r="S31" s="95"/>
      <c r="T31" s="95"/>
      <c r="U31" s="108"/>
      <c r="V31" s="95"/>
      <c r="W31" s="95"/>
      <c r="X31" s="95"/>
      <c r="Y31" s="108"/>
      <c r="Z31" s="95"/>
      <c r="AA31" s="95"/>
      <c r="AB31" s="95"/>
      <c r="AC31" s="108"/>
      <c r="AD31" s="95"/>
      <c r="AE31" s="95"/>
      <c r="AF31" s="95"/>
      <c r="AG31" s="95"/>
      <c r="AH31" s="95"/>
      <c r="AI31" s="95"/>
      <c r="AJ31" s="108"/>
      <c r="AK31" s="108"/>
    </row>
    <row r="32" spans="1:37" ht="12.75">
      <c r="A32" s="71"/>
      <c r="B32" s="71"/>
      <c r="C32" s="71"/>
      <c r="D32" s="95"/>
      <c r="E32" s="95"/>
      <c r="F32" s="95"/>
      <c r="G32" s="95"/>
      <c r="H32" s="95"/>
      <c r="I32" s="95"/>
      <c r="J32" s="95"/>
      <c r="K32" s="95"/>
      <c r="L32" s="95"/>
      <c r="M32" s="108"/>
      <c r="N32" s="95"/>
      <c r="O32" s="95"/>
      <c r="P32" s="95"/>
      <c r="Q32" s="108"/>
      <c r="R32" s="95"/>
      <c r="S32" s="95"/>
      <c r="T32" s="95"/>
      <c r="U32" s="108"/>
      <c r="V32" s="95"/>
      <c r="W32" s="95"/>
      <c r="X32" s="95"/>
      <c r="Y32" s="108"/>
      <c r="Z32" s="95"/>
      <c r="AA32" s="95"/>
      <c r="AB32" s="95"/>
      <c r="AC32" s="108"/>
      <c r="AD32" s="95"/>
      <c r="AE32" s="95"/>
      <c r="AF32" s="95"/>
      <c r="AG32" s="95"/>
      <c r="AH32" s="95"/>
      <c r="AI32" s="95"/>
      <c r="AJ32" s="108"/>
      <c r="AK32" s="108"/>
    </row>
    <row r="33" spans="1:37" ht="12.75">
      <c r="A33" s="71"/>
      <c r="B33" s="71"/>
      <c r="C33" s="71"/>
      <c r="D33" s="95"/>
      <c r="E33" s="95"/>
      <c r="F33" s="95"/>
      <c r="G33" s="95"/>
      <c r="H33" s="95"/>
      <c r="I33" s="95"/>
      <c r="J33" s="95"/>
      <c r="K33" s="95"/>
      <c r="L33" s="95"/>
      <c r="M33" s="108"/>
      <c r="N33" s="95"/>
      <c r="O33" s="95"/>
      <c r="P33" s="95"/>
      <c r="Q33" s="108"/>
      <c r="R33" s="95"/>
      <c r="S33" s="95"/>
      <c r="T33" s="95"/>
      <c r="U33" s="108"/>
      <c r="V33" s="95"/>
      <c r="W33" s="95"/>
      <c r="X33" s="95"/>
      <c r="Y33" s="108"/>
      <c r="Z33" s="95"/>
      <c r="AA33" s="95"/>
      <c r="AB33" s="95"/>
      <c r="AC33" s="108"/>
      <c r="AD33" s="95"/>
      <c r="AE33" s="95"/>
      <c r="AF33" s="95"/>
      <c r="AG33" s="95"/>
      <c r="AH33" s="95"/>
      <c r="AI33" s="95"/>
      <c r="AJ33" s="108"/>
      <c r="AK33" s="108"/>
    </row>
    <row r="34" spans="1:37" ht="12.75">
      <c r="A34" s="71"/>
      <c r="B34" s="71"/>
      <c r="C34" s="71"/>
      <c r="D34" s="95"/>
      <c r="E34" s="95"/>
      <c r="F34" s="95"/>
      <c r="G34" s="95"/>
      <c r="H34" s="95"/>
      <c r="I34" s="95"/>
      <c r="J34" s="95"/>
      <c r="K34" s="95"/>
      <c r="L34" s="95"/>
      <c r="M34" s="108"/>
      <c r="N34" s="95"/>
      <c r="O34" s="95"/>
      <c r="P34" s="95"/>
      <c r="Q34" s="108"/>
      <c r="R34" s="95"/>
      <c r="S34" s="95"/>
      <c r="T34" s="95"/>
      <c r="U34" s="108"/>
      <c r="V34" s="95"/>
      <c r="W34" s="95"/>
      <c r="X34" s="95"/>
      <c r="Y34" s="108"/>
      <c r="Z34" s="95"/>
      <c r="AA34" s="95"/>
      <c r="AB34" s="95"/>
      <c r="AC34" s="108"/>
      <c r="AD34" s="95"/>
      <c r="AE34" s="95"/>
      <c r="AF34" s="95"/>
      <c r="AG34" s="95"/>
      <c r="AH34" s="95"/>
      <c r="AI34" s="95"/>
      <c r="AJ34" s="108"/>
      <c r="AK34" s="108"/>
    </row>
    <row r="35" spans="1:37" ht="12.75">
      <c r="A35" s="71"/>
      <c r="B35" s="71"/>
      <c r="C35" s="71"/>
      <c r="D35" s="95"/>
      <c r="E35" s="95"/>
      <c r="F35" s="95"/>
      <c r="G35" s="95"/>
      <c r="H35" s="95"/>
      <c r="I35" s="95"/>
      <c r="J35" s="95"/>
      <c r="K35" s="95"/>
      <c r="L35" s="95"/>
      <c r="M35" s="108"/>
      <c r="N35" s="95"/>
      <c r="O35" s="95"/>
      <c r="P35" s="95"/>
      <c r="Q35" s="108"/>
      <c r="R35" s="95"/>
      <c r="S35" s="95"/>
      <c r="T35" s="95"/>
      <c r="U35" s="108"/>
      <c r="V35" s="95"/>
      <c r="W35" s="95"/>
      <c r="X35" s="95"/>
      <c r="Y35" s="108"/>
      <c r="Z35" s="95"/>
      <c r="AA35" s="95"/>
      <c r="AB35" s="95"/>
      <c r="AC35" s="108"/>
      <c r="AD35" s="95"/>
      <c r="AE35" s="95"/>
      <c r="AF35" s="95"/>
      <c r="AG35" s="95"/>
      <c r="AH35" s="95"/>
      <c r="AI35" s="95"/>
      <c r="AJ35" s="108"/>
      <c r="AK35" s="108"/>
    </row>
    <row r="36" spans="1:37" ht="12.75">
      <c r="A36" s="71"/>
      <c r="B36" s="71"/>
      <c r="C36" s="71"/>
      <c r="D36" s="95"/>
      <c r="E36" s="95"/>
      <c r="F36" s="95"/>
      <c r="G36" s="95"/>
      <c r="H36" s="95"/>
      <c r="I36" s="95"/>
      <c r="J36" s="95"/>
      <c r="K36" s="95"/>
      <c r="L36" s="95"/>
      <c r="M36" s="108"/>
      <c r="N36" s="95"/>
      <c r="O36" s="95"/>
      <c r="P36" s="95"/>
      <c r="Q36" s="108"/>
      <c r="R36" s="95"/>
      <c r="S36" s="95"/>
      <c r="T36" s="95"/>
      <c r="U36" s="108"/>
      <c r="V36" s="95"/>
      <c r="W36" s="95"/>
      <c r="X36" s="95"/>
      <c r="Y36" s="108"/>
      <c r="Z36" s="95"/>
      <c r="AA36" s="95"/>
      <c r="AB36" s="95"/>
      <c r="AC36" s="108"/>
      <c r="AD36" s="95"/>
      <c r="AE36" s="95"/>
      <c r="AF36" s="95"/>
      <c r="AG36" s="95"/>
      <c r="AH36" s="95"/>
      <c r="AI36" s="95"/>
      <c r="AJ36" s="108"/>
      <c r="AK36" s="108"/>
    </row>
    <row r="37" spans="1:37" ht="12.75">
      <c r="A37" s="71"/>
      <c r="B37" s="71"/>
      <c r="C37" s="71"/>
      <c r="D37" s="95"/>
      <c r="E37" s="95"/>
      <c r="F37" s="95"/>
      <c r="G37" s="95"/>
      <c r="H37" s="95"/>
      <c r="I37" s="95"/>
      <c r="J37" s="95"/>
      <c r="K37" s="95"/>
      <c r="L37" s="95"/>
      <c r="M37" s="108"/>
      <c r="N37" s="95"/>
      <c r="O37" s="95"/>
      <c r="P37" s="95"/>
      <c r="Q37" s="108"/>
      <c r="R37" s="95"/>
      <c r="S37" s="95"/>
      <c r="T37" s="95"/>
      <c r="U37" s="108"/>
      <c r="V37" s="95"/>
      <c r="W37" s="95"/>
      <c r="X37" s="95"/>
      <c r="Y37" s="108"/>
      <c r="Z37" s="95"/>
      <c r="AA37" s="95"/>
      <c r="AB37" s="95"/>
      <c r="AC37" s="108"/>
      <c r="AD37" s="95"/>
      <c r="AE37" s="95"/>
      <c r="AF37" s="95"/>
      <c r="AG37" s="95"/>
      <c r="AH37" s="95"/>
      <c r="AI37" s="95"/>
      <c r="AJ37" s="108"/>
      <c r="AK37" s="108"/>
    </row>
    <row r="38" spans="1:37" ht="12.75">
      <c r="A38" s="71"/>
      <c r="B38" s="71"/>
      <c r="C38" s="71"/>
      <c r="D38" s="95"/>
      <c r="E38" s="95"/>
      <c r="F38" s="95"/>
      <c r="G38" s="95"/>
      <c r="H38" s="95"/>
      <c r="I38" s="95"/>
      <c r="J38" s="95"/>
      <c r="K38" s="95"/>
      <c r="L38" s="95"/>
      <c r="M38" s="108"/>
      <c r="N38" s="95"/>
      <c r="O38" s="95"/>
      <c r="P38" s="95"/>
      <c r="Q38" s="108"/>
      <c r="R38" s="95"/>
      <c r="S38" s="95"/>
      <c r="T38" s="95"/>
      <c r="U38" s="108"/>
      <c r="V38" s="95"/>
      <c r="W38" s="95"/>
      <c r="X38" s="95"/>
      <c r="Y38" s="108"/>
      <c r="Z38" s="95"/>
      <c r="AA38" s="95"/>
      <c r="AB38" s="95"/>
      <c r="AC38" s="108"/>
      <c r="AD38" s="95"/>
      <c r="AE38" s="95"/>
      <c r="AF38" s="95"/>
      <c r="AG38" s="95"/>
      <c r="AH38" s="95"/>
      <c r="AI38" s="95"/>
      <c r="AJ38" s="108"/>
      <c r="AK38" s="108"/>
    </row>
    <row r="39" spans="1:37" ht="12.75">
      <c r="A39" s="71"/>
      <c r="B39" s="71"/>
      <c r="C39" s="71"/>
      <c r="D39" s="95"/>
      <c r="E39" s="95"/>
      <c r="F39" s="95"/>
      <c r="G39" s="95"/>
      <c r="H39" s="95"/>
      <c r="I39" s="95"/>
      <c r="J39" s="95"/>
      <c r="K39" s="95"/>
      <c r="L39" s="95"/>
      <c r="M39" s="108"/>
      <c r="N39" s="95"/>
      <c r="O39" s="95"/>
      <c r="P39" s="95"/>
      <c r="Q39" s="108"/>
      <c r="R39" s="95"/>
      <c r="S39" s="95"/>
      <c r="T39" s="95"/>
      <c r="U39" s="108"/>
      <c r="V39" s="95"/>
      <c r="W39" s="95"/>
      <c r="X39" s="95"/>
      <c r="Y39" s="108"/>
      <c r="Z39" s="95"/>
      <c r="AA39" s="95"/>
      <c r="AB39" s="95"/>
      <c r="AC39" s="108"/>
      <c r="AD39" s="95"/>
      <c r="AE39" s="95"/>
      <c r="AF39" s="95"/>
      <c r="AG39" s="95"/>
      <c r="AH39" s="95"/>
      <c r="AI39" s="95"/>
      <c r="AJ39" s="108"/>
      <c r="AK39" s="108"/>
    </row>
    <row r="40" spans="1:37" ht="12.75">
      <c r="A40" s="71"/>
      <c r="B40" s="71"/>
      <c r="C40" s="71"/>
      <c r="D40" s="95"/>
      <c r="E40" s="95"/>
      <c r="F40" s="95"/>
      <c r="G40" s="95"/>
      <c r="H40" s="95"/>
      <c r="I40" s="95"/>
      <c r="J40" s="95"/>
      <c r="K40" s="95"/>
      <c r="L40" s="95"/>
      <c r="M40" s="108"/>
      <c r="N40" s="95"/>
      <c r="O40" s="95"/>
      <c r="P40" s="95"/>
      <c r="Q40" s="108"/>
      <c r="R40" s="95"/>
      <c r="S40" s="95"/>
      <c r="T40" s="95"/>
      <c r="U40" s="108"/>
      <c r="V40" s="95"/>
      <c r="W40" s="95"/>
      <c r="X40" s="95"/>
      <c r="Y40" s="108"/>
      <c r="Z40" s="95"/>
      <c r="AA40" s="95"/>
      <c r="AB40" s="95"/>
      <c r="AC40" s="108"/>
      <c r="AD40" s="95"/>
      <c r="AE40" s="95"/>
      <c r="AF40" s="95"/>
      <c r="AG40" s="95"/>
      <c r="AH40" s="95"/>
      <c r="AI40" s="95"/>
      <c r="AJ40" s="108"/>
      <c r="AK40" s="108"/>
    </row>
    <row r="41" spans="1:37" ht="12.75">
      <c r="A41" s="71"/>
      <c r="B41" s="71"/>
      <c r="C41" s="71"/>
      <c r="D41" s="95"/>
      <c r="E41" s="95"/>
      <c r="F41" s="95"/>
      <c r="G41" s="95"/>
      <c r="H41" s="95"/>
      <c r="I41" s="95"/>
      <c r="J41" s="95"/>
      <c r="K41" s="95"/>
      <c r="L41" s="95"/>
      <c r="M41" s="108"/>
      <c r="N41" s="95"/>
      <c r="O41" s="95"/>
      <c r="P41" s="95"/>
      <c r="Q41" s="108"/>
      <c r="R41" s="95"/>
      <c r="S41" s="95"/>
      <c r="T41" s="95"/>
      <c r="U41" s="108"/>
      <c r="V41" s="95"/>
      <c r="W41" s="95"/>
      <c r="X41" s="95"/>
      <c r="Y41" s="108"/>
      <c r="Z41" s="95"/>
      <c r="AA41" s="95"/>
      <c r="AB41" s="95"/>
      <c r="AC41" s="108"/>
      <c r="AD41" s="95"/>
      <c r="AE41" s="95"/>
      <c r="AF41" s="95"/>
      <c r="AG41" s="95"/>
      <c r="AH41" s="95"/>
      <c r="AI41" s="95"/>
      <c r="AJ41" s="108"/>
      <c r="AK41" s="108"/>
    </row>
    <row r="42" spans="1:37" ht="12.75">
      <c r="A42" s="71"/>
      <c r="B42" s="71"/>
      <c r="C42" s="71"/>
      <c r="D42" s="95"/>
      <c r="E42" s="95"/>
      <c r="F42" s="95"/>
      <c r="G42" s="95"/>
      <c r="H42" s="95"/>
      <c r="I42" s="95"/>
      <c r="J42" s="95"/>
      <c r="K42" s="95"/>
      <c r="L42" s="95"/>
      <c r="M42" s="108"/>
      <c r="N42" s="95"/>
      <c r="O42" s="95"/>
      <c r="P42" s="95"/>
      <c r="Q42" s="108"/>
      <c r="R42" s="95"/>
      <c r="S42" s="95"/>
      <c r="T42" s="95"/>
      <c r="U42" s="108"/>
      <c r="V42" s="95"/>
      <c r="W42" s="95"/>
      <c r="X42" s="95"/>
      <c r="Y42" s="108"/>
      <c r="Z42" s="95"/>
      <c r="AA42" s="95"/>
      <c r="AB42" s="95"/>
      <c r="AC42" s="108"/>
      <c r="AD42" s="95"/>
      <c r="AE42" s="95"/>
      <c r="AF42" s="95"/>
      <c r="AG42" s="95"/>
      <c r="AH42" s="95"/>
      <c r="AI42" s="95"/>
      <c r="AJ42" s="108"/>
      <c r="AK42" s="108"/>
    </row>
    <row r="43" spans="1:37" ht="12.75">
      <c r="A43" s="71"/>
      <c r="B43" s="71"/>
      <c r="C43" s="71"/>
      <c r="D43" s="95"/>
      <c r="E43" s="95"/>
      <c r="F43" s="95"/>
      <c r="G43" s="95"/>
      <c r="H43" s="95"/>
      <c r="I43" s="95"/>
      <c r="J43" s="95"/>
      <c r="K43" s="95"/>
      <c r="L43" s="95"/>
      <c r="M43" s="108"/>
      <c r="N43" s="95"/>
      <c r="O43" s="95"/>
      <c r="P43" s="95"/>
      <c r="Q43" s="108"/>
      <c r="R43" s="95"/>
      <c r="S43" s="95"/>
      <c r="T43" s="95"/>
      <c r="U43" s="108"/>
      <c r="V43" s="95"/>
      <c r="W43" s="95"/>
      <c r="X43" s="95"/>
      <c r="Y43" s="108"/>
      <c r="Z43" s="95"/>
      <c r="AA43" s="95"/>
      <c r="AB43" s="95"/>
      <c r="AC43" s="108"/>
      <c r="AD43" s="95"/>
      <c r="AE43" s="95"/>
      <c r="AF43" s="95"/>
      <c r="AG43" s="95"/>
      <c r="AH43" s="95"/>
      <c r="AI43" s="95"/>
      <c r="AJ43" s="108"/>
      <c r="AK43" s="108"/>
    </row>
    <row r="44" spans="1:37" ht="12.75">
      <c r="A44" s="71"/>
      <c r="B44" s="71"/>
      <c r="C44" s="71"/>
      <c r="D44" s="95"/>
      <c r="E44" s="95"/>
      <c r="F44" s="95"/>
      <c r="G44" s="95"/>
      <c r="H44" s="95"/>
      <c r="I44" s="95"/>
      <c r="J44" s="95"/>
      <c r="K44" s="95"/>
      <c r="L44" s="95"/>
      <c r="M44" s="108"/>
      <c r="N44" s="95"/>
      <c r="O44" s="95"/>
      <c r="P44" s="95"/>
      <c r="Q44" s="108"/>
      <c r="R44" s="95"/>
      <c r="S44" s="95"/>
      <c r="T44" s="95"/>
      <c r="U44" s="108"/>
      <c r="V44" s="95"/>
      <c r="W44" s="95"/>
      <c r="X44" s="95"/>
      <c r="Y44" s="108"/>
      <c r="Z44" s="95"/>
      <c r="AA44" s="95"/>
      <c r="AB44" s="95"/>
      <c r="AC44" s="108"/>
      <c r="AD44" s="95"/>
      <c r="AE44" s="95"/>
      <c r="AF44" s="95"/>
      <c r="AG44" s="95"/>
      <c r="AH44" s="95"/>
      <c r="AI44" s="95"/>
      <c r="AJ44" s="108"/>
      <c r="AK44" s="108"/>
    </row>
    <row r="45" spans="1:37" ht="12.75">
      <c r="A45" s="71"/>
      <c r="B45" s="71"/>
      <c r="C45" s="71"/>
      <c r="D45" s="95"/>
      <c r="E45" s="95"/>
      <c r="F45" s="95"/>
      <c r="G45" s="95"/>
      <c r="H45" s="95"/>
      <c r="I45" s="95"/>
      <c r="J45" s="95"/>
      <c r="K45" s="95"/>
      <c r="L45" s="95"/>
      <c r="M45" s="108"/>
      <c r="N45" s="95"/>
      <c r="O45" s="95"/>
      <c r="P45" s="95"/>
      <c r="Q45" s="108"/>
      <c r="R45" s="95"/>
      <c r="S45" s="95"/>
      <c r="T45" s="95"/>
      <c r="U45" s="108"/>
      <c r="V45" s="95"/>
      <c r="W45" s="95"/>
      <c r="X45" s="95"/>
      <c r="Y45" s="108"/>
      <c r="Z45" s="95"/>
      <c r="AA45" s="95"/>
      <c r="AB45" s="95"/>
      <c r="AC45" s="108"/>
      <c r="AD45" s="95"/>
      <c r="AE45" s="95"/>
      <c r="AF45" s="95"/>
      <c r="AG45" s="95"/>
      <c r="AH45" s="95"/>
      <c r="AI45" s="95"/>
      <c r="AJ45" s="108"/>
      <c r="AK45" s="108"/>
    </row>
    <row r="46" spans="1:37" ht="12.75">
      <c r="A46" s="71"/>
      <c r="B46" s="71"/>
      <c r="C46" s="71"/>
      <c r="D46" s="95"/>
      <c r="E46" s="95"/>
      <c r="F46" s="95"/>
      <c r="G46" s="95"/>
      <c r="H46" s="95"/>
      <c r="I46" s="95"/>
      <c r="J46" s="95"/>
      <c r="K46" s="95"/>
      <c r="L46" s="95"/>
      <c r="M46" s="108"/>
      <c r="N46" s="95"/>
      <c r="O46" s="95"/>
      <c r="P46" s="95"/>
      <c r="Q46" s="108"/>
      <c r="R46" s="95"/>
      <c r="S46" s="95"/>
      <c r="T46" s="95"/>
      <c r="U46" s="108"/>
      <c r="V46" s="95"/>
      <c r="W46" s="95"/>
      <c r="X46" s="95"/>
      <c r="Y46" s="108"/>
      <c r="Z46" s="95"/>
      <c r="AA46" s="95"/>
      <c r="AB46" s="95"/>
      <c r="AC46" s="108"/>
      <c r="AD46" s="95"/>
      <c r="AE46" s="95"/>
      <c r="AF46" s="95"/>
      <c r="AG46" s="95"/>
      <c r="AH46" s="95"/>
      <c r="AI46" s="95"/>
      <c r="AJ46" s="108"/>
      <c r="AK46" s="108"/>
    </row>
    <row r="47" spans="1:37" ht="12.75">
      <c r="A47" s="71"/>
      <c r="B47" s="71"/>
      <c r="C47" s="71"/>
      <c r="D47" s="95"/>
      <c r="E47" s="95"/>
      <c r="F47" s="95"/>
      <c r="G47" s="95"/>
      <c r="H47" s="95"/>
      <c r="I47" s="95"/>
      <c r="J47" s="95"/>
      <c r="K47" s="95"/>
      <c r="L47" s="95"/>
      <c r="M47" s="108"/>
      <c r="N47" s="95"/>
      <c r="O47" s="95"/>
      <c r="P47" s="95"/>
      <c r="Q47" s="108"/>
      <c r="R47" s="95"/>
      <c r="S47" s="95"/>
      <c r="T47" s="95"/>
      <c r="U47" s="108"/>
      <c r="V47" s="95"/>
      <c r="W47" s="95"/>
      <c r="X47" s="95"/>
      <c r="Y47" s="108"/>
      <c r="Z47" s="95"/>
      <c r="AA47" s="95"/>
      <c r="AB47" s="95"/>
      <c r="AC47" s="108"/>
      <c r="AD47" s="95"/>
      <c r="AE47" s="95"/>
      <c r="AF47" s="95"/>
      <c r="AG47" s="95"/>
      <c r="AH47" s="95"/>
      <c r="AI47" s="95"/>
      <c r="AJ47" s="108"/>
      <c r="AK47" s="108"/>
    </row>
    <row r="48" spans="1:37" ht="12.75">
      <c r="A48" s="71"/>
      <c r="B48" s="71"/>
      <c r="C48" s="71"/>
      <c r="D48" s="95"/>
      <c r="E48" s="95"/>
      <c r="F48" s="95"/>
      <c r="G48" s="95"/>
      <c r="H48" s="95"/>
      <c r="I48" s="95"/>
      <c r="J48" s="95"/>
      <c r="K48" s="95"/>
      <c r="L48" s="95"/>
      <c r="M48" s="108"/>
      <c r="N48" s="95"/>
      <c r="O48" s="95"/>
      <c r="P48" s="95"/>
      <c r="Q48" s="108"/>
      <c r="R48" s="95"/>
      <c r="S48" s="95"/>
      <c r="T48" s="95"/>
      <c r="U48" s="108"/>
      <c r="V48" s="95"/>
      <c r="W48" s="95"/>
      <c r="X48" s="95"/>
      <c r="Y48" s="108"/>
      <c r="Z48" s="95"/>
      <c r="AA48" s="95"/>
      <c r="AB48" s="95"/>
      <c r="AC48" s="108"/>
      <c r="AD48" s="95"/>
      <c r="AE48" s="95"/>
      <c r="AF48" s="95"/>
      <c r="AG48" s="95"/>
      <c r="AH48" s="95"/>
      <c r="AI48" s="95"/>
      <c r="AJ48" s="108"/>
      <c r="AK48" s="108"/>
    </row>
    <row r="49" spans="1:37" ht="12.75">
      <c r="A49" s="71"/>
      <c r="B49" s="71"/>
      <c r="C49" s="71"/>
      <c r="D49" s="95"/>
      <c r="E49" s="95"/>
      <c r="F49" s="95"/>
      <c r="G49" s="95"/>
      <c r="H49" s="95"/>
      <c r="I49" s="95"/>
      <c r="J49" s="95"/>
      <c r="K49" s="95"/>
      <c r="L49" s="95"/>
      <c r="M49" s="108"/>
      <c r="N49" s="95"/>
      <c r="O49" s="95"/>
      <c r="P49" s="95"/>
      <c r="Q49" s="108"/>
      <c r="R49" s="95"/>
      <c r="S49" s="95"/>
      <c r="T49" s="95"/>
      <c r="U49" s="108"/>
      <c r="V49" s="95"/>
      <c r="W49" s="95"/>
      <c r="X49" s="95"/>
      <c r="Y49" s="108"/>
      <c r="Z49" s="95"/>
      <c r="AA49" s="95"/>
      <c r="AB49" s="95"/>
      <c r="AC49" s="108"/>
      <c r="AD49" s="95"/>
      <c r="AE49" s="95"/>
      <c r="AF49" s="95"/>
      <c r="AG49" s="95"/>
      <c r="AH49" s="95"/>
      <c r="AI49" s="95"/>
      <c r="AJ49" s="108"/>
      <c r="AK49" s="108"/>
    </row>
    <row r="50" spans="1:37" ht="12.75">
      <c r="A50" s="71"/>
      <c r="B50" s="71"/>
      <c r="C50" s="71"/>
      <c r="D50" s="95"/>
      <c r="E50" s="95"/>
      <c r="F50" s="95"/>
      <c r="G50" s="95"/>
      <c r="H50" s="95"/>
      <c r="I50" s="95"/>
      <c r="J50" s="95"/>
      <c r="K50" s="95"/>
      <c r="L50" s="95"/>
      <c r="M50" s="108"/>
      <c r="N50" s="95"/>
      <c r="O50" s="95"/>
      <c r="P50" s="95"/>
      <c r="Q50" s="108"/>
      <c r="R50" s="95"/>
      <c r="S50" s="95"/>
      <c r="T50" s="95"/>
      <c r="U50" s="108"/>
      <c r="V50" s="95"/>
      <c r="W50" s="95"/>
      <c r="X50" s="95"/>
      <c r="Y50" s="108"/>
      <c r="Z50" s="95"/>
      <c r="AA50" s="95"/>
      <c r="AB50" s="95"/>
      <c r="AC50" s="108"/>
      <c r="AD50" s="95"/>
      <c r="AE50" s="95"/>
      <c r="AF50" s="95"/>
      <c r="AG50" s="95"/>
      <c r="AH50" s="95"/>
      <c r="AI50" s="95"/>
      <c r="AJ50" s="108"/>
      <c r="AK50" s="108"/>
    </row>
    <row r="51" spans="1:37" ht="12.75">
      <c r="A51" s="71"/>
      <c r="B51" s="71"/>
      <c r="C51" s="71"/>
      <c r="D51" s="95"/>
      <c r="E51" s="95"/>
      <c r="F51" s="95"/>
      <c r="G51" s="95"/>
      <c r="H51" s="95"/>
      <c r="I51" s="95"/>
      <c r="J51" s="95"/>
      <c r="K51" s="95"/>
      <c r="L51" s="95"/>
      <c r="M51" s="108"/>
      <c r="N51" s="95"/>
      <c r="O51" s="95"/>
      <c r="P51" s="95"/>
      <c r="Q51" s="108"/>
      <c r="R51" s="95"/>
      <c r="S51" s="95"/>
      <c r="T51" s="95"/>
      <c r="U51" s="108"/>
      <c r="V51" s="95"/>
      <c r="W51" s="95"/>
      <c r="X51" s="95"/>
      <c r="Y51" s="108"/>
      <c r="Z51" s="95"/>
      <c r="AA51" s="95"/>
      <c r="AB51" s="95"/>
      <c r="AC51" s="108"/>
      <c r="AD51" s="95"/>
      <c r="AE51" s="95"/>
      <c r="AF51" s="95"/>
      <c r="AG51" s="95"/>
      <c r="AH51" s="95"/>
      <c r="AI51" s="95"/>
      <c r="AJ51" s="108"/>
      <c r="AK51" s="108"/>
    </row>
    <row r="52" spans="1:37" ht="12.75">
      <c r="A52" s="71"/>
      <c r="B52" s="71"/>
      <c r="C52" s="71"/>
      <c r="D52" s="95"/>
      <c r="E52" s="95"/>
      <c r="F52" s="95"/>
      <c r="G52" s="95"/>
      <c r="H52" s="95"/>
      <c r="I52" s="95"/>
      <c r="J52" s="95"/>
      <c r="K52" s="95"/>
      <c r="L52" s="95"/>
      <c r="M52" s="108"/>
      <c r="N52" s="95"/>
      <c r="O52" s="95"/>
      <c r="P52" s="95"/>
      <c r="Q52" s="108"/>
      <c r="R52" s="95"/>
      <c r="S52" s="95"/>
      <c r="T52" s="95"/>
      <c r="U52" s="108"/>
      <c r="V52" s="95"/>
      <c r="W52" s="95"/>
      <c r="X52" s="95"/>
      <c r="Y52" s="108"/>
      <c r="Z52" s="95"/>
      <c r="AA52" s="95"/>
      <c r="AB52" s="95"/>
      <c r="AC52" s="108"/>
      <c r="AD52" s="95"/>
      <c r="AE52" s="95"/>
      <c r="AF52" s="95"/>
      <c r="AG52" s="95"/>
      <c r="AH52" s="95"/>
      <c r="AI52" s="95"/>
      <c r="AJ52" s="108"/>
      <c r="AK52" s="108"/>
    </row>
    <row r="53" spans="1:37" ht="12.75">
      <c r="A53" s="71"/>
      <c r="B53" s="71"/>
      <c r="C53" s="71"/>
      <c r="D53" s="95"/>
      <c r="E53" s="95"/>
      <c r="F53" s="95"/>
      <c r="G53" s="95"/>
      <c r="H53" s="95"/>
      <c r="I53" s="95"/>
      <c r="J53" s="95"/>
      <c r="K53" s="95"/>
      <c r="L53" s="95"/>
      <c r="M53" s="108"/>
      <c r="N53" s="95"/>
      <c r="O53" s="95"/>
      <c r="P53" s="95"/>
      <c r="Q53" s="108"/>
      <c r="R53" s="95"/>
      <c r="S53" s="95"/>
      <c r="T53" s="95"/>
      <c r="U53" s="108"/>
      <c r="V53" s="95"/>
      <c r="W53" s="95"/>
      <c r="X53" s="95"/>
      <c r="Y53" s="108"/>
      <c r="Z53" s="95"/>
      <c r="AA53" s="95"/>
      <c r="AB53" s="95"/>
      <c r="AC53" s="108"/>
      <c r="AD53" s="95"/>
      <c r="AE53" s="95"/>
      <c r="AF53" s="95"/>
      <c r="AG53" s="95"/>
      <c r="AH53" s="95"/>
      <c r="AI53" s="95"/>
      <c r="AJ53" s="108"/>
      <c r="AK53" s="108"/>
    </row>
    <row r="54" spans="1:37" ht="12.75">
      <c r="A54" s="71"/>
      <c r="B54" s="71"/>
      <c r="C54" s="71"/>
      <c r="D54" s="95"/>
      <c r="E54" s="95"/>
      <c r="F54" s="95"/>
      <c r="G54" s="95"/>
      <c r="H54" s="95"/>
      <c r="I54" s="95"/>
      <c r="J54" s="95"/>
      <c r="K54" s="95"/>
      <c r="L54" s="95"/>
      <c r="M54" s="108"/>
      <c r="N54" s="95"/>
      <c r="O54" s="95"/>
      <c r="P54" s="95"/>
      <c r="Q54" s="108"/>
      <c r="R54" s="95"/>
      <c r="S54" s="95"/>
      <c r="T54" s="95"/>
      <c r="U54" s="108"/>
      <c r="V54" s="95"/>
      <c r="W54" s="95"/>
      <c r="X54" s="95"/>
      <c r="Y54" s="108"/>
      <c r="Z54" s="95"/>
      <c r="AA54" s="95"/>
      <c r="AB54" s="95"/>
      <c r="AC54" s="108"/>
      <c r="AD54" s="95"/>
      <c r="AE54" s="95"/>
      <c r="AF54" s="95"/>
      <c r="AG54" s="95"/>
      <c r="AH54" s="95"/>
      <c r="AI54" s="95"/>
      <c r="AJ54" s="108"/>
      <c r="AK54" s="108"/>
    </row>
    <row r="55" spans="1:37" ht="12.75">
      <c r="A55" s="71"/>
      <c r="B55" s="71"/>
      <c r="C55" s="71"/>
      <c r="D55" s="95"/>
      <c r="E55" s="95"/>
      <c r="F55" s="95"/>
      <c r="G55" s="95"/>
      <c r="H55" s="95"/>
      <c r="I55" s="95"/>
      <c r="J55" s="95"/>
      <c r="K55" s="95"/>
      <c r="L55" s="95"/>
      <c r="M55" s="108"/>
      <c r="N55" s="95"/>
      <c r="O55" s="95"/>
      <c r="P55" s="95"/>
      <c r="Q55" s="108"/>
      <c r="R55" s="95"/>
      <c r="S55" s="95"/>
      <c r="T55" s="95"/>
      <c r="U55" s="108"/>
      <c r="V55" s="95"/>
      <c r="W55" s="95"/>
      <c r="X55" s="95"/>
      <c r="Y55" s="108"/>
      <c r="Z55" s="95"/>
      <c r="AA55" s="95"/>
      <c r="AB55" s="95"/>
      <c r="AC55" s="108"/>
      <c r="AD55" s="95"/>
      <c r="AE55" s="95"/>
      <c r="AF55" s="95"/>
      <c r="AG55" s="95"/>
      <c r="AH55" s="95"/>
      <c r="AI55" s="95"/>
      <c r="AJ55" s="108"/>
      <c r="AK55" s="108"/>
    </row>
    <row r="56" spans="1:37" ht="12.75">
      <c r="A56" s="71"/>
      <c r="B56" s="71"/>
      <c r="C56" s="71"/>
      <c r="D56" s="95"/>
      <c r="E56" s="95"/>
      <c r="F56" s="95"/>
      <c r="G56" s="95"/>
      <c r="H56" s="95"/>
      <c r="I56" s="95"/>
      <c r="J56" s="95"/>
      <c r="K56" s="95"/>
      <c r="L56" s="95"/>
      <c r="M56" s="108"/>
      <c r="N56" s="95"/>
      <c r="O56" s="95"/>
      <c r="P56" s="95"/>
      <c r="Q56" s="108"/>
      <c r="R56" s="95"/>
      <c r="S56" s="95"/>
      <c r="T56" s="95"/>
      <c r="U56" s="108"/>
      <c r="V56" s="95"/>
      <c r="W56" s="95"/>
      <c r="X56" s="95"/>
      <c r="Y56" s="108"/>
      <c r="Z56" s="95"/>
      <c r="AA56" s="95"/>
      <c r="AB56" s="95"/>
      <c r="AC56" s="108"/>
      <c r="AD56" s="95"/>
      <c r="AE56" s="95"/>
      <c r="AF56" s="95"/>
      <c r="AG56" s="95"/>
      <c r="AH56" s="95"/>
      <c r="AI56" s="95"/>
      <c r="AJ56" s="108"/>
      <c r="AK56" s="108"/>
    </row>
    <row r="57" spans="1:37" ht="12.75">
      <c r="A57" s="71"/>
      <c r="B57" s="71"/>
      <c r="C57" s="71"/>
      <c r="D57" s="95"/>
      <c r="E57" s="95"/>
      <c r="F57" s="95"/>
      <c r="G57" s="95"/>
      <c r="H57" s="95"/>
      <c r="I57" s="95"/>
      <c r="J57" s="95"/>
      <c r="K57" s="95"/>
      <c r="L57" s="95"/>
      <c r="M57" s="108"/>
      <c r="N57" s="95"/>
      <c r="O57" s="95"/>
      <c r="P57" s="95"/>
      <c r="Q57" s="108"/>
      <c r="R57" s="95"/>
      <c r="S57" s="95"/>
      <c r="T57" s="95"/>
      <c r="U57" s="108"/>
      <c r="V57" s="95"/>
      <c r="W57" s="95"/>
      <c r="X57" s="95"/>
      <c r="Y57" s="108"/>
      <c r="Z57" s="95"/>
      <c r="AA57" s="95"/>
      <c r="AB57" s="95"/>
      <c r="AC57" s="108"/>
      <c r="AD57" s="95"/>
      <c r="AE57" s="95"/>
      <c r="AF57" s="95"/>
      <c r="AG57" s="95"/>
      <c r="AH57" s="95"/>
      <c r="AI57" s="95"/>
      <c r="AJ57" s="108"/>
      <c r="AK57" s="108"/>
    </row>
    <row r="58" spans="1:37" ht="12.75">
      <c r="A58" s="71"/>
      <c r="B58" s="71"/>
      <c r="C58" s="71"/>
      <c r="D58" s="95"/>
      <c r="E58" s="95"/>
      <c r="F58" s="95"/>
      <c r="G58" s="95"/>
      <c r="H58" s="95"/>
      <c r="I58" s="95"/>
      <c r="J58" s="95"/>
      <c r="K58" s="95"/>
      <c r="L58" s="95"/>
      <c r="M58" s="108"/>
      <c r="N58" s="95"/>
      <c r="O58" s="95"/>
      <c r="P58" s="95"/>
      <c r="Q58" s="108"/>
      <c r="R58" s="95"/>
      <c r="S58" s="95"/>
      <c r="T58" s="95"/>
      <c r="U58" s="108"/>
      <c r="V58" s="95"/>
      <c r="W58" s="95"/>
      <c r="X58" s="95"/>
      <c r="Y58" s="108"/>
      <c r="Z58" s="95"/>
      <c r="AA58" s="95"/>
      <c r="AB58" s="95"/>
      <c r="AC58" s="108"/>
      <c r="AD58" s="95"/>
      <c r="AE58" s="95"/>
      <c r="AF58" s="95"/>
      <c r="AG58" s="95"/>
      <c r="AH58" s="95"/>
      <c r="AI58" s="95"/>
      <c r="AJ58" s="108"/>
      <c r="AK58" s="108"/>
    </row>
    <row r="59" spans="1:37" ht="12.75">
      <c r="A59" s="71"/>
      <c r="B59" s="71"/>
      <c r="C59" s="71"/>
      <c r="D59" s="95"/>
      <c r="E59" s="95"/>
      <c r="F59" s="95"/>
      <c r="G59" s="95"/>
      <c r="H59" s="95"/>
      <c r="I59" s="95"/>
      <c r="J59" s="95"/>
      <c r="K59" s="95"/>
      <c r="L59" s="95"/>
      <c r="M59" s="108"/>
      <c r="N59" s="95"/>
      <c r="O59" s="95"/>
      <c r="P59" s="95"/>
      <c r="Q59" s="108"/>
      <c r="R59" s="95"/>
      <c r="S59" s="95"/>
      <c r="T59" s="95"/>
      <c r="U59" s="108"/>
      <c r="V59" s="95"/>
      <c r="W59" s="95"/>
      <c r="X59" s="95"/>
      <c r="Y59" s="108"/>
      <c r="Z59" s="95"/>
      <c r="AA59" s="95"/>
      <c r="AB59" s="95"/>
      <c r="AC59" s="108"/>
      <c r="AD59" s="95"/>
      <c r="AE59" s="95"/>
      <c r="AF59" s="95"/>
      <c r="AG59" s="95"/>
      <c r="AH59" s="95"/>
      <c r="AI59" s="95"/>
      <c r="AJ59" s="108"/>
      <c r="AK59" s="108"/>
    </row>
    <row r="60" spans="1:37" ht="12.75">
      <c r="A60" s="71"/>
      <c r="B60" s="71"/>
      <c r="C60" s="71"/>
      <c r="D60" s="95"/>
      <c r="E60" s="95"/>
      <c r="F60" s="95"/>
      <c r="G60" s="95"/>
      <c r="H60" s="95"/>
      <c r="I60" s="95"/>
      <c r="J60" s="95"/>
      <c r="K60" s="95"/>
      <c r="L60" s="95"/>
      <c r="M60" s="108"/>
      <c r="N60" s="95"/>
      <c r="O60" s="95"/>
      <c r="P60" s="95"/>
      <c r="Q60" s="108"/>
      <c r="R60" s="95"/>
      <c r="S60" s="95"/>
      <c r="T60" s="95"/>
      <c r="U60" s="108"/>
      <c r="V60" s="95"/>
      <c r="W60" s="95"/>
      <c r="X60" s="95"/>
      <c r="Y60" s="108"/>
      <c r="Z60" s="95"/>
      <c r="AA60" s="95"/>
      <c r="AB60" s="95"/>
      <c r="AC60" s="108"/>
      <c r="AD60" s="95"/>
      <c r="AE60" s="95"/>
      <c r="AF60" s="95"/>
      <c r="AG60" s="95"/>
      <c r="AH60" s="95"/>
      <c r="AI60" s="95"/>
      <c r="AJ60" s="108"/>
      <c r="AK60" s="108"/>
    </row>
    <row r="61" spans="1:37" ht="12.75">
      <c r="A61" s="71"/>
      <c r="B61" s="71"/>
      <c r="C61" s="71"/>
      <c r="D61" s="95"/>
      <c r="E61" s="95"/>
      <c r="F61" s="95"/>
      <c r="G61" s="95"/>
      <c r="H61" s="95"/>
      <c r="I61" s="95"/>
      <c r="J61" s="95"/>
      <c r="K61" s="95"/>
      <c r="L61" s="95"/>
      <c r="M61" s="108"/>
      <c r="N61" s="95"/>
      <c r="O61" s="95"/>
      <c r="P61" s="95"/>
      <c r="Q61" s="108"/>
      <c r="R61" s="95"/>
      <c r="S61" s="95"/>
      <c r="T61" s="95"/>
      <c r="U61" s="108"/>
      <c r="V61" s="95"/>
      <c r="W61" s="95"/>
      <c r="X61" s="95"/>
      <c r="Y61" s="108"/>
      <c r="Z61" s="95"/>
      <c r="AA61" s="95"/>
      <c r="AB61" s="95"/>
      <c r="AC61" s="108"/>
      <c r="AD61" s="95"/>
      <c r="AE61" s="95"/>
      <c r="AF61" s="95"/>
      <c r="AG61" s="95"/>
      <c r="AH61" s="95"/>
      <c r="AI61" s="95"/>
      <c r="AJ61" s="108"/>
      <c r="AK61" s="108"/>
    </row>
    <row r="62" spans="1:37" ht="12.75">
      <c r="A62" s="71"/>
      <c r="B62" s="71"/>
      <c r="C62" s="71"/>
      <c r="D62" s="95"/>
      <c r="E62" s="95"/>
      <c r="F62" s="95"/>
      <c r="G62" s="95"/>
      <c r="H62" s="95"/>
      <c r="I62" s="95"/>
      <c r="J62" s="95"/>
      <c r="K62" s="95"/>
      <c r="L62" s="95"/>
      <c r="M62" s="108"/>
      <c r="N62" s="95"/>
      <c r="O62" s="95"/>
      <c r="P62" s="95"/>
      <c r="Q62" s="108"/>
      <c r="R62" s="95"/>
      <c r="S62" s="95"/>
      <c r="T62" s="95"/>
      <c r="U62" s="108"/>
      <c r="V62" s="95"/>
      <c r="W62" s="95"/>
      <c r="X62" s="95"/>
      <c r="Y62" s="108"/>
      <c r="Z62" s="95"/>
      <c r="AA62" s="95"/>
      <c r="AB62" s="95"/>
      <c r="AC62" s="108"/>
      <c r="AD62" s="95"/>
      <c r="AE62" s="95"/>
      <c r="AF62" s="95"/>
      <c r="AG62" s="95"/>
      <c r="AH62" s="95"/>
      <c r="AI62" s="95"/>
      <c r="AJ62" s="108"/>
      <c r="AK62" s="108"/>
    </row>
    <row r="63" spans="1:37" ht="12.75">
      <c r="A63" s="71"/>
      <c r="B63" s="71"/>
      <c r="C63" s="71"/>
      <c r="D63" s="95"/>
      <c r="E63" s="95"/>
      <c r="F63" s="95"/>
      <c r="G63" s="95"/>
      <c r="H63" s="95"/>
      <c r="I63" s="95"/>
      <c r="J63" s="95"/>
      <c r="K63" s="95"/>
      <c r="L63" s="95"/>
      <c r="M63" s="108"/>
      <c r="N63" s="95"/>
      <c r="O63" s="95"/>
      <c r="P63" s="95"/>
      <c r="Q63" s="108"/>
      <c r="R63" s="95"/>
      <c r="S63" s="95"/>
      <c r="T63" s="95"/>
      <c r="U63" s="108"/>
      <c r="V63" s="95"/>
      <c r="W63" s="95"/>
      <c r="X63" s="95"/>
      <c r="Y63" s="108"/>
      <c r="Z63" s="95"/>
      <c r="AA63" s="95"/>
      <c r="AB63" s="95"/>
      <c r="AC63" s="108"/>
      <c r="AD63" s="95"/>
      <c r="AE63" s="95"/>
      <c r="AF63" s="95"/>
      <c r="AG63" s="95"/>
      <c r="AH63" s="95"/>
      <c r="AI63" s="95"/>
      <c r="AJ63" s="108"/>
      <c r="AK63" s="108"/>
    </row>
    <row r="64" spans="1:37" ht="12.75">
      <c r="A64" s="71"/>
      <c r="B64" s="71"/>
      <c r="C64" s="71"/>
      <c r="D64" s="95"/>
      <c r="E64" s="95"/>
      <c r="F64" s="95"/>
      <c r="G64" s="95"/>
      <c r="H64" s="95"/>
      <c r="I64" s="95"/>
      <c r="J64" s="95"/>
      <c r="K64" s="95"/>
      <c r="L64" s="95"/>
      <c r="M64" s="108"/>
      <c r="N64" s="95"/>
      <c r="O64" s="95"/>
      <c r="P64" s="95"/>
      <c r="Q64" s="108"/>
      <c r="R64" s="95"/>
      <c r="S64" s="95"/>
      <c r="T64" s="95"/>
      <c r="U64" s="108"/>
      <c r="V64" s="95"/>
      <c r="W64" s="95"/>
      <c r="X64" s="95"/>
      <c r="Y64" s="108"/>
      <c r="Z64" s="95"/>
      <c r="AA64" s="95"/>
      <c r="AB64" s="95"/>
      <c r="AC64" s="108"/>
      <c r="AD64" s="95"/>
      <c r="AE64" s="95"/>
      <c r="AF64" s="95"/>
      <c r="AG64" s="95"/>
      <c r="AH64" s="95"/>
      <c r="AI64" s="95"/>
      <c r="AJ64" s="108"/>
      <c r="AK64" s="108"/>
    </row>
    <row r="65" spans="1:37" ht="12.75">
      <c r="A65" s="71"/>
      <c r="B65" s="71"/>
      <c r="C65" s="71"/>
      <c r="D65" s="95"/>
      <c r="E65" s="95"/>
      <c r="F65" s="95"/>
      <c r="G65" s="95"/>
      <c r="H65" s="95"/>
      <c r="I65" s="95"/>
      <c r="J65" s="95"/>
      <c r="K65" s="95"/>
      <c r="L65" s="95"/>
      <c r="M65" s="108"/>
      <c r="N65" s="95"/>
      <c r="O65" s="95"/>
      <c r="P65" s="95"/>
      <c r="Q65" s="108"/>
      <c r="R65" s="95"/>
      <c r="S65" s="95"/>
      <c r="T65" s="95"/>
      <c r="U65" s="108"/>
      <c r="V65" s="95"/>
      <c r="W65" s="95"/>
      <c r="X65" s="95"/>
      <c r="Y65" s="108"/>
      <c r="Z65" s="95"/>
      <c r="AA65" s="95"/>
      <c r="AB65" s="95"/>
      <c r="AC65" s="108"/>
      <c r="AD65" s="95"/>
      <c r="AE65" s="95"/>
      <c r="AF65" s="95"/>
      <c r="AG65" s="95"/>
      <c r="AH65" s="95"/>
      <c r="AI65" s="95"/>
      <c r="AJ65" s="108"/>
      <c r="AK65" s="108"/>
    </row>
    <row r="66" spans="1:37" ht="12.75">
      <c r="A66" s="71"/>
      <c r="B66" s="71"/>
      <c r="C66" s="71"/>
      <c r="D66" s="95"/>
      <c r="E66" s="95"/>
      <c r="F66" s="95"/>
      <c r="G66" s="95"/>
      <c r="H66" s="95"/>
      <c r="I66" s="95"/>
      <c r="J66" s="95"/>
      <c r="K66" s="95"/>
      <c r="L66" s="95"/>
      <c r="M66" s="108"/>
      <c r="N66" s="95"/>
      <c r="O66" s="95"/>
      <c r="P66" s="95"/>
      <c r="Q66" s="108"/>
      <c r="R66" s="95"/>
      <c r="S66" s="95"/>
      <c r="T66" s="95"/>
      <c r="U66" s="108"/>
      <c r="V66" s="95"/>
      <c r="W66" s="95"/>
      <c r="X66" s="95"/>
      <c r="Y66" s="108"/>
      <c r="Z66" s="95"/>
      <c r="AA66" s="95"/>
      <c r="AB66" s="95"/>
      <c r="AC66" s="108"/>
      <c r="AD66" s="95"/>
      <c r="AE66" s="95"/>
      <c r="AF66" s="95"/>
      <c r="AG66" s="95"/>
      <c r="AH66" s="95"/>
      <c r="AI66" s="95"/>
      <c r="AJ66" s="108"/>
      <c r="AK66" s="108"/>
    </row>
    <row r="67" spans="1:37" ht="12.75">
      <c r="A67" s="71"/>
      <c r="B67" s="71"/>
      <c r="C67" s="71"/>
      <c r="D67" s="95"/>
      <c r="E67" s="95"/>
      <c r="F67" s="95"/>
      <c r="G67" s="95"/>
      <c r="H67" s="95"/>
      <c r="I67" s="95"/>
      <c r="J67" s="95"/>
      <c r="K67" s="95"/>
      <c r="L67" s="95"/>
      <c r="M67" s="108"/>
      <c r="N67" s="95"/>
      <c r="O67" s="95"/>
      <c r="P67" s="95"/>
      <c r="Q67" s="108"/>
      <c r="R67" s="95"/>
      <c r="S67" s="95"/>
      <c r="T67" s="95"/>
      <c r="U67" s="108"/>
      <c r="V67" s="95"/>
      <c r="W67" s="95"/>
      <c r="X67" s="95"/>
      <c r="Y67" s="108"/>
      <c r="Z67" s="95"/>
      <c r="AA67" s="95"/>
      <c r="AB67" s="95"/>
      <c r="AC67" s="108"/>
      <c r="AD67" s="95"/>
      <c r="AE67" s="95"/>
      <c r="AF67" s="95"/>
      <c r="AG67" s="95"/>
      <c r="AH67" s="95"/>
      <c r="AI67" s="95"/>
      <c r="AJ67" s="108"/>
      <c r="AK67" s="108"/>
    </row>
    <row r="68" spans="1:37" ht="12.75">
      <c r="A68" s="71"/>
      <c r="B68" s="71"/>
      <c r="C68" s="71"/>
      <c r="D68" s="95"/>
      <c r="E68" s="95"/>
      <c r="F68" s="95"/>
      <c r="G68" s="95"/>
      <c r="H68" s="95"/>
      <c r="I68" s="95"/>
      <c r="J68" s="95"/>
      <c r="K68" s="95"/>
      <c r="L68" s="95"/>
      <c r="M68" s="108"/>
      <c r="N68" s="95"/>
      <c r="O68" s="95"/>
      <c r="P68" s="95"/>
      <c r="Q68" s="108"/>
      <c r="R68" s="95"/>
      <c r="S68" s="95"/>
      <c r="T68" s="95"/>
      <c r="U68" s="108"/>
      <c r="V68" s="95"/>
      <c r="W68" s="95"/>
      <c r="X68" s="95"/>
      <c r="Y68" s="108"/>
      <c r="Z68" s="95"/>
      <c r="AA68" s="95"/>
      <c r="AB68" s="95"/>
      <c r="AC68" s="108"/>
      <c r="AD68" s="95"/>
      <c r="AE68" s="95"/>
      <c r="AF68" s="95"/>
      <c r="AG68" s="95"/>
      <c r="AH68" s="95"/>
      <c r="AI68" s="95"/>
      <c r="AJ68" s="108"/>
      <c r="AK68" s="108"/>
    </row>
    <row r="69" spans="1:37" ht="12.75">
      <c r="A69" s="71"/>
      <c r="B69" s="71"/>
      <c r="C69" s="71"/>
      <c r="D69" s="95"/>
      <c r="E69" s="95"/>
      <c r="F69" s="95"/>
      <c r="G69" s="95"/>
      <c r="H69" s="95"/>
      <c r="I69" s="95"/>
      <c r="J69" s="95"/>
      <c r="K69" s="95"/>
      <c r="L69" s="95"/>
      <c r="M69" s="108"/>
      <c r="N69" s="95"/>
      <c r="O69" s="95"/>
      <c r="P69" s="95"/>
      <c r="Q69" s="108"/>
      <c r="R69" s="95"/>
      <c r="S69" s="95"/>
      <c r="T69" s="95"/>
      <c r="U69" s="108"/>
      <c r="V69" s="95"/>
      <c r="W69" s="95"/>
      <c r="X69" s="95"/>
      <c r="Y69" s="108"/>
      <c r="Z69" s="95"/>
      <c r="AA69" s="95"/>
      <c r="AB69" s="95"/>
      <c r="AC69" s="108"/>
      <c r="AD69" s="95"/>
      <c r="AE69" s="95"/>
      <c r="AF69" s="95"/>
      <c r="AG69" s="95"/>
      <c r="AH69" s="95"/>
      <c r="AI69" s="95"/>
      <c r="AJ69" s="108"/>
      <c r="AK69" s="108"/>
    </row>
    <row r="70" spans="1:37" ht="12.75">
      <c r="A70" s="71"/>
      <c r="B70" s="71"/>
      <c r="C70" s="71"/>
      <c r="D70" s="95"/>
      <c r="E70" s="95"/>
      <c r="F70" s="95"/>
      <c r="G70" s="95"/>
      <c r="H70" s="95"/>
      <c r="I70" s="95"/>
      <c r="J70" s="95"/>
      <c r="K70" s="95"/>
      <c r="L70" s="95"/>
      <c r="M70" s="108"/>
      <c r="N70" s="95"/>
      <c r="O70" s="95"/>
      <c r="P70" s="95"/>
      <c r="Q70" s="108"/>
      <c r="R70" s="95"/>
      <c r="S70" s="95"/>
      <c r="T70" s="95"/>
      <c r="U70" s="108"/>
      <c r="V70" s="95"/>
      <c r="W70" s="95"/>
      <c r="X70" s="95"/>
      <c r="Y70" s="108"/>
      <c r="Z70" s="95"/>
      <c r="AA70" s="95"/>
      <c r="AB70" s="95"/>
      <c r="AC70" s="108"/>
      <c r="AD70" s="95"/>
      <c r="AE70" s="95"/>
      <c r="AF70" s="95"/>
      <c r="AG70" s="95"/>
      <c r="AH70" s="95"/>
      <c r="AI70" s="95"/>
      <c r="AJ70" s="108"/>
      <c r="AK70" s="108"/>
    </row>
    <row r="71" spans="1:37" ht="12.75">
      <c r="A71" s="71"/>
      <c r="B71" s="71"/>
      <c r="C71" s="71"/>
      <c r="D71" s="95"/>
      <c r="E71" s="95"/>
      <c r="F71" s="95"/>
      <c r="G71" s="95"/>
      <c r="H71" s="95"/>
      <c r="I71" s="95"/>
      <c r="J71" s="95"/>
      <c r="K71" s="95"/>
      <c r="L71" s="95"/>
      <c r="M71" s="108"/>
      <c r="N71" s="95"/>
      <c r="O71" s="95"/>
      <c r="P71" s="95"/>
      <c r="Q71" s="108"/>
      <c r="R71" s="95"/>
      <c r="S71" s="95"/>
      <c r="T71" s="95"/>
      <c r="U71" s="108"/>
      <c r="V71" s="95"/>
      <c r="W71" s="95"/>
      <c r="X71" s="95"/>
      <c r="Y71" s="108"/>
      <c r="Z71" s="95"/>
      <c r="AA71" s="95"/>
      <c r="AB71" s="95"/>
      <c r="AC71" s="108"/>
      <c r="AD71" s="95"/>
      <c r="AE71" s="95"/>
      <c r="AF71" s="95"/>
      <c r="AG71" s="95"/>
      <c r="AH71" s="95"/>
      <c r="AI71" s="95"/>
      <c r="AJ71" s="108"/>
      <c r="AK71" s="108"/>
    </row>
    <row r="72" spans="1:37" ht="12.75">
      <c r="A72" s="71"/>
      <c r="B72" s="71"/>
      <c r="C72" s="71"/>
      <c r="D72" s="95"/>
      <c r="E72" s="95"/>
      <c r="F72" s="95"/>
      <c r="G72" s="95"/>
      <c r="H72" s="95"/>
      <c r="I72" s="95"/>
      <c r="J72" s="95"/>
      <c r="K72" s="95"/>
      <c r="L72" s="95"/>
      <c r="M72" s="108"/>
      <c r="N72" s="95"/>
      <c r="O72" s="95"/>
      <c r="P72" s="95"/>
      <c r="Q72" s="108"/>
      <c r="R72" s="95"/>
      <c r="S72" s="95"/>
      <c r="T72" s="95"/>
      <c r="U72" s="108"/>
      <c r="V72" s="95"/>
      <c r="W72" s="95"/>
      <c r="X72" s="95"/>
      <c r="Y72" s="108"/>
      <c r="Z72" s="95"/>
      <c r="AA72" s="95"/>
      <c r="AB72" s="95"/>
      <c r="AC72" s="108"/>
      <c r="AD72" s="95"/>
      <c r="AE72" s="95"/>
      <c r="AF72" s="95"/>
      <c r="AG72" s="95"/>
      <c r="AH72" s="95"/>
      <c r="AI72" s="95"/>
      <c r="AJ72" s="108"/>
      <c r="AK72" s="108"/>
    </row>
    <row r="73" spans="1:37" ht="12.75">
      <c r="A73" s="71"/>
      <c r="B73" s="71"/>
      <c r="C73" s="71"/>
      <c r="D73" s="95"/>
      <c r="E73" s="95"/>
      <c r="F73" s="95"/>
      <c r="G73" s="95"/>
      <c r="H73" s="95"/>
      <c r="I73" s="95"/>
      <c r="J73" s="95"/>
      <c r="K73" s="95"/>
      <c r="L73" s="95"/>
      <c r="M73" s="108"/>
      <c r="N73" s="95"/>
      <c r="O73" s="95"/>
      <c r="P73" s="95"/>
      <c r="Q73" s="108"/>
      <c r="R73" s="95"/>
      <c r="S73" s="95"/>
      <c r="T73" s="95"/>
      <c r="U73" s="108"/>
      <c r="V73" s="95"/>
      <c r="W73" s="95"/>
      <c r="X73" s="95"/>
      <c r="Y73" s="108"/>
      <c r="Z73" s="95"/>
      <c r="AA73" s="95"/>
      <c r="AB73" s="95"/>
      <c r="AC73" s="108"/>
      <c r="AD73" s="95"/>
      <c r="AE73" s="95"/>
      <c r="AF73" s="95"/>
      <c r="AG73" s="95"/>
      <c r="AH73" s="95"/>
      <c r="AI73" s="95"/>
      <c r="AJ73" s="108"/>
      <c r="AK73" s="108"/>
    </row>
    <row r="74" spans="1:37" ht="12.75">
      <c r="A74" s="71"/>
      <c r="B74" s="71"/>
      <c r="C74" s="71"/>
      <c r="D74" s="95"/>
      <c r="E74" s="95"/>
      <c r="F74" s="95"/>
      <c r="G74" s="95"/>
      <c r="H74" s="95"/>
      <c r="I74" s="95"/>
      <c r="J74" s="95"/>
      <c r="K74" s="95"/>
      <c r="L74" s="95"/>
      <c r="M74" s="108"/>
      <c r="N74" s="95"/>
      <c r="O74" s="95"/>
      <c r="P74" s="95"/>
      <c r="Q74" s="108"/>
      <c r="R74" s="95"/>
      <c r="S74" s="95"/>
      <c r="T74" s="95"/>
      <c r="U74" s="108"/>
      <c r="V74" s="95"/>
      <c r="W74" s="95"/>
      <c r="X74" s="95"/>
      <c r="Y74" s="108"/>
      <c r="Z74" s="95"/>
      <c r="AA74" s="95"/>
      <c r="AB74" s="95"/>
      <c r="AC74" s="108"/>
      <c r="AD74" s="95"/>
      <c r="AE74" s="95"/>
      <c r="AF74" s="95"/>
      <c r="AG74" s="95"/>
      <c r="AH74" s="95"/>
      <c r="AI74" s="95"/>
      <c r="AJ74" s="108"/>
      <c r="AK74" s="108"/>
    </row>
    <row r="75" spans="1:37" ht="12.75">
      <c r="A75" s="71"/>
      <c r="B75" s="71"/>
      <c r="C75" s="71"/>
      <c r="D75" s="95"/>
      <c r="E75" s="95"/>
      <c r="F75" s="95"/>
      <c r="G75" s="95"/>
      <c r="H75" s="95"/>
      <c r="I75" s="95"/>
      <c r="J75" s="95"/>
      <c r="K75" s="95"/>
      <c r="L75" s="95"/>
      <c r="M75" s="108"/>
      <c r="N75" s="95"/>
      <c r="O75" s="95"/>
      <c r="P75" s="95"/>
      <c r="Q75" s="108"/>
      <c r="R75" s="95"/>
      <c r="S75" s="95"/>
      <c r="T75" s="95"/>
      <c r="U75" s="108"/>
      <c r="V75" s="95"/>
      <c r="W75" s="95"/>
      <c r="X75" s="95"/>
      <c r="Y75" s="108"/>
      <c r="Z75" s="95"/>
      <c r="AA75" s="95"/>
      <c r="AB75" s="95"/>
      <c r="AC75" s="108"/>
      <c r="AD75" s="95"/>
      <c r="AE75" s="95"/>
      <c r="AF75" s="95"/>
      <c r="AG75" s="95"/>
      <c r="AH75" s="95"/>
      <c r="AI75" s="95"/>
      <c r="AJ75" s="108"/>
      <c r="AK75" s="108"/>
    </row>
    <row r="76" spans="1:37" ht="12.75">
      <c r="A76" s="71"/>
      <c r="B76" s="71"/>
      <c r="C76" s="71"/>
      <c r="D76" s="95"/>
      <c r="E76" s="95"/>
      <c r="F76" s="95"/>
      <c r="G76" s="95"/>
      <c r="H76" s="95"/>
      <c r="I76" s="95"/>
      <c r="J76" s="95"/>
      <c r="K76" s="95"/>
      <c r="L76" s="95"/>
      <c r="M76" s="108"/>
      <c r="N76" s="95"/>
      <c r="O76" s="95"/>
      <c r="P76" s="95"/>
      <c r="Q76" s="108"/>
      <c r="R76" s="95"/>
      <c r="S76" s="95"/>
      <c r="T76" s="95"/>
      <c r="U76" s="108"/>
      <c r="V76" s="95"/>
      <c r="W76" s="95"/>
      <c r="X76" s="95"/>
      <c r="Y76" s="108"/>
      <c r="Z76" s="95"/>
      <c r="AA76" s="95"/>
      <c r="AB76" s="95"/>
      <c r="AC76" s="108"/>
      <c r="AD76" s="95"/>
      <c r="AE76" s="95"/>
      <c r="AF76" s="95"/>
      <c r="AG76" s="95"/>
      <c r="AH76" s="95"/>
      <c r="AI76" s="95"/>
      <c r="AJ76" s="108"/>
      <c r="AK76" s="108"/>
    </row>
    <row r="77" spans="1:37" ht="12.75">
      <c r="A77" s="71"/>
      <c r="B77" s="71"/>
      <c r="C77" s="71"/>
      <c r="D77" s="95"/>
      <c r="E77" s="95"/>
      <c r="F77" s="95"/>
      <c r="G77" s="95"/>
      <c r="H77" s="95"/>
      <c r="I77" s="95"/>
      <c r="J77" s="95"/>
      <c r="K77" s="95"/>
      <c r="L77" s="95"/>
      <c r="M77" s="108"/>
      <c r="N77" s="95"/>
      <c r="O77" s="95"/>
      <c r="P77" s="95"/>
      <c r="Q77" s="108"/>
      <c r="R77" s="95"/>
      <c r="S77" s="95"/>
      <c r="T77" s="95"/>
      <c r="U77" s="108"/>
      <c r="V77" s="95"/>
      <c r="W77" s="95"/>
      <c r="X77" s="95"/>
      <c r="Y77" s="108"/>
      <c r="Z77" s="95"/>
      <c r="AA77" s="95"/>
      <c r="AB77" s="95"/>
      <c r="AC77" s="108"/>
      <c r="AD77" s="95"/>
      <c r="AE77" s="95"/>
      <c r="AF77" s="95"/>
      <c r="AG77" s="95"/>
      <c r="AH77" s="95"/>
      <c r="AI77" s="95"/>
      <c r="AJ77" s="108"/>
      <c r="AK77" s="108"/>
    </row>
    <row r="78" spans="1:37" ht="12.75">
      <c r="A78" s="71"/>
      <c r="B78" s="71"/>
      <c r="C78" s="71"/>
      <c r="D78" s="95"/>
      <c r="E78" s="95"/>
      <c r="F78" s="95"/>
      <c r="G78" s="95"/>
      <c r="H78" s="95"/>
      <c r="I78" s="95"/>
      <c r="J78" s="95"/>
      <c r="K78" s="95"/>
      <c r="L78" s="95"/>
      <c r="M78" s="108"/>
      <c r="N78" s="95"/>
      <c r="O78" s="95"/>
      <c r="P78" s="95"/>
      <c r="Q78" s="108"/>
      <c r="R78" s="95"/>
      <c r="S78" s="95"/>
      <c r="T78" s="95"/>
      <c r="U78" s="108"/>
      <c r="V78" s="95"/>
      <c r="W78" s="95"/>
      <c r="X78" s="95"/>
      <c r="Y78" s="108"/>
      <c r="Z78" s="95"/>
      <c r="AA78" s="95"/>
      <c r="AB78" s="95"/>
      <c r="AC78" s="108"/>
      <c r="AD78" s="95"/>
      <c r="AE78" s="95"/>
      <c r="AF78" s="95"/>
      <c r="AG78" s="95"/>
      <c r="AH78" s="95"/>
      <c r="AI78" s="95"/>
      <c r="AJ78" s="108"/>
      <c r="AK78" s="108"/>
    </row>
    <row r="79" spans="1:37" ht="12.75">
      <c r="A79" s="71"/>
      <c r="B79" s="71"/>
      <c r="C79" s="71"/>
      <c r="D79" s="95"/>
      <c r="E79" s="95"/>
      <c r="F79" s="95"/>
      <c r="G79" s="95"/>
      <c r="H79" s="95"/>
      <c r="I79" s="95"/>
      <c r="J79" s="95"/>
      <c r="K79" s="95"/>
      <c r="L79" s="95"/>
      <c r="M79" s="108"/>
      <c r="N79" s="95"/>
      <c r="O79" s="95"/>
      <c r="P79" s="95"/>
      <c r="Q79" s="108"/>
      <c r="R79" s="95"/>
      <c r="S79" s="95"/>
      <c r="T79" s="95"/>
      <c r="U79" s="108"/>
      <c r="V79" s="95"/>
      <c r="W79" s="95"/>
      <c r="X79" s="95"/>
      <c r="Y79" s="108"/>
      <c r="Z79" s="95"/>
      <c r="AA79" s="95"/>
      <c r="AB79" s="95"/>
      <c r="AC79" s="108"/>
      <c r="AD79" s="95"/>
      <c r="AE79" s="95"/>
      <c r="AF79" s="95"/>
      <c r="AG79" s="95"/>
      <c r="AH79" s="95"/>
      <c r="AI79" s="95"/>
      <c r="AJ79" s="108"/>
      <c r="AK79" s="108"/>
    </row>
    <row r="80" spans="1:37" ht="12.75">
      <c r="A80" s="71"/>
      <c r="B80" s="71"/>
      <c r="C80" s="71"/>
      <c r="D80" s="95"/>
      <c r="E80" s="95"/>
      <c r="F80" s="95"/>
      <c r="G80" s="95"/>
      <c r="H80" s="95"/>
      <c r="I80" s="95"/>
      <c r="J80" s="95"/>
      <c r="K80" s="95"/>
      <c r="L80" s="95"/>
      <c r="M80" s="108"/>
      <c r="N80" s="95"/>
      <c r="O80" s="95"/>
      <c r="P80" s="95"/>
      <c r="Q80" s="108"/>
      <c r="R80" s="95"/>
      <c r="S80" s="95"/>
      <c r="T80" s="95"/>
      <c r="U80" s="108"/>
      <c r="V80" s="95"/>
      <c r="W80" s="95"/>
      <c r="X80" s="95"/>
      <c r="Y80" s="108"/>
      <c r="Z80" s="95"/>
      <c r="AA80" s="95"/>
      <c r="AB80" s="95"/>
      <c r="AC80" s="108"/>
      <c r="AD80" s="95"/>
      <c r="AE80" s="95"/>
      <c r="AF80" s="95"/>
      <c r="AG80" s="95"/>
      <c r="AH80" s="95"/>
      <c r="AI80" s="95"/>
      <c r="AJ80" s="108"/>
      <c r="AK80" s="108"/>
    </row>
    <row r="81" spans="1:37" ht="12.75">
      <c r="A81" s="71"/>
      <c r="B81" s="71"/>
      <c r="C81" s="71"/>
      <c r="D81" s="95"/>
      <c r="E81" s="95"/>
      <c r="F81" s="95"/>
      <c r="G81" s="95"/>
      <c r="H81" s="95"/>
      <c r="I81" s="95"/>
      <c r="J81" s="95"/>
      <c r="K81" s="95"/>
      <c r="L81" s="95"/>
      <c r="M81" s="108"/>
      <c r="N81" s="95"/>
      <c r="O81" s="95"/>
      <c r="P81" s="95"/>
      <c r="Q81" s="108"/>
      <c r="R81" s="95"/>
      <c r="S81" s="95"/>
      <c r="T81" s="95"/>
      <c r="U81" s="108"/>
      <c r="V81" s="95"/>
      <c r="W81" s="95"/>
      <c r="X81" s="95"/>
      <c r="Y81" s="108"/>
      <c r="Z81" s="95"/>
      <c r="AA81" s="95"/>
      <c r="AB81" s="95"/>
      <c r="AC81" s="108"/>
      <c r="AD81" s="95"/>
      <c r="AE81" s="95"/>
      <c r="AF81" s="95"/>
      <c r="AG81" s="95"/>
      <c r="AH81" s="95"/>
      <c r="AI81" s="95"/>
      <c r="AJ81" s="108"/>
      <c r="AK81" s="108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84"/>
  <sheetViews>
    <sheetView showGridLines="0" zoomScalePageLayoutView="0" workbookViewId="0" topLeftCell="A1">
      <selection activeCell="AJ9" sqref="AJ9:AK8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6" width="12.140625" style="0" customWidth="1"/>
    <col min="7" max="9" width="12.140625" style="0" hidden="1" customWidth="1"/>
    <col min="10" max="12" width="12.140625" style="0" customWidth="1"/>
    <col min="13" max="13" width="13.7109375" style="0" customWidth="1"/>
    <col min="14" max="16" width="12.140625" style="0" hidden="1" customWidth="1"/>
    <col min="17" max="17" width="13.7109375" style="0" hidden="1" customWidth="1"/>
    <col min="18" max="25" width="12.140625" style="0" hidden="1" customWidth="1"/>
    <col min="26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43" t="s">
        <v>0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</row>
    <row r="3" spans="1:37" ht="16.5">
      <c r="A3" s="5"/>
      <c r="B3" s="133" t="s">
        <v>1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</row>
    <row r="4" spans="1:37" ht="15" customHeight="1">
      <c r="A4" s="8"/>
      <c r="B4" s="9"/>
      <c r="C4" s="10"/>
      <c r="D4" s="135" t="s">
        <v>2</v>
      </c>
      <c r="E4" s="135"/>
      <c r="F4" s="135"/>
      <c r="G4" s="135" t="s">
        <v>3</v>
      </c>
      <c r="H4" s="135"/>
      <c r="I4" s="135"/>
      <c r="J4" s="136" t="s">
        <v>4</v>
      </c>
      <c r="K4" s="137"/>
      <c r="L4" s="137"/>
      <c r="M4" s="138"/>
      <c r="N4" s="136" t="s">
        <v>5</v>
      </c>
      <c r="O4" s="139"/>
      <c r="P4" s="139"/>
      <c r="Q4" s="140"/>
      <c r="R4" s="136" t="s">
        <v>6</v>
      </c>
      <c r="S4" s="139"/>
      <c r="T4" s="139"/>
      <c r="U4" s="140"/>
      <c r="V4" s="136" t="s">
        <v>7</v>
      </c>
      <c r="W4" s="141"/>
      <c r="X4" s="141"/>
      <c r="Y4" s="142"/>
      <c r="Z4" s="136" t="s">
        <v>8</v>
      </c>
      <c r="AA4" s="137"/>
      <c r="AB4" s="137"/>
      <c r="AC4" s="138"/>
      <c r="AD4" s="136" t="s">
        <v>9</v>
      </c>
      <c r="AE4" s="137"/>
      <c r="AF4" s="137"/>
      <c r="AG4" s="137"/>
      <c r="AH4" s="137"/>
      <c r="AI4" s="137"/>
      <c r="AJ4" s="138"/>
      <c r="AK4" s="11"/>
    </row>
    <row r="5" spans="1:37" ht="38.25">
      <c r="A5" s="14"/>
      <c r="B5" s="15" t="s">
        <v>10</v>
      </c>
      <c r="C5" s="16" t="s">
        <v>11</v>
      </c>
      <c r="D5" s="17" t="s">
        <v>12</v>
      </c>
      <c r="E5" s="18" t="s">
        <v>13</v>
      </c>
      <c r="F5" s="19" t="s">
        <v>14</v>
      </c>
      <c r="G5" s="17" t="s">
        <v>12</v>
      </c>
      <c r="H5" s="18" t="s">
        <v>13</v>
      </c>
      <c r="I5" s="19" t="s">
        <v>14</v>
      </c>
      <c r="J5" s="17" t="s">
        <v>12</v>
      </c>
      <c r="K5" s="18" t="s">
        <v>13</v>
      </c>
      <c r="L5" s="18" t="s">
        <v>14</v>
      </c>
      <c r="M5" s="19" t="s">
        <v>15</v>
      </c>
      <c r="N5" s="17" t="s">
        <v>12</v>
      </c>
      <c r="O5" s="18" t="s">
        <v>13</v>
      </c>
      <c r="P5" s="20" t="s">
        <v>14</v>
      </c>
      <c r="Q5" s="21" t="s">
        <v>16</v>
      </c>
      <c r="R5" s="18" t="s">
        <v>12</v>
      </c>
      <c r="S5" s="18" t="s">
        <v>13</v>
      </c>
      <c r="T5" s="20" t="s">
        <v>14</v>
      </c>
      <c r="U5" s="21" t="s">
        <v>17</v>
      </c>
      <c r="V5" s="18" t="s">
        <v>12</v>
      </c>
      <c r="W5" s="18" t="s">
        <v>13</v>
      </c>
      <c r="X5" s="20" t="s">
        <v>14</v>
      </c>
      <c r="Y5" s="21" t="s">
        <v>18</v>
      </c>
      <c r="Z5" s="17" t="s">
        <v>12</v>
      </c>
      <c r="AA5" s="18" t="s">
        <v>13</v>
      </c>
      <c r="AB5" s="18" t="s">
        <v>14</v>
      </c>
      <c r="AC5" s="19" t="s">
        <v>19</v>
      </c>
      <c r="AD5" s="17" t="s">
        <v>12</v>
      </c>
      <c r="AE5" s="18" t="s">
        <v>13</v>
      </c>
      <c r="AF5" s="18" t="s">
        <v>14</v>
      </c>
      <c r="AG5" s="18"/>
      <c r="AH5" s="18"/>
      <c r="AI5" s="18"/>
      <c r="AJ5" s="22" t="s">
        <v>19</v>
      </c>
      <c r="AK5" s="23" t="s">
        <v>20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6.5">
      <c r="A7" s="60"/>
      <c r="B7" s="61" t="s">
        <v>28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2.75">
      <c r="A9" s="62" t="s">
        <v>96</v>
      </c>
      <c r="B9" s="63" t="s">
        <v>47</v>
      </c>
      <c r="C9" s="64" t="s">
        <v>48</v>
      </c>
      <c r="D9" s="85">
        <v>40161810560</v>
      </c>
      <c r="E9" s="86">
        <v>4792769000</v>
      </c>
      <c r="F9" s="87">
        <f>$D9+$E9</f>
        <v>44954579560</v>
      </c>
      <c r="G9" s="85">
        <v>40161810560</v>
      </c>
      <c r="H9" s="86">
        <v>4792769000</v>
      </c>
      <c r="I9" s="87">
        <f>$G9+$H9</f>
        <v>44954579560</v>
      </c>
      <c r="J9" s="85">
        <v>8813869201</v>
      </c>
      <c r="K9" s="86">
        <v>530597490</v>
      </c>
      <c r="L9" s="88">
        <f>$J9+$K9</f>
        <v>9344466691</v>
      </c>
      <c r="M9" s="105">
        <f>IF($F9=0,0,$L9/$F9)</f>
        <v>0.20786462207989562</v>
      </c>
      <c r="N9" s="85">
        <v>0</v>
      </c>
      <c r="O9" s="86">
        <v>0</v>
      </c>
      <c r="P9" s="88">
        <f>$N9+$O9</f>
        <v>0</v>
      </c>
      <c r="Q9" s="105">
        <f>IF($F9=0,0,$P9/$F9)</f>
        <v>0</v>
      </c>
      <c r="R9" s="85">
        <v>0</v>
      </c>
      <c r="S9" s="86">
        <v>0</v>
      </c>
      <c r="T9" s="88">
        <f>$R9+$S9</f>
        <v>0</v>
      </c>
      <c r="U9" s="105">
        <f>IF($I9=0,0,$T9/$I9)</f>
        <v>0</v>
      </c>
      <c r="V9" s="85">
        <v>0</v>
      </c>
      <c r="W9" s="86">
        <v>0</v>
      </c>
      <c r="X9" s="88">
        <f>$V9+$W9</f>
        <v>0</v>
      </c>
      <c r="Y9" s="105">
        <f>IF($I9=0,0,$X9/$I9)</f>
        <v>0</v>
      </c>
      <c r="Z9" s="125">
        <v>8813869201</v>
      </c>
      <c r="AA9" s="88">
        <v>530597490</v>
      </c>
      <c r="AB9" s="88">
        <f>$Z9+$AA9</f>
        <v>9344466691</v>
      </c>
      <c r="AC9" s="105">
        <f>IF($F9=0,0,$AB9/$F9)</f>
        <v>0.20786462207989562</v>
      </c>
      <c r="AD9" s="85">
        <v>9162573712</v>
      </c>
      <c r="AE9" s="86">
        <v>602135564</v>
      </c>
      <c r="AF9" s="88">
        <f>$AD9+$AE9</f>
        <v>9764709276</v>
      </c>
      <c r="AG9" s="86">
        <v>46583498890</v>
      </c>
      <c r="AH9" s="86">
        <v>46583498890</v>
      </c>
      <c r="AI9" s="126">
        <v>9764709276</v>
      </c>
      <c r="AJ9" s="127">
        <f>IF($AG9=0,0,$AI9/$AG9)</f>
        <v>0.2096173432368811</v>
      </c>
      <c r="AK9" s="128">
        <f>IF($AF9=0,0,(($L9/$AF9)-1))</f>
        <v>-0.0430368762778105</v>
      </c>
    </row>
    <row r="10" spans="1:37" ht="16.5">
      <c r="A10" s="65"/>
      <c r="B10" s="66" t="s">
        <v>97</v>
      </c>
      <c r="C10" s="67"/>
      <c r="D10" s="89">
        <f>D9</f>
        <v>40161810560</v>
      </c>
      <c r="E10" s="90">
        <f>E9</f>
        <v>4792769000</v>
      </c>
      <c r="F10" s="91">
        <f aca="true" t="shared" si="0" ref="F10:F41">$D10+$E10</f>
        <v>44954579560</v>
      </c>
      <c r="G10" s="89">
        <f>G9</f>
        <v>40161810560</v>
      </c>
      <c r="H10" s="90">
        <f>H9</f>
        <v>4792769000</v>
      </c>
      <c r="I10" s="91">
        <f aca="true" t="shared" si="1" ref="I10:I41">$G10+$H10</f>
        <v>44954579560</v>
      </c>
      <c r="J10" s="89">
        <f>J9</f>
        <v>8813869201</v>
      </c>
      <c r="K10" s="90">
        <f>K9</f>
        <v>530597490</v>
      </c>
      <c r="L10" s="90">
        <f aca="true" t="shared" si="2" ref="L10:L41">$J10+$K10</f>
        <v>9344466691</v>
      </c>
      <c r="M10" s="106">
        <f aca="true" t="shared" si="3" ref="M10:M41">IF($F10=0,0,$L10/$F10)</f>
        <v>0.20786462207989562</v>
      </c>
      <c r="N10" s="89">
        <f>N9</f>
        <v>0</v>
      </c>
      <c r="O10" s="90">
        <f>O9</f>
        <v>0</v>
      </c>
      <c r="P10" s="90">
        <f aca="true" t="shared" si="4" ref="P10:P41">$N10+$O10</f>
        <v>0</v>
      </c>
      <c r="Q10" s="106">
        <f aca="true" t="shared" si="5" ref="Q10:Q41">IF($F10=0,0,$P10/$F10)</f>
        <v>0</v>
      </c>
      <c r="R10" s="89">
        <f>R9</f>
        <v>0</v>
      </c>
      <c r="S10" s="90">
        <f>S9</f>
        <v>0</v>
      </c>
      <c r="T10" s="90">
        <f aca="true" t="shared" si="6" ref="T10:T41">$R10+$S10</f>
        <v>0</v>
      </c>
      <c r="U10" s="106">
        <f aca="true" t="shared" si="7" ref="U10:U41">IF($I10=0,0,$T10/$I10)</f>
        <v>0</v>
      </c>
      <c r="V10" s="89">
        <f>V9</f>
        <v>0</v>
      </c>
      <c r="W10" s="90">
        <f>W9</f>
        <v>0</v>
      </c>
      <c r="X10" s="90">
        <f aca="true" t="shared" si="8" ref="X10:X41">$V10+$W10</f>
        <v>0</v>
      </c>
      <c r="Y10" s="106">
        <f aca="true" t="shared" si="9" ref="Y10:Y41">IF($I10=0,0,$X10/$I10)</f>
        <v>0</v>
      </c>
      <c r="Z10" s="89">
        <v>8813869201</v>
      </c>
      <c r="AA10" s="90">
        <v>530597490</v>
      </c>
      <c r="AB10" s="90">
        <f aca="true" t="shared" si="10" ref="AB10:AB41">$Z10+$AA10</f>
        <v>9344466691</v>
      </c>
      <c r="AC10" s="106">
        <f aca="true" t="shared" si="11" ref="AC10:AC41">IF($F10=0,0,$AB10/$F10)</f>
        <v>0.20786462207989562</v>
      </c>
      <c r="AD10" s="89">
        <f>AD9</f>
        <v>9162573712</v>
      </c>
      <c r="AE10" s="90">
        <f>AE9</f>
        <v>602135564</v>
      </c>
      <c r="AF10" s="90">
        <f aca="true" t="shared" si="12" ref="AF10:AF41">$AD10+$AE10</f>
        <v>9764709276</v>
      </c>
      <c r="AG10" s="90">
        <f>AG9</f>
        <v>46583498890</v>
      </c>
      <c r="AH10" s="90">
        <f>AH9</f>
        <v>46583498890</v>
      </c>
      <c r="AI10" s="91">
        <f>AI9</f>
        <v>9764709276</v>
      </c>
      <c r="AJ10" s="129">
        <f aca="true" t="shared" si="13" ref="AJ10:AJ41">IF($AG10=0,0,$AI10/$AG10)</f>
        <v>0.2096173432368811</v>
      </c>
      <c r="AK10" s="130">
        <f aca="true" t="shared" si="14" ref="AK10:AK41">IF($AF10=0,0,(($L10/$AF10)-1))</f>
        <v>-0.0430368762778105</v>
      </c>
    </row>
    <row r="11" spans="1:37" ht="12.75">
      <c r="A11" s="62" t="s">
        <v>98</v>
      </c>
      <c r="B11" s="63" t="s">
        <v>243</v>
      </c>
      <c r="C11" s="64" t="s">
        <v>244</v>
      </c>
      <c r="D11" s="85">
        <v>306104343</v>
      </c>
      <c r="E11" s="86">
        <v>32449172</v>
      </c>
      <c r="F11" s="87">
        <f t="shared" si="0"/>
        <v>338553515</v>
      </c>
      <c r="G11" s="85">
        <v>322907919</v>
      </c>
      <c r="H11" s="86">
        <v>38146382</v>
      </c>
      <c r="I11" s="87">
        <f t="shared" si="1"/>
        <v>361054301</v>
      </c>
      <c r="J11" s="85">
        <v>48743123</v>
      </c>
      <c r="K11" s="86">
        <v>916381</v>
      </c>
      <c r="L11" s="88">
        <f t="shared" si="2"/>
        <v>49659504</v>
      </c>
      <c r="M11" s="105">
        <f t="shared" si="3"/>
        <v>0.14668140131405813</v>
      </c>
      <c r="N11" s="85">
        <v>0</v>
      </c>
      <c r="O11" s="86">
        <v>0</v>
      </c>
      <c r="P11" s="88">
        <f t="shared" si="4"/>
        <v>0</v>
      </c>
      <c r="Q11" s="105">
        <f t="shared" si="5"/>
        <v>0</v>
      </c>
      <c r="R11" s="85">
        <v>0</v>
      </c>
      <c r="S11" s="86">
        <v>0</v>
      </c>
      <c r="T11" s="88">
        <f t="shared" si="6"/>
        <v>0</v>
      </c>
      <c r="U11" s="105">
        <f t="shared" si="7"/>
        <v>0</v>
      </c>
      <c r="V11" s="85">
        <v>0</v>
      </c>
      <c r="W11" s="86">
        <v>0</v>
      </c>
      <c r="X11" s="88">
        <f t="shared" si="8"/>
        <v>0</v>
      </c>
      <c r="Y11" s="105">
        <f t="shared" si="9"/>
        <v>0</v>
      </c>
      <c r="Z11" s="125">
        <v>48743123</v>
      </c>
      <c r="AA11" s="88">
        <v>916381</v>
      </c>
      <c r="AB11" s="88">
        <f t="shared" si="10"/>
        <v>49659504</v>
      </c>
      <c r="AC11" s="105">
        <f t="shared" si="11"/>
        <v>0.14668140131405813</v>
      </c>
      <c r="AD11" s="85">
        <v>54602971</v>
      </c>
      <c r="AE11" s="86">
        <v>4333291</v>
      </c>
      <c r="AF11" s="88">
        <f t="shared" si="12"/>
        <v>58936262</v>
      </c>
      <c r="AG11" s="86">
        <v>356676155</v>
      </c>
      <c r="AH11" s="86">
        <v>356676155</v>
      </c>
      <c r="AI11" s="126">
        <v>58936262</v>
      </c>
      <c r="AJ11" s="127">
        <f t="shared" si="13"/>
        <v>0.1652374602950399</v>
      </c>
      <c r="AK11" s="128">
        <f t="shared" si="14"/>
        <v>-0.15740322995034872</v>
      </c>
    </row>
    <row r="12" spans="1:37" ht="12.75">
      <c r="A12" s="62" t="s">
        <v>98</v>
      </c>
      <c r="B12" s="63" t="s">
        <v>245</v>
      </c>
      <c r="C12" s="64" t="s">
        <v>246</v>
      </c>
      <c r="D12" s="85">
        <v>229720950</v>
      </c>
      <c r="E12" s="86">
        <v>105652654</v>
      </c>
      <c r="F12" s="87">
        <f t="shared" si="0"/>
        <v>335373604</v>
      </c>
      <c r="G12" s="85">
        <v>227720950</v>
      </c>
      <c r="H12" s="86">
        <v>105652654</v>
      </c>
      <c r="I12" s="87">
        <f t="shared" si="1"/>
        <v>333373604</v>
      </c>
      <c r="J12" s="85">
        <v>33076139</v>
      </c>
      <c r="K12" s="86">
        <v>10792330</v>
      </c>
      <c r="L12" s="88">
        <f t="shared" si="2"/>
        <v>43868469</v>
      </c>
      <c r="M12" s="105">
        <f t="shared" si="3"/>
        <v>0.13080477556009446</v>
      </c>
      <c r="N12" s="85">
        <v>0</v>
      </c>
      <c r="O12" s="86">
        <v>0</v>
      </c>
      <c r="P12" s="88">
        <f t="shared" si="4"/>
        <v>0</v>
      </c>
      <c r="Q12" s="105">
        <f t="shared" si="5"/>
        <v>0</v>
      </c>
      <c r="R12" s="85">
        <v>0</v>
      </c>
      <c r="S12" s="86">
        <v>0</v>
      </c>
      <c r="T12" s="88">
        <f t="shared" si="6"/>
        <v>0</v>
      </c>
      <c r="U12" s="105">
        <f t="shared" si="7"/>
        <v>0</v>
      </c>
      <c r="V12" s="85">
        <v>0</v>
      </c>
      <c r="W12" s="86">
        <v>0</v>
      </c>
      <c r="X12" s="88">
        <f t="shared" si="8"/>
        <v>0</v>
      </c>
      <c r="Y12" s="105">
        <f t="shared" si="9"/>
        <v>0</v>
      </c>
      <c r="Z12" s="125">
        <v>33076139</v>
      </c>
      <c r="AA12" s="88">
        <v>10792330</v>
      </c>
      <c r="AB12" s="88">
        <f t="shared" si="10"/>
        <v>43868469</v>
      </c>
      <c r="AC12" s="105">
        <f t="shared" si="11"/>
        <v>0.13080477556009446</v>
      </c>
      <c r="AD12" s="85">
        <v>59906710</v>
      </c>
      <c r="AE12" s="86">
        <v>358722654</v>
      </c>
      <c r="AF12" s="88">
        <f t="shared" si="12"/>
        <v>418629364</v>
      </c>
      <c r="AG12" s="86">
        <v>305946060</v>
      </c>
      <c r="AH12" s="86">
        <v>305946060</v>
      </c>
      <c r="AI12" s="126">
        <v>418629364</v>
      </c>
      <c r="AJ12" s="127">
        <f t="shared" si="13"/>
        <v>1.3683110153469535</v>
      </c>
      <c r="AK12" s="128">
        <f t="shared" si="14"/>
        <v>-0.8952092882810772</v>
      </c>
    </row>
    <row r="13" spans="1:37" ht="12.75">
      <c r="A13" s="62" t="s">
        <v>98</v>
      </c>
      <c r="B13" s="63" t="s">
        <v>247</v>
      </c>
      <c r="C13" s="64" t="s">
        <v>248</v>
      </c>
      <c r="D13" s="85">
        <v>219850920</v>
      </c>
      <c r="E13" s="86">
        <v>56225772</v>
      </c>
      <c r="F13" s="87">
        <f t="shared" si="0"/>
        <v>276076692</v>
      </c>
      <c r="G13" s="85">
        <v>224370900</v>
      </c>
      <c r="H13" s="86">
        <v>60765769</v>
      </c>
      <c r="I13" s="87">
        <f t="shared" si="1"/>
        <v>285136669</v>
      </c>
      <c r="J13" s="85">
        <v>45859126</v>
      </c>
      <c r="K13" s="86">
        <v>18872923</v>
      </c>
      <c r="L13" s="88">
        <f t="shared" si="2"/>
        <v>64732049</v>
      </c>
      <c r="M13" s="105">
        <f t="shared" si="3"/>
        <v>0.23447125699405294</v>
      </c>
      <c r="N13" s="85">
        <v>0</v>
      </c>
      <c r="O13" s="86">
        <v>0</v>
      </c>
      <c r="P13" s="88">
        <f t="shared" si="4"/>
        <v>0</v>
      </c>
      <c r="Q13" s="105">
        <f t="shared" si="5"/>
        <v>0</v>
      </c>
      <c r="R13" s="85">
        <v>0</v>
      </c>
      <c r="S13" s="86">
        <v>0</v>
      </c>
      <c r="T13" s="88">
        <f t="shared" si="6"/>
        <v>0</v>
      </c>
      <c r="U13" s="105">
        <f t="shared" si="7"/>
        <v>0</v>
      </c>
      <c r="V13" s="85">
        <v>0</v>
      </c>
      <c r="W13" s="86">
        <v>0</v>
      </c>
      <c r="X13" s="88">
        <f t="shared" si="8"/>
        <v>0</v>
      </c>
      <c r="Y13" s="105">
        <f t="shared" si="9"/>
        <v>0</v>
      </c>
      <c r="Z13" s="125">
        <v>45859126</v>
      </c>
      <c r="AA13" s="88">
        <v>18872923</v>
      </c>
      <c r="AB13" s="88">
        <f t="shared" si="10"/>
        <v>64732049</v>
      </c>
      <c r="AC13" s="105">
        <f t="shared" si="11"/>
        <v>0.23447125699405294</v>
      </c>
      <c r="AD13" s="85">
        <v>40439917</v>
      </c>
      <c r="AE13" s="86">
        <v>3904963</v>
      </c>
      <c r="AF13" s="88">
        <f t="shared" si="12"/>
        <v>44344880</v>
      </c>
      <c r="AG13" s="86">
        <v>288614472</v>
      </c>
      <c r="AH13" s="86">
        <v>288614472</v>
      </c>
      <c r="AI13" s="126">
        <v>44344880</v>
      </c>
      <c r="AJ13" s="127">
        <f t="shared" si="13"/>
        <v>0.15364745812191982</v>
      </c>
      <c r="AK13" s="128">
        <f t="shared" si="14"/>
        <v>0.4597412147693263</v>
      </c>
    </row>
    <row r="14" spans="1:37" ht="12.75">
      <c r="A14" s="62" t="s">
        <v>98</v>
      </c>
      <c r="B14" s="63" t="s">
        <v>249</v>
      </c>
      <c r="C14" s="64" t="s">
        <v>250</v>
      </c>
      <c r="D14" s="85">
        <v>1113969208</v>
      </c>
      <c r="E14" s="86">
        <v>98630037</v>
      </c>
      <c r="F14" s="87">
        <f t="shared" si="0"/>
        <v>1212599245</v>
      </c>
      <c r="G14" s="85">
        <v>1095008725</v>
      </c>
      <c r="H14" s="86">
        <v>102827261</v>
      </c>
      <c r="I14" s="87">
        <f t="shared" si="1"/>
        <v>1197835986</v>
      </c>
      <c r="J14" s="85">
        <v>159283913</v>
      </c>
      <c r="K14" s="86">
        <v>25467882</v>
      </c>
      <c r="L14" s="88">
        <f t="shared" si="2"/>
        <v>184751795</v>
      </c>
      <c r="M14" s="105">
        <f t="shared" si="3"/>
        <v>0.15236014351963414</v>
      </c>
      <c r="N14" s="85">
        <v>0</v>
      </c>
      <c r="O14" s="86">
        <v>0</v>
      </c>
      <c r="P14" s="88">
        <f t="shared" si="4"/>
        <v>0</v>
      </c>
      <c r="Q14" s="105">
        <f t="shared" si="5"/>
        <v>0</v>
      </c>
      <c r="R14" s="85">
        <v>0</v>
      </c>
      <c r="S14" s="86">
        <v>0</v>
      </c>
      <c r="T14" s="88">
        <f t="shared" si="6"/>
        <v>0</v>
      </c>
      <c r="U14" s="105">
        <f t="shared" si="7"/>
        <v>0</v>
      </c>
      <c r="V14" s="85">
        <v>0</v>
      </c>
      <c r="W14" s="86">
        <v>0</v>
      </c>
      <c r="X14" s="88">
        <f t="shared" si="8"/>
        <v>0</v>
      </c>
      <c r="Y14" s="105">
        <f t="shared" si="9"/>
        <v>0</v>
      </c>
      <c r="Z14" s="125">
        <v>159283913</v>
      </c>
      <c r="AA14" s="88">
        <v>25467882</v>
      </c>
      <c r="AB14" s="88">
        <f t="shared" si="10"/>
        <v>184751795</v>
      </c>
      <c r="AC14" s="105">
        <f t="shared" si="11"/>
        <v>0.15236014351963414</v>
      </c>
      <c r="AD14" s="85">
        <v>110372251</v>
      </c>
      <c r="AE14" s="86">
        <v>11598971</v>
      </c>
      <c r="AF14" s="88">
        <f t="shared" si="12"/>
        <v>121971222</v>
      </c>
      <c r="AG14" s="86">
        <v>1153972178</v>
      </c>
      <c r="AH14" s="86">
        <v>1153972178</v>
      </c>
      <c r="AI14" s="126">
        <v>121971222</v>
      </c>
      <c r="AJ14" s="127">
        <f t="shared" si="13"/>
        <v>0.10569684809160104</v>
      </c>
      <c r="AK14" s="128">
        <f t="shared" si="14"/>
        <v>0.5147162746307485</v>
      </c>
    </row>
    <row r="15" spans="1:37" ht="12.75">
      <c r="A15" s="62" t="s">
        <v>113</v>
      </c>
      <c r="B15" s="63" t="s">
        <v>251</v>
      </c>
      <c r="C15" s="64" t="s">
        <v>252</v>
      </c>
      <c r="D15" s="85">
        <v>1278848811</v>
      </c>
      <c r="E15" s="86">
        <v>277692991</v>
      </c>
      <c r="F15" s="87">
        <f t="shared" si="0"/>
        <v>1556541802</v>
      </c>
      <c r="G15" s="85">
        <v>1197483328</v>
      </c>
      <c r="H15" s="86">
        <v>252762991</v>
      </c>
      <c r="I15" s="87">
        <f t="shared" si="1"/>
        <v>1450246319</v>
      </c>
      <c r="J15" s="85">
        <v>237335110</v>
      </c>
      <c r="K15" s="86">
        <v>355464</v>
      </c>
      <c r="L15" s="88">
        <f t="shared" si="2"/>
        <v>237690574</v>
      </c>
      <c r="M15" s="105">
        <f t="shared" si="3"/>
        <v>0.1527042664029912</v>
      </c>
      <c r="N15" s="85">
        <v>0</v>
      </c>
      <c r="O15" s="86">
        <v>0</v>
      </c>
      <c r="P15" s="88">
        <f t="shared" si="4"/>
        <v>0</v>
      </c>
      <c r="Q15" s="105">
        <f t="shared" si="5"/>
        <v>0</v>
      </c>
      <c r="R15" s="85">
        <v>0</v>
      </c>
      <c r="S15" s="86">
        <v>0</v>
      </c>
      <c r="T15" s="88">
        <f t="shared" si="6"/>
        <v>0</v>
      </c>
      <c r="U15" s="105">
        <f t="shared" si="7"/>
        <v>0</v>
      </c>
      <c r="V15" s="85">
        <v>0</v>
      </c>
      <c r="W15" s="86">
        <v>0</v>
      </c>
      <c r="X15" s="88">
        <f t="shared" si="8"/>
        <v>0</v>
      </c>
      <c r="Y15" s="105">
        <f t="shared" si="9"/>
        <v>0</v>
      </c>
      <c r="Z15" s="125">
        <v>237335110</v>
      </c>
      <c r="AA15" s="88">
        <v>355464</v>
      </c>
      <c r="AB15" s="88">
        <f t="shared" si="10"/>
        <v>237690574</v>
      </c>
      <c r="AC15" s="105">
        <f t="shared" si="11"/>
        <v>0.1527042664029912</v>
      </c>
      <c r="AD15" s="85">
        <v>366383741</v>
      </c>
      <c r="AE15" s="86">
        <v>9635230267</v>
      </c>
      <c r="AF15" s="88">
        <f t="shared" si="12"/>
        <v>10001614008</v>
      </c>
      <c r="AG15" s="86">
        <v>1728790023</v>
      </c>
      <c r="AH15" s="86">
        <v>1728790023</v>
      </c>
      <c r="AI15" s="126">
        <v>10001614008</v>
      </c>
      <c r="AJ15" s="127">
        <f t="shared" si="13"/>
        <v>5.785326080632986</v>
      </c>
      <c r="AK15" s="128">
        <f t="shared" si="14"/>
        <v>-0.9762347783257904</v>
      </c>
    </row>
    <row r="16" spans="1:37" ht="16.5">
      <c r="A16" s="65"/>
      <c r="B16" s="66" t="s">
        <v>253</v>
      </c>
      <c r="C16" s="67"/>
      <c r="D16" s="89">
        <f>SUM(D11:D15)</f>
        <v>3148494232</v>
      </c>
      <c r="E16" s="90">
        <f>SUM(E11:E15)</f>
        <v>570650626</v>
      </c>
      <c r="F16" s="91">
        <f t="shared" si="0"/>
        <v>3719144858</v>
      </c>
      <c r="G16" s="89">
        <f>SUM(G11:G15)</f>
        <v>3067491822</v>
      </c>
      <c r="H16" s="90">
        <f>SUM(H11:H15)</f>
        <v>560155057</v>
      </c>
      <c r="I16" s="91">
        <f t="shared" si="1"/>
        <v>3627646879</v>
      </c>
      <c r="J16" s="89">
        <f>SUM(J11:J15)</f>
        <v>524297411</v>
      </c>
      <c r="K16" s="90">
        <f>SUM(K11:K15)</f>
        <v>56404980</v>
      </c>
      <c r="L16" s="90">
        <f t="shared" si="2"/>
        <v>580702391</v>
      </c>
      <c r="M16" s="106">
        <f t="shared" si="3"/>
        <v>0.1561386859538129</v>
      </c>
      <c r="N16" s="89">
        <f>SUM(N11:N15)</f>
        <v>0</v>
      </c>
      <c r="O16" s="90">
        <f>SUM(O11:O15)</f>
        <v>0</v>
      </c>
      <c r="P16" s="90">
        <f t="shared" si="4"/>
        <v>0</v>
      </c>
      <c r="Q16" s="106">
        <f t="shared" si="5"/>
        <v>0</v>
      </c>
      <c r="R16" s="89">
        <f>SUM(R11:R15)</f>
        <v>0</v>
      </c>
      <c r="S16" s="90">
        <f>SUM(S11:S15)</f>
        <v>0</v>
      </c>
      <c r="T16" s="90">
        <f t="shared" si="6"/>
        <v>0</v>
      </c>
      <c r="U16" s="106">
        <f t="shared" si="7"/>
        <v>0</v>
      </c>
      <c r="V16" s="89">
        <f>SUM(V11:V15)</f>
        <v>0</v>
      </c>
      <c r="W16" s="90">
        <f>SUM(W11:W15)</f>
        <v>0</v>
      </c>
      <c r="X16" s="90">
        <f t="shared" si="8"/>
        <v>0</v>
      </c>
      <c r="Y16" s="106">
        <f t="shared" si="9"/>
        <v>0</v>
      </c>
      <c r="Z16" s="89">
        <v>524297411</v>
      </c>
      <c r="AA16" s="90">
        <v>56404980</v>
      </c>
      <c r="AB16" s="90">
        <f t="shared" si="10"/>
        <v>580702391</v>
      </c>
      <c r="AC16" s="106">
        <f t="shared" si="11"/>
        <v>0.1561386859538129</v>
      </c>
      <c r="AD16" s="89">
        <f>SUM(AD11:AD15)</f>
        <v>631705590</v>
      </c>
      <c r="AE16" s="90">
        <f>SUM(AE11:AE15)</f>
        <v>10013790146</v>
      </c>
      <c r="AF16" s="90">
        <f t="shared" si="12"/>
        <v>10645495736</v>
      </c>
      <c r="AG16" s="90">
        <f>SUM(AG11:AG15)</f>
        <v>3833998888</v>
      </c>
      <c r="AH16" s="90">
        <f>SUM(AH11:AH15)</f>
        <v>3833998888</v>
      </c>
      <c r="AI16" s="91">
        <f>SUM(AI11:AI15)</f>
        <v>10645495736</v>
      </c>
      <c r="AJ16" s="129">
        <f t="shared" si="13"/>
        <v>2.7766037620196617</v>
      </c>
      <c r="AK16" s="130">
        <f t="shared" si="14"/>
        <v>-0.9454508831339595</v>
      </c>
    </row>
    <row r="17" spans="1:37" ht="12.75">
      <c r="A17" s="62" t="s">
        <v>98</v>
      </c>
      <c r="B17" s="63" t="s">
        <v>254</v>
      </c>
      <c r="C17" s="64" t="s">
        <v>255</v>
      </c>
      <c r="D17" s="85">
        <v>172041000</v>
      </c>
      <c r="E17" s="86">
        <v>26428000</v>
      </c>
      <c r="F17" s="87">
        <f t="shared" si="0"/>
        <v>198469000</v>
      </c>
      <c r="G17" s="85">
        <v>183229000</v>
      </c>
      <c r="H17" s="86">
        <v>31528000</v>
      </c>
      <c r="I17" s="87">
        <f t="shared" si="1"/>
        <v>214757000</v>
      </c>
      <c r="J17" s="85">
        <v>54626193</v>
      </c>
      <c r="K17" s="86">
        <v>711147715</v>
      </c>
      <c r="L17" s="88">
        <f t="shared" si="2"/>
        <v>765773908</v>
      </c>
      <c r="M17" s="105">
        <f t="shared" si="3"/>
        <v>3.8584056351369735</v>
      </c>
      <c r="N17" s="85">
        <v>0</v>
      </c>
      <c r="O17" s="86">
        <v>0</v>
      </c>
      <c r="P17" s="88">
        <f t="shared" si="4"/>
        <v>0</v>
      </c>
      <c r="Q17" s="105">
        <f t="shared" si="5"/>
        <v>0</v>
      </c>
      <c r="R17" s="85">
        <v>0</v>
      </c>
      <c r="S17" s="86">
        <v>0</v>
      </c>
      <c r="T17" s="88">
        <f t="shared" si="6"/>
        <v>0</v>
      </c>
      <c r="U17" s="105">
        <f t="shared" si="7"/>
        <v>0</v>
      </c>
      <c r="V17" s="85">
        <v>0</v>
      </c>
      <c r="W17" s="86">
        <v>0</v>
      </c>
      <c r="X17" s="88">
        <f t="shared" si="8"/>
        <v>0</v>
      </c>
      <c r="Y17" s="105">
        <f t="shared" si="9"/>
        <v>0</v>
      </c>
      <c r="Z17" s="125">
        <v>54626193</v>
      </c>
      <c r="AA17" s="88">
        <v>711147715</v>
      </c>
      <c r="AB17" s="88">
        <f t="shared" si="10"/>
        <v>765773908</v>
      </c>
      <c r="AC17" s="105">
        <f t="shared" si="11"/>
        <v>3.8584056351369735</v>
      </c>
      <c r="AD17" s="85">
        <v>43926898</v>
      </c>
      <c r="AE17" s="86">
        <v>342757280</v>
      </c>
      <c r="AF17" s="88">
        <f t="shared" si="12"/>
        <v>386684178</v>
      </c>
      <c r="AG17" s="86">
        <v>175843152</v>
      </c>
      <c r="AH17" s="86">
        <v>175843152</v>
      </c>
      <c r="AI17" s="126">
        <v>386684178</v>
      </c>
      <c r="AJ17" s="127">
        <f t="shared" si="13"/>
        <v>2.1990289277799113</v>
      </c>
      <c r="AK17" s="128">
        <f t="shared" si="14"/>
        <v>0.9803600756584356</v>
      </c>
    </row>
    <row r="18" spans="1:37" ht="12.75">
      <c r="A18" s="62" t="s">
        <v>98</v>
      </c>
      <c r="B18" s="63" t="s">
        <v>256</v>
      </c>
      <c r="C18" s="64" t="s">
        <v>257</v>
      </c>
      <c r="D18" s="85">
        <v>447420386</v>
      </c>
      <c r="E18" s="86">
        <v>29024378</v>
      </c>
      <c r="F18" s="87">
        <f t="shared" si="0"/>
        <v>476444764</v>
      </c>
      <c r="G18" s="85">
        <v>456117386</v>
      </c>
      <c r="H18" s="86">
        <v>28324378</v>
      </c>
      <c r="I18" s="87">
        <f t="shared" si="1"/>
        <v>484441764</v>
      </c>
      <c r="J18" s="85">
        <v>115825314</v>
      </c>
      <c r="K18" s="86">
        <v>4319424</v>
      </c>
      <c r="L18" s="88">
        <f t="shared" si="2"/>
        <v>120144738</v>
      </c>
      <c r="M18" s="105">
        <f t="shared" si="3"/>
        <v>0.2521692902894406</v>
      </c>
      <c r="N18" s="85">
        <v>0</v>
      </c>
      <c r="O18" s="86">
        <v>0</v>
      </c>
      <c r="P18" s="88">
        <f t="shared" si="4"/>
        <v>0</v>
      </c>
      <c r="Q18" s="105">
        <f t="shared" si="5"/>
        <v>0</v>
      </c>
      <c r="R18" s="85">
        <v>0</v>
      </c>
      <c r="S18" s="86">
        <v>0</v>
      </c>
      <c r="T18" s="88">
        <f t="shared" si="6"/>
        <v>0</v>
      </c>
      <c r="U18" s="105">
        <f t="shared" si="7"/>
        <v>0</v>
      </c>
      <c r="V18" s="85">
        <v>0</v>
      </c>
      <c r="W18" s="86">
        <v>0</v>
      </c>
      <c r="X18" s="88">
        <f t="shared" si="8"/>
        <v>0</v>
      </c>
      <c r="Y18" s="105">
        <f t="shared" si="9"/>
        <v>0</v>
      </c>
      <c r="Z18" s="125">
        <v>115825314</v>
      </c>
      <c r="AA18" s="88">
        <v>4319424</v>
      </c>
      <c r="AB18" s="88">
        <f t="shared" si="10"/>
        <v>120144738</v>
      </c>
      <c r="AC18" s="105">
        <f t="shared" si="11"/>
        <v>0.2521692902894406</v>
      </c>
      <c r="AD18" s="85">
        <v>90796705</v>
      </c>
      <c r="AE18" s="86">
        <v>1824879</v>
      </c>
      <c r="AF18" s="88">
        <f t="shared" si="12"/>
        <v>92621584</v>
      </c>
      <c r="AG18" s="86">
        <v>459626895</v>
      </c>
      <c r="AH18" s="86">
        <v>459626895</v>
      </c>
      <c r="AI18" s="126">
        <v>92621584</v>
      </c>
      <c r="AJ18" s="127">
        <f t="shared" si="13"/>
        <v>0.2015147177146803</v>
      </c>
      <c r="AK18" s="128">
        <f t="shared" si="14"/>
        <v>0.2971570211971326</v>
      </c>
    </row>
    <row r="19" spans="1:37" ht="12.75">
      <c r="A19" s="62" t="s">
        <v>98</v>
      </c>
      <c r="B19" s="63" t="s">
        <v>258</v>
      </c>
      <c r="C19" s="64" t="s">
        <v>259</v>
      </c>
      <c r="D19" s="85">
        <v>169361445</v>
      </c>
      <c r="E19" s="86">
        <v>16441951</v>
      </c>
      <c r="F19" s="87">
        <f t="shared" si="0"/>
        <v>185803396</v>
      </c>
      <c r="G19" s="85">
        <v>163109000</v>
      </c>
      <c r="H19" s="86">
        <v>13881951</v>
      </c>
      <c r="I19" s="87">
        <f t="shared" si="1"/>
        <v>176990951</v>
      </c>
      <c r="J19" s="85">
        <v>26023145</v>
      </c>
      <c r="K19" s="86">
        <v>2292210</v>
      </c>
      <c r="L19" s="88">
        <f t="shared" si="2"/>
        <v>28315355</v>
      </c>
      <c r="M19" s="105">
        <f t="shared" si="3"/>
        <v>0.1523941736780742</v>
      </c>
      <c r="N19" s="85">
        <v>0</v>
      </c>
      <c r="O19" s="86">
        <v>0</v>
      </c>
      <c r="P19" s="88">
        <f t="shared" si="4"/>
        <v>0</v>
      </c>
      <c r="Q19" s="105">
        <f t="shared" si="5"/>
        <v>0</v>
      </c>
      <c r="R19" s="85">
        <v>0</v>
      </c>
      <c r="S19" s="86">
        <v>0</v>
      </c>
      <c r="T19" s="88">
        <f t="shared" si="6"/>
        <v>0</v>
      </c>
      <c r="U19" s="105">
        <f t="shared" si="7"/>
        <v>0</v>
      </c>
      <c r="V19" s="85">
        <v>0</v>
      </c>
      <c r="W19" s="86">
        <v>0</v>
      </c>
      <c r="X19" s="88">
        <f t="shared" si="8"/>
        <v>0</v>
      </c>
      <c r="Y19" s="105">
        <f t="shared" si="9"/>
        <v>0</v>
      </c>
      <c r="Z19" s="125">
        <v>26023145</v>
      </c>
      <c r="AA19" s="88">
        <v>2292210</v>
      </c>
      <c r="AB19" s="88">
        <f t="shared" si="10"/>
        <v>28315355</v>
      </c>
      <c r="AC19" s="105">
        <f t="shared" si="11"/>
        <v>0.1523941736780742</v>
      </c>
      <c r="AD19" s="85">
        <v>55112580</v>
      </c>
      <c r="AE19" s="86">
        <v>9368699</v>
      </c>
      <c r="AF19" s="88">
        <f t="shared" si="12"/>
        <v>64481279</v>
      </c>
      <c r="AG19" s="86">
        <v>187044731</v>
      </c>
      <c r="AH19" s="86">
        <v>187044731</v>
      </c>
      <c r="AI19" s="126">
        <v>64481279</v>
      </c>
      <c r="AJ19" s="127">
        <f t="shared" si="13"/>
        <v>0.34473721154968007</v>
      </c>
      <c r="AK19" s="128">
        <f t="shared" si="14"/>
        <v>-0.5608747928216498</v>
      </c>
    </row>
    <row r="20" spans="1:37" ht="12.75">
      <c r="A20" s="62" t="s">
        <v>98</v>
      </c>
      <c r="B20" s="63" t="s">
        <v>260</v>
      </c>
      <c r="C20" s="64" t="s">
        <v>261</v>
      </c>
      <c r="D20" s="85">
        <v>59307578</v>
      </c>
      <c r="E20" s="86">
        <v>12058100</v>
      </c>
      <c r="F20" s="87">
        <f t="shared" si="0"/>
        <v>71365678</v>
      </c>
      <c r="G20" s="85">
        <v>59307578</v>
      </c>
      <c r="H20" s="86">
        <v>18048100</v>
      </c>
      <c r="I20" s="87">
        <f t="shared" si="1"/>
        <v>77355678</v>
      </c>
      <c r="J20" s="85">
        <v>9193411</v>
      </c>
      <c r="K20" s="86">
        <v>-30528162</v>
      </c>
      <c r="L20" s="88">
        <f t="shared" si="2"/>
        <v>-21334751</v>
      </c>
      <c r="M20" s="105">
        <f t="shared" si="3"/>
        <v>-0.29894974163911114</v>
      </c>
      <c r="N20" s="85">
        <v>0</v>
      </c>
      <c r="O20" s="86">
        <v>0</v>
      </c>
      <c r="P20" s="88">
        <f t="shared" si="4"/>
        <v>0</v>
      </c>
      <c r="Q20" s="105">
        <f t="shared" si="5"/>
        <v>0</v>
      </c>
      <c r="R20" s="85">
        <v>0</v>
      </c>
      <c r="S20" s="86">
        <v>0</v>
      </c>
      <c r="T20" s="88">
        <f t="shared" si="6"/>
        <v>0</v>
      </c>
      <c r="U20" s="105">
        <f t="shared" si="7"/>
        <v>0</v>
      </c>
      <c r="V20" s="85">
        <v>0</v>
      </c>
      <c r="W20" s="86">
        <v>0</v>
      </c>
      <c r="X20" s="88">
        <f t="shared" si="8"/>
        <v>0</v>
      </c>
      <c r="Y20" s="105">
        <f t="shared" si="9"/>
        <v>0</v>
      </c>
      <c r="Z20" s="125">
        <v>9193411</v>
      </c>
      <c r="AA20" s="88">
        <v>-30528162</v>
      </c>
      <c r="AB20" s="88">
        <f t="shared" si="10"/>
        <v>-21334751</v>
      </c>
      <c r="AC20" s="105">
        <f t="shared" si="11"/>
        <v>-0.29894974163911114</v>
      </c>
      <c r="AD20" s="85">
        <v>18610627</v>
      </c>
      <c r="AE20" s="86">
        <v>38220409</v>
      </c>
      <c r="AF20" s="88">
        <f t="shared" si="12"/>
        <v>56831036</v>
      </c>
      <c r="AG20" s="86">
        <v>215428775</v>
      </c>
      <c r="AH20" s="86">
        <v>215428775</v>
      </c>
      <c r="AI20" s="126">
        <v>56831036</v>
      </c>
      <c r="AJ20" s="127">
        <f t="shared" si="13"/>
        <v>0.26380429448201614</v>
      </c>
      <c r="AK20" s="128">
        <f t="shared" si="14"/>
        <v>-1.3754066879935112</v>
      </c>
    </row>
    <row r="21" spans="1:37" ht="12.75">
      <c r="A21" s="62" t="s">
        <v>98</v>
      </c>
      <c r="B21" s="63" t="s">
        <v>64</v>
      </c>
      <c r="C21" s="64" t="s">
        <v>65</v>
      </c>
      <c r="D21" s="85">
        <v>5516477467</v>
      </c>
      <c r="E21" s="86">
        <v>580891572</v>
      </c>
      <c r="F21" s="87">
        <f t="shared" si="0"/>
        <v>6097369039</v>
      </c>
      <c r="G21" s="85">
        <v>5563089467</v>
      </c>
      <c r="H21" s="86">
        <v>621991572</v>
      </c>
      <c r="I21" s="87">
        <f t="shared" si="1"/>
        <v>6185081039</v>
      </c>
      <c r="J21" s="85">
        <v>6960381779</v>
      </c>
      <c r="K21" s="86">
        <v>1445836603</v>
      </c>
      <c r="L21" s="88">
        <f t="shared" si="2"/>
        <v>8406218382</v>
      </c>
      <c r="M21" s="105">
        <f t="shared" si="3"/>
        <v>1.378663211662626</v>
      </c>
      <c r="N21" s="85">
        <v>0</v>
      </c>
      <c r="O21" s="86">
        <v>0</v>
      </c>
      <c r="P21" s="88">
        <f t="shared" si="4"/>
        <v>0</v>
      </c>
      <c r="Q21" s="105">
        <f t="shared" si="5"/>
        <v>0</v>
      </c>
      <c r="R21" s="85">
        <v>0</v>
      </c>
      <c r="S21" s="86">
        <v>0</v>
      </c>
      <c r="T21" s="88">
        <f t="shared" si="6"/>
        <v>0</v>
      </c>
      <c r="U21" s="105">
        <f t="shared" si="7"/>
        <v>0</v>
      </c>
      <c r="V21" s="85">
        <v>0</v>
      </c>
      <c r="W21" s="86">
        <v>0</v>
      </c>
      <c r="X21" s="88">
        <f t="shared" si="8"/>
        <v>0</v>
      </c>
      <c r="Y21" s="105">
        <f t="shared" si="9"/>
        <v>0</v>
      </c>
      <c r="Z21" s="125">
        <v>6960381779</v>
      </c>
      <c r="AA21" s="88">
        <v>1445836603</v>
      </c>
      <c r="AB21" s="88">
        <f t="shared" si="10"/>
        <v>8406218382</v>
      </c>
      <c r="AC21" s="105">
        <f t="shared" si="11"/>
        <v>1.378663211662626</v>
      </c>
      <c r="AD21" s="85">
        <v>1408254738</v>
      </c>
      <c r="AE21" s="86">
        <v>905336230</v>
      </c>
      <c r="AF21" s="88">
        <f t="shared" si="12"/>
        <v>2313590968</v>
      </c>
      <c r="AG21" s="86">
        <v>5883878279</v>
      </c>
      <c r="AH21" s="86">
        <v>5883878279</v>
      </c>
      <c r="AI21" s="126">
        <v>2313590968</v>
      </c>
      <c r="AJ21" s="127">
        <f t="shared" si="13"/>
        <v>0.39320850267371754</v>
      </c>
      <c r="AK21" s="128">
        <f t="shared" si="14"/>
        <v>2.6334073301067624</v>
      </c>
    </row>
    <row r="22" spans="1:37" ht="12.75">
      <c r="A22" s="62" t="s">
        <v>98</v>
      </c>
      <c r="B22" s="63" t="s">
        <v>262</v>
      </c>
      <c r="C22" s="64" t="s">
        <v>263</v>
      </c>
      <c r="D22" s="85">
        <v>121536902</v>
      </c>
      <c r="E22" s="86">
        <v>25696000</v>
      </c>
      <c r="F22" s="87">
        <f t="shared" si="0"/>
        <v>147232902</v>
      </c>
      <c r="G22" s="85">
        <v>121536902</v>
      </c>
      <c r="H22" s="86">
        <v>31941002</v>
      </c>
      <c r="I22" s="87">
        <f t="shared" si="1"/>
        <v>153477904</v>
      </c>
      <c r="J22" s="85">
        <v>28514439</v>
      </c>
      <c r="K22" s="86">
        <v>8027731</v>
      </c>
      <c r="L22" s="88">
        <f t="shared" si="2"/>
        <v>36542170</v>
      </c>
      <c r="M22" s="105">
        <f t="shared" si="3"/>
        <v>0.248192961652009</v>
      </c>
      <c r="N22" s="85">
        <v>0</v>
      </c>
      <c r="O22" s="86">
        <v>0</v>
      </c>
      <c r="P22" s="88">
        <f t="shared" si="4"/>
        <v>0</v>
      </c>
      <c r="Q22" s="105">
        <f t="shared" si="5"/>
        <v>0</v>
      </c>
      <c r="R22" s="85">
        <v>0</v>
      </c>
      <c r="S22" s="86">
        <v>0</v>
      </c>
      <c r="T22" s="88">
        <f t="shared" si="6"/>
        <v>0</v>
      </c>
      <c r="U22" s="105">
        <f t="shared" si="7"/>
        <v>0</v>
      </c>
      <c r="V22" s="85">
        <v>0</v>
      </c>
      <c r="W22" s="86">
        <v>0</v>
      </c>
      <c r="X22" s="88">
        <f t="shared" si="8"/>
        <v>0</v>
      </c>
      <c r="Y22" s="105">
        <f t="shared" si="9"/>
        <v>0</v>
      </c>
      <c r="Z22" s="125">
        <v>28514439</v>
      </c>
      <c r="AA22" s="88">
        <v>8027731</v>
      </c>
      <c r="AB22" s="88">
        <f t="shared" si="10"/>
        <v>36542170</v>
      </c>
      <c r="AC22" s="105">
        <f t="shared" si="11"/>
        <v>0.248192961652009</v>
      </c>
      <c r="AD22" s="85">
        <v>29007507</v>
      </c>
      <c r="AE22" s="86">
        <v>200312136</v>
      </c>
      <c r="AF22" s="88">
        <f t="shared" si="12"/>
        <v>229319643</v>
      </c>
      <c r="AG22" s="86">
        <v>122871484</v>
      </c>
      <c r="AH22" s="86">
        <v>122871484</v>
      </c>
      <c r="AI22" s="126">
        <v>229319643</v>
      </c>
      <c r="AJ22" s="127">
        <f t="shared" si="13"/>
        <v>1.86633737572503</v>
      </c>
      <c r="AK22" s="128">
        <f t="shared" si="14"/>
        <v>-0.8406496298269572</v>
      </c>
    </row>
    <row r="23" spans="1:37" ht="12.75">
      <c r="A23" s="62" t="s">
        <v>98</v>
      </c>
      <c r="B23" s="63" t="s">
        <v>264</v>
      </c>
      <c r="C23" s="64" t="s">
        <v>265</v>
      </c>
      <c r="D23" s="85">
        <v>137126408</v>
      </c>
      <c r="E23" s="86">
        <v>33640306</v>
      </c>
      <c r="F23" s="87">
        <f t="shared" si="0"/>
        <v>170766714</v>
      </c>
      <c r="G23" s="85">
        <v>136214965</v>
      </c>
      <c r="H23" s="86">
        <v>25805302</v>
      </c>
      <c r="I23" s="87">
        <f t="shared" si="1"/>
        <v>162020267</v>
      </c>
      <c r="J23" s="85">
        <v>24593046</v>
      </c>
      <c r="K23" s="86">
        <v>3457617</v>
      </c>
      <c r="L23" s="88">
        <f t="shared" si="2"/>
        <v>28050663</v>
      </c>
      <c r="M23" s="105">
        <f t="shared" si="3"/>
        <v>0.16426306007153127</v>
      </c>
      <c r="N23" s="85">
        <v>0</v>
      </c>
      <c r="O23" s="86">
        <v>0</v>
      </c>
      <c r="P23" s="88">
        <f t="shared" si="4"/>
        <v>0</v>
      </c>
      <c r="Q23" s="105">
        <f t="shared" si="5"/>
        <v>0</v>
      </c>
      <c r="R23" s="85">
        <v>0</v>
      </c>
      <c r="S23" s="86">
        <v>0</v>
      </c>
      <c r="T23" s="88">
        <f t="shared" si="6"/>
        <v>0</v>
      </c>
      <c r="U23" s="105">
        <f t="shared" si="7"/>
        <v>0</v>
      </c>
      <c r="V23" s="85">
        <v>0</v>
      </c>
      <c r="W23" s="86">
        <v>0</v>
      </c>
      <c r="X23" s="88">
        <f t="shared" si="8"/>
        <v>0</v>
      </c>
      <c r="Y23" s="105">
        <f t="shared" si="9"/>
        <v>0</v>
      </c>
      <c r="Z23" s="125">
        <v>24593046</v>
      </c>
      <c r="AA23" s="88">
        <v>3457617</v>
      </c>
      <c r="AB23" s="88">
        <f t="shared" si="10"/>
        <v>28050663</v>
      </c>
      <c r="AC23" s="105">
        <f t="shared" si="11"/>
        <v>0.16426306007153127</v>
      </c>
      <c r="AD23" s="85">
        <v>24957623</v>
      </c>
      <c r="AE23" s="86">
        <v>5245761</v>
      </c>
      <c r="AF23" s="88">
        <f t="shared" si="12"/>
        <v>30203384</v>
      </c>
      <c r="AG23" s="86">
        <v>147980562</v>
      </c>
      <c r="AH23" s="86">
        <v>147980562</v>
      </c>
      <c r="AI23" s="126">
        <v>30203384</v>
      </c>
      <c r="AJ23" s="127">
        <f t="shared" si="13"/>
        <v>0.2041037254609156</v>
      </c>
      <c r="AK23" s="128">
        <f t="shared" si="14"/>
        <v>-0.07127416583519253</v>
      </c>
    </row>
    <row r="24" spans="1:37" ht="12.75">
      <c r="A24" s="62" t="s">
        <v>113</v>
      </c>
      <c r="B24" s="63" t="s">
        <v>266</v>
      </c>
      <c r="C24" s="64" t="s">
        <v>267</v>
      </c>
      <c r="D24" s="85">
        <v>812165970</v>
      </c>
      <c r="E24" s="86">
        <v>175245000</v>
      </c>
      <c r="F24" s="87">
        <f t="shared" si="0"/>
        <v>987410970</v>
      </c>
      <c r="G24" s="85">
        <v>782336296</v>
      </c>
      <c r="H24" s="86">
        <v>175444000</v>
      </c>
      <c r="I24" s="87">
        <f t="shared" si="1"/>
        <v>957780296</v>
      </c>
      <c r="J24" s="85">
        <v>153546932</v>
      </c>
      <c r="K24" s="86">
        <v>11620262</v>
      </c>
      <c r="L24" s="88">
        <f t="shared" si="2"/>
        <v>165167194</v>
      </c>
      <c r="M24" s="105">
        <f t="shared" si="3"/>
        <v>0.16727299880008423</v>
      </c>
      <c r="N24" s="85">
        <v>0</v>
      </c>
      <c r="O24" s="86">
        <v>0</v>
      </c>
      <c r="P24" s="88">
        <f t="shared" si="4"/>
        <v>0</v>
      </c>
      <c r="Q24" s="105">
        <f t="shared" si="5"/>
        <v>0</v>
      </c>
      <c r="R24" s="85">
        <v>0</v>
      </c>
      <c r="S24" s="86">
        <v>0</v>
      </c>
      <c r="T24" s="88">
        <f t="shared" si="6"/>
        <v>0</v>
      </c>
      <c r="U24" s="105">
        <f t="shared" si="7"/>
        <v>0</v>
      </c>
      <c r="V24" s="85">
        <v>0</v>
      </c>
      <c r="W24" s="86">
        <v>0</v>
      </c>
      <c r="X24" s="88">
        <f t="shared" si="8"/>
        <v>0</v>
      </c>
      <c r="Y24" s="105">
        <f t="shared" si="9"/>
        <v>0</v>
      </c>
      <c r="Z24" s="125">
        <v>153546932</v>
      </c>
      <c r="AA24" s="88">
        <v>11620262</v>
      </c>
      <c r="AB24" s="88">
        <f t="shared" si="10"/>
        <v>165167194</v>
      </c>
      <c r="AC24" s="105">
        <f t="shared" si="11"/>
        <v>0.16727299880008423</v>
      </c>
      <c r="AD24" s="85">
        <v>260953089</v>
      </c>
      <c r="AE24" s="86">
        <v>3027303756</v>
      </c>
      <c r="AF24" s="88">
        <f t="shared" si="12"/>
        <v>3288256845</v>
      </c>
      <c r="AG24" s="86">
        <v>1100049805</v>
      </c>
      <c r="AH24" s="86">
        <v>1100049805</v>
      </c>
      <c r="AI24" s="126">
        <v>3288256845</v>
      </c>
      <c r="AJ24" s="127">
        <f t="shared" si="13"/>
        <v>2.989189062217051</v>
      </c>
      <c r="AK24" s="128">
        <f t="shared" si="14"/>
        <v>-0.9497705922056706</v>
      </c>
    </row>
    <row r="25" spans="1:37" ht="16.5">
      <c r="A25" s="65"/>
      <c r="B25" s="66" t="s">
        <v>268</v>
      </c>
      <c r="C25" s="67"/>
      <c r="D25" s="89">
        <f>SUM(D17:D24)</f>
        <v>7435437156</v>
      </c>
      <c r="E25" s="90">
        <f>SUM(E17:E24)</f>
        <v>899425307</v>
      </c>
      <c r="F25" s="91">
        <f t="shared" si="0"/>
        <v>8334862463</v>
      </c>
      <c r="G25" s="89">
        <f>SUM(G17:G24)</f>
        <v>7464940594</v>
      </c>
      <c r="H25" s="90">
        <f>SUM(H17:H24)</f>
        <v>946964305</v>
      </c>
      <c r="I25" s="91">
        <f t="shared" si="1"/>
        <v>8411904899</v>
      </c>
      <c r="J25" s="89">
        <f>SUM(J17:J24)</f>
        <v>7372704259</v>
      </c>
      <c r="K25" s="90">
        <f>SUM(K17:K24)</f>
        <v>2156173400</v>
      </c>
      <c r="L25" s="90">
        <f t="shared" si="2"/>
        <v>9528877659</v>
      </c>
      <c r="M25" s="106">
        <f t="shared" si="3"/>
        <v>1.143255536765058</v>
      </c>
      <c r="N25" s="89">
        <f>SUM(N17:N24)</f>
        <v>0</v>
      </c>
      <c r="O25" s="90">
        <f>SUM(O17:O24)</f>
        <v>0</v>
      </c>
      <c r="P25" s="90">
        <f t="shared" si="4"/>
        <v>0</v>
      </c>
      <c r="Q25" s="106">
        <f t="shared" si="5"/>
        <v>0</v>
      </c>
      <c r="R25" s="89">
        <f>SUM(R17:R24)</f>
        <v>0</v>
      </c>
      <c r="S25" s="90">
        <f>SUM(S17:S24)</f>
        <v>0</v>
      </c>
      <c r="T25" s="90">
        <f t="shared" si="6"/>
        <v>0</v>
      </c>
      <c r="U25" s="106">
        <f t="shared" si="7"/>
        <v>0</v>
      </c>
      <c r="V25" s="89">
        <f>SUM(V17:V24)</f>
        <v>0</v>
      </c>
      <c r="W25" s="90">
        <f>SUM(W17:W24)</f>
        <v>0</v>
      </c>
      <c r="X25" s="90">
        <f t="shared" si="8"/>
        <v>0</v>
      </c>
      <c r="Y25" s="106">
        <f t="shared" si="9"/>
        <v>0</v>
      </c>
      <c r="Z25" s="89">
        <v>7372704259</v>
      </c>
      <c r="AA25" s="90">
        <v>2156173400</v>
      </c>
      <c r="AB25" s="90">
        <f t="shared" si="10"/>
        <v>9528877659</v>
      </c>
      <c r="AC25" s="106">
        <f t="shared" si="11"/>
        <v>1.143255536765058</v>
      </c>
      <c r="AD25" s="89">
        <f>SUM(AD17:AD24)</f>
        <v>1931619767</v>
      </c>
      <c r="AE25" s="90">
        <f>SUM(AE17:AE24)</f>
        <v>4530369150</v>
      </c>
      <c r="AF25" s="90">
        <f t="shared" si="12"/>
        <v>6461988917</v>
      </c>
      <c r="AG25" s="90">
        <f>SUM(AG17:AG24)</f>
        <v>8292723683</v>
      </c>
      <c r="AH25" s="90">
        <f>SUM(AH17:AH24)</f>
        <v>8292723683</v>
      </c>
      <c r="AI25" s="91">
        <f>SUM(AI17:AI24)</f>
        <v>6461988917</v>
      </c>
      <c r="AJ25" s="129">
        <f t="shared" si="13"/>
        <v>0.7792360102684974</v>
      </c>
      <c r="AK25" s="130">
        <f t="shared" si="14"/>
        <v>0.4746044571403898</v>
      </c>
    </row>
    <row r="26" spans="1:37" ht="12.75">
      <c r="A26" s="62" t="s">
        <v>98</v>
      </c>
      <c r="B26" s="63" t="s">
        <v>269</v>
      </c>
      <c r="C26" s="64" t="s">
        <v>270</v>
      </c>
      <c r="D26" s="85">
        <v>211894029</v>
      </c>
      <c r="E26" s="86">
        <v>40846000</v>
      </c>
      <c r="F26" s="87">
        <f t="shared" si="0"/>
        <v>252740029</v>
      </c>
      <c r="G26" s="85">
        <v>211894029</v>
      </c>
      <c r="H26" s="86">
        <v>40846000</v>
      </c>
      <c r="I26" s="87">
        <f t="shared" si="1"/>
        <v>252740029</v>
      </c>
      <c r="J26" s="85">
        <v>45268495</v>
      </c>
      <c r="K26" s="86">
        <v>4729461</v>
      </c>
      <c r="L26" s="88">
        <f t="shared" si="2"/>
        <v>49997956</v>
      </c>
      <c r="M26" s="105">
        <f t="shared" si="3"/>
        <v>0.19782365380673436</v>
      </c>
      <c r="N26" s="85">
        <v>0</v>
      </c>
      <c r="O26" s="86">
        <v>0</v>
      </c>
      <c r="P26" s="88">
        <f t="shared" si="4"/>
        <v>0</v>
      </c>
      <c r="Q26" s="105">
        <f t="shared" si="5"/>
        <v>0</v>
      </c>
      <c r="R26" s="85">
        <v>0</v>
      </c>
      <c r="S26" s="86">
        <v>0</v>
      </c>
      <c r="T26" s="88">
        <f t="shared" si="6"/>
        <v>0</v>
      </c>
      <c r="U26" s="105">
        <f t="shared" si="7"/>
        <v>0</v>
      </c>
      <c r="V26" s="85">
        <v>0</v>
      </c>
      <c r="W26" s="86">
        <v>0</v>
      </c>
      <c r="X26" s="88">
        <f t="shared" si="8"/>
        <v>0</v>
      </c>
      <c r="Y26" s="105">
        <f t="shared" si="9"/>
        <v>0</v>
      </c>
      <c r="Z26" s="125">
        <v>45268495</v>
      </c>
      <c r="AA26" s="88">
        <v>4729461</v>
      </c>
      <c r="AB26" s="88">
        <f t="shared" si="10"/>
        <v>49997956</v>
      </c>
      <c r="AC26" s="105">
        <f t="shared" si="11"/>
        <v>0.19782365380673436</v>
      </c>
      <c r="AD26" s="85">
        <v>37213798</v>
      </c>
      <c r="AE26" s="86">
        <v>9603878</v>
      </c>
      <c r="AF26" s="88">
        <f t="shared" si="12"/>
        <v>46817676</v>
      </c>
      <c r="AG26" s="86">
        <v>221195773</v>
      </c>
      <c r="AH26" s="86">
        <v>221195773</v>
      </c>
      <c r="AI26" s="126">
        <v>46817676</v>
      </c>
      <c r="AJ26" s="127">
        <f t="shared" si="13"/>
        <v>0.21165719111639625</v>
      </c>
      <c r="AK26" s="128">
        <f t="shared" si="14"/>
        <v>0.06792904457709525</v>
      </c>
    </row>
    <row r="27" spans="1:37" ht="12.75">
      <c r="A27" s="62" t="s">
        <v>98</v>
      </c>
      <c r="B27" s="63" t="s">
        <v>271</v>
      </c>
      <c r="C27" s="64" t="s">
        <v>272</v>
      </c>
      <c r="D27" s="85">
        <v>609931689</v>
      </c>
      <c r="E27" s="86">
        <v>48125000</v>
      </c>
      <c r="F27" s="87">
        <f t="shared" si="0"/>
        <v>658056689</v>
      </c>
      <c r="G27" s="85">
        <v>613573689</v>
      </c>
      <c r="H27" s="86">
        <v>56189000</v>
      </c>
      <c r="I27" s="87">
        <f t="shared" si="1"/>
        <v>669762689</v>
      </c>
      <c r="J27" s="85">
        <v>88799036</v>
      </c>
      <c r="K27" s="86">
        <v>12877400</v>
      </c>
      <c r="L27" s="88">
        <f t="shared" si="2"/>
        <v>101676436</v>
      </c>
      <c r="M27" s="105">
        <f t="shared" si="3"/>
        <v>0.15451014737728774</v>
      </c>
      <c r="N27" s="85">
        <v>0</v>
      </c>
      <c r="O27" s="86">
        <v>0</v>
      </c>
      <c r="P27" s="88">
        <f t="shared" si="4"/>
        <v>0</v>
      </c>
      <c r="Q27" s="105">
        <f t="shared" si="5"/>
        <v>0</v>
      </c>
      <c r="R27" s="85">
        <v>0</v>
      </c>
      <c r="S27" s="86">
        <v>0</v>
      </c>
      <c r="T27" s="88">
        <f t="shared" si="6"/>
        <v>0</v>
      </c>
      <c r="U27" s="105">
        <f t="shared" si="7"/>
        <v>0</v>
      </c>
      <c r="V27" s="85">
        <v>0</v>
      </c>
      <c r="W27" s="86">
        <v>0</v>
      </c>
      <c r="X27" s="88">
        <f t="shared" si="8"/>
        <v>0</v>
      </c>
      <c r="Y27" s="105">
        <f t="shared" si="9"/>
        <v>0</v>
      </c>
      <c r="Z27" s="125">
        <v>88799036</v>
      </c>
      <c r="AA27" s="88">
        <v>12877400</v>
      </c>
      <c r="AB27" s="88">
        <f t="shared" si="10"/>
        <v>101676436</v>
      </c>
      <c r="AC27" s="105">
        <f t="shared" si="11"/>
        <v>0.15451014737728774</v>
      </c>
      <c r="AD27" s="85">
        <v>92484454</v>
      </c>
      <c r="AE27" s="86">
        <v>16449440</v>
      </c>
      <c r="AF27" s="88">
        <f t="shared" si="12"/>
        <v>108933894</v>
      </c>
      <c r="AG27" s="86">
        <v>640343736</v>
      </c>
      <c r="AH27" s="86">
        <v>640343736</v>
      </c>
      <c r="AI27" s="126">
        <v>108933894</v>
      </c>
      <c r="AJ27" s="127">
        <f t="shared" si="13"/>
        <v>0.17011784120895967</v>
      </c>
      <c r="AK27" s="128">
        <f t="shared" si="14"/>
        <v>-0.06662258855815806</v>
      </c>
    </row>
    <row r="28" spans="1:37" ht="12.75">
      <c r="A28" s="62" t="s">
        <v>98</v>
      </c>
      <c r="B28" s="63" t="s">
        <v>273</v>
      </c>
      <c r="C28" s="64" t="s">
        <v>274</v>
      </c>
      <c r="D28" s="85">
        <v>1103993676</v>
      </c>
      <c r="E28" s="86">
        <v>76301520</v>
      </c>
      <c r="F28" s="87">
        <f t="shared" si="0"/>
        <v>1180295196</v>
      </c>
      <c r="G28" s="85">
        <v>1135264676</v>
      </c>
      <c r="H28" s="86">
        <v>76301520</v>
      </c>
      <c r="I28" s="87">
        <f t="shared" si="1"/>
        <v>1211566196</v>
      </c>
      <c r="J28" s="85">
        <v>190063745</v>
      </c>
      <c r="K28" s="86">
        <v>5154923</v>
      </c>
      <c r="L28" s="88">
        <f t="shared" si="2"/>
        <v>195218668</v>
      </c>
      <c r="M28" s="105">
        <f t="shared" si="3"/>
        <v>0.1653981721365915</v>
      </c>
      <c r="N28" s="85">
        <v>0</v>
      </c>
      <c r="O28" s="86">
        <v>0</v>
      </c>
      <c r="P28" s="88">
        <f t="shared" si="4"/>
        <v>0</v>
      </c>
      <c r="Q28" s="105">
        <f t="shared" si="5"/>
        <v>0</v>
      </c>
      <c r="R28" s="85">
        <v>0</v>
      </c>
      <c r="S28" s="86">
        <v>0</v>
      </c>
      <c r="T28" s="88">
        <f t="shared" si="6"/>
        <v>0</v>
      </c>
      <c r="U28" s="105">
        <f t="shared" si="7"/>
        <v>0</v>
      </c>
      <c r="V28" s="85">
        <v>0</v>
      </c>
      <c r="W28" s="86">
        <v>0</v>
      </c>
      <c r="X28" s="88">
        <f t="shared" si="8"/>
        <v>0</v>
      </c>
      <c r="Y28" s="105">
        <f t="shared" si="9"/>
        <v>0</v>
      </c>
      <c r="Z28" s="125">
        <v>190063745</v>
      </c>
      <c r="AA28" s="88">
        <v>5154923</v>
      </c>
      <c r="AB28" s="88">
        <f t="shared" si="10"/>
        <v>195218668</v>
      </c>
      <c r="AC28" s="105">
        <f t="shared" si="11"/>
        <v>0.1653981721365915</v>
      </c>
      <c r="AD28" s="85">
        <v>185534712</v>
      </c>
      <c r="AE28" s="86">
        <v>15718238</v>
      </c>
      <c r="AF28" s="88">
        <f t="shared" si="12"/>
        <v>201252950</v>
      </c>
      <c r="AG28" s="86">
        <v>1160502563</v>
      </c>
      <c r="AH28" s="86">
        <v>1160502563</v>
      </c>
      <c r="AI28" s="126">
        <v>201252950</v>
      </c>
      <c r="AJ28" s="127">
        <f t="shared" si="13"/>
        <v>0.1734187897696181</v>
      </c>
      <c r="AK28" s="128">
        <f t="shared" si="14"/>
        <v>-0.029983570427166373</v>
      </c>
    </row>
    <row r="29" spans="1:37" ht="12.75">
      <c r="A29" s="62" t="s">
        <v>113</v>
      </c>
      <c r="B29" s="63" t="s">
        <v>275</v>
      </c>
      <c r="C29" s="64" t="s">
        <v>276</v>
      </c>
      <c r="D29" s="85">
        <v>884047138</v>
      </c>
      <c r="E29" s="86">
        <v>289559000</v>
      </c>
      <c r="F29" s="87">
        <f t="shared" si="0"/>
        <v>1173606138</v>
      </c>
      <c r="G29" s="85">
        <v>897372780</v>
      </c>
      <c r="H29" s="86">
        <v>303836886</v>
      </c>
      <c r="I29" s="87">
        <f t="shared" si="1"/>
        <v>1201209666</v>
      </c>
      <c r="J29" s="85">
        <v>127194879</v>
      </c>
      <c r="K29" s="86">
        <v>43903763</v>
      </c>
      <c r="L29" s="88">
        <f t="shared" si="2"/>
        <v>171098642</v>
      </c>
      <c r="M29" s="105">
        <f t="shared" si="3"/>
        <v>0.14578880977188619</v>
      </c>
      <c r="N29" s="85">
        <v>0</v>
      </c>
      <c r="O29" s="86">
        <v>0</v>
      </c>
      <c r="P29" s="88">
        <f t="shared" si="4"/>
        <v>0</v>
      </c>
      <c r="Q29" s="105">
        <f t="shared" si="5"/>
        <v>0</v>
      </c>
      <c r="R29" s="85">
        <v>0</v>
      </c>
      <c r="S29" s="86">
        <v>0</v>
      </c>
      <c r="T29" s="88">
        <f t="shared" si="6"/>
        <v>0</v>
      </c>
      <c r="U29" s="105">
        <f t="shared" si="7"/>
        <v>0</v>
      </c>
      <c r="V29" s="85">
        <v>0</v>
      </c>
      <c r="W29" s="86">
        <v>0</v>
      </c>
      <c r="X29" s="88">
        <f t="shared" si="8"/>
        <v>0</v>
      </c>
      <c r="Y29" s="105">
        <f t="shared" si="9"/>
        <v>0</v>
      </c>
      <c r="Z29" s="125">
        <v>127194879</v>
      </c>
      <c r="AA29" s="88">
        <v>43903763</v>
      </c>
      <c r="AB29" s="88">
        <f t="shared" si="10"/>
        <v>171098642</v>
      </c>
      <c r="AC29" s="105">
        <f t="shared" si="11"/>
        <v>0.14578880977188619</v>
      </c>
      <c r="AD29" s="85">
        <v>81184627</v>
      </c>
      <c r="AE29" s="86">
        <v>35770228</v>
      </c>
      <c r="AF29" s="88">
        <f t="shared" si="12"/>
        <v>116954855</v>
      </c>
      <c r="AG29" s="86">
        <v>970206561</v>
      </c>
      <c r="AH29" s="86">
        <v>970206561</v>
      </c>
      <c r="AI29" s="126">
        <v>116954855</v>
      </c>
      <c r="AJ29" s="127">
        <f t="shared" si="13"/>
        <v>0.12054634518184834</v>
      </c>
      <c r="AK29" s="128">
        <f t="shared" si="14"/>
        <v>0.46294604016224894</v>
      </c>
    </row>
    <row r="30" spans="1:37" ht="16.5">
      <c r="A30" s="65"/>
      <c r="B30" s="66" t="s">
        <v>277</v>
      </c>
      <c r="C30" s="67"/>
      <c r="D30" s="89">
        <f>SUM(D26:D29)</f>
        <v>2809866532</v>
      </c>
      <c r="E30" s="90">
        <f>SUM(E26:E29)</f>
        <v>454831520</v>
      </c>
      <c r="F30" s="91">
        <f t="shared" si="0"/>
        <v>3264698052</v>
      </c>
      <c r="G30" s="89">
        <f>SUM(G26:G29)</f>
        <v>2858105174</v>
      </c>
      <c r="H30" s="90">
        <f>SUM(H26:H29)</f>
        <v>477173406</v>
      </c>
      <c r="I30" s="91">
        <f t="shared" si="1"/>
        <v>3335278580</v>
      </c>
      <c r="J30" s="89">
        <f>SUM(J26:J29)</f>
        <v>451326155</v>
      </c>
      <c r="K30" s="90">
        <f>SUM(K26:K29)</f>
        <v>66665547</v>
      </c>
      <c r="L30" s="90">
        <f t="shared" si="2"/>
        <v>517991702</v>
      </c>
      <c r="M30" s="106">
        <f t="shared" si="3"/>
        <v>0.15866450549160924</v>
      </c>
      <c r="N30" s="89">
        <f>SUM(N26:N29)</f>
        <v>0</v>
      </c>
      <c r="O30" s="90">
        <f>SUM(O26:O29)</f>
        <v>0</v>
      </c>
      <c r="P30" s="90">
        <f t="shared" si="4"/>
        <v>0</v>
      </c>
      <c r="Q30" s="106">
        <f t="shared" si="5"/>
        <v>0</v>
      </c>
      <c r="R30" s="89">
        <f>SUM(R26:R29)</f>
        <v>0</v>
      </c>
      <c r="S30" s="90">
        <f>SUM(S26:S29)</f>
        <v>0</v>
      </c>
      <c r="T30" s="90">
        <f t="shared" si="6"/>
        <v>0</v>
      </c>
      <c r="U30" s="106">
        <f t="shared" si="7"/>
        <v>0</v>
      </c>
      <c r="V30" s="89">
        <f>SUM(V26:V29)</f>
        <v>0</v>
      </c>
      <c r="W30" s="90">
        <f>SUM(W26:W29)</f>
        <v>0</v>
      </c>
      <c r="X30" s="90">
        <f t="shared" si="8"/>
        <v>0</v>
      </c>
      <c r="Y30" s="106">
        <f t="shared" si="9"/>
        <v>0</v>
      </c>
      <c r="Z30" s="89">
        <v>451326155</v>
      </c>
      <c r="AA30" s="90">
        <v>66665547</v>
      </c>
      <c r="AB30" s="90">
        <f t="shared" si="10"/>
        <v>517991702</v>
      </c>
      <c r="AC30" s="106">
        <f t="shared" si="11"/>
        <v>0.15866450549160924</v>
      </c>
      <c r="AD30" s="89">
        <f>SUM(AD26:AD29)</f>
        <v>396417591</v>
      </c>
      <c r="AE30" s="90">
        <f>SUM(AE26:AE29)</f>
        <v>77541784</v>
      </c>
      <c r="AF30" s="90">
        <f t="shared" si="12"/>
        <v>473959375</v>
      </c>
      <c r="AG30" s="90">
        <f>SUM(AG26:AG29)</f>
        <v>2992248633</v>
      </c>
      <c r="AH30" s="90">
        <f>SUM(AH26:AH29)</f>
        <v>2992248633</v>
      </c>
      <c r="AI30" s="91">
        <f>SUM(AI26:AI29)</f>
        <v>473959375</v>
      </c>
      <c r="AJ30" s="129">
        <f t="shared" si="13"/>
        <v>0.15839571945089764</v>
      </c>
      <c r="AK30" s="130">
        <f t="shared" si="14"/>
        <v>0.09290316706996249</v>
      </c>
    </row>
    <row r="31" spans="1:37" ht="12.75">
      <c r="A31" s="62" t="s">
        <v>98</v>
      </c>
      <c r="B31" s="63" t="s">
        <v>278</v>
      </c>
      <c r="C31" s="64" t="s">
        <v>279</v>
      </c>
      <c r="D31" s="85">
        <v>344808793</v>
      </c>
      <c r="E31" s="86">
        <v>28331394</v>
      </c>
      <c r="F31" s="87">
        <f t="shared" si="0"/>
        <v>373140187</v>
      </c>
      <c r="G31" s="85">
        <v>346152531</v>
      </c>
      <c r="H31" s="86">
        <v>29048394</v>
      </c>
      <c r="I31" s="87">
        <f t="shared" si="1"/>
        <v>375200925</v>
      </c>
      <c r="J31" s="85">
        <v>63418617</v>
      </c>
      <c r="K31" s="86">
        <v>3849792</v>
      </c>
      <c r="L31" s="88">
        <f t="shared" si="2"/>
        <v>67268409</v>
      </c>
      <c r="M31" s="105">
        <f t="shared" si="3"/>
        <v>0.1802765055697418</v>
      </c>
      <c r="N31" s="85">
        <v>0</v>
      </c>
      <c r="O31" s="86">
        <v>0</v>
      </c>
      <c r="P31" s="88">
        <f t="shared" si="4"/>
        <v>0</v>
      </c>
      <c r="Q31" s="105">
        <f t="shared" si="5"/>
        <v>0</v>
      </c>
      <c r="R31" s="85">
        <v>0</v>
      </c>
      <c r="S31" s="86">
        <v>0</v>
      </c>
      <c r="T31" s="88">
        <f t="shared" si="6"/>
        <v>0</v>
      </c>
      <c r="U31" s="105">
        <f t="shared" si="7"/>
        <v>0</v>
      </c>
      <c r="V31" s="85">
        <v>0</v>
      </c>
      <c r="W31" s="86">
        <v>0</v>
      </c>
      <c r="X31" s="88">
        <f t="shared" si="8"/>
        <v>0</v>
      </c>
      <c r="Y31" s="105">
        <f t="shared" si="9"/>
        <v>0</v>
      </c>
      <c r="Z31" s="125">
        <v>63418617</v>
      </c>
      <c r="AA31" s="88">
        <v>3849792</v>
      </c>
      <c r="AB31" s="88">
        <f t="shared" si="10"/>
        <v>67268409</v>
      </c>
      <c r="AC31" s="105">
        <f t="shared" si="11"/>
        <v>0.1802765055697418</v>
      </c>
      <c r="AD31" s="85">
        <v>71542813</v>
      </c>
      <c r="AE31" s="86">
        <v>2474024</v>
      </c>
      <c r="AF31" s="88">
        <f t="shared" si="12"/>
        <v>74016837</v>
      </c>
      <c r="AG31" s="86">
        <v>357190754</v>
      </c>
      <c r="AH31" s="86">
        <v>357190754</v>
      </c>
      <c r="AI31" s="126">
        <v>74016837</v>
      </c>
      <c r="AJ31" s="127">
        <f t="shared" si="13"/>
        <v>0.20721935316388396</v>
      </c>
      <c r="AK31" s="128">
        <f t="shared" si="14"/>
        <v>-0.09117422837185007</v>
      </c>
    </row>
    <row r="32" spans="1:37" ht="12.75">
      <c r="A32" s="62" t="s">
        <v>98</v>
      </c>
      <c r="B32" s="63" t="s">
        <v>280</v>
      </c>
      <c r="C32" s="64" t="s">
        <v>281</v>
      </c>
      <c r="D32" s="85">
        <v>206199711</v>
      </c>
      <c r="E32" s="86">
        <v>93227924</v>
      </c>
      <c r="F32" s="87">
        <f t="shared" si="0"/>
        <v>299427635</v>
      </c>
      <c r="G32" s="85">
        <v>281576940</v>
      </c>
      <c r="H32" s="86">
        <v>158792881</v>
      </c>
      <c r="I32" s="87">
        <f t="shared" si="1"/>
        <v>440369821</v>
      </c>
      <c r="J32" s="85">
        <v>17426655</v>
      </c>
      <c r="K32" s="86">
        <v>16189085</v>
      </c>
      <c r="L32" s="88">
        <f t="shared" si="2"/>
        <v>33615740</v>
      </c>
      <c r="M32" s="105">
        <f t="shared" si="3"/>
        <v>0.11226665835302743</v>
      </c>
      <c r="N32" s="85">
        <v>0</v>
      </c>
      <c r="O32" s="86">
        <v>0</v>
      </c>
      <c r="P32" s="88">
        <f t="shared" si="4"/>
        <v>0</v>
      </c>
      <c r="Q32" s="105">
        <f t="shared" si="5"/>
        <v>0</v>
      </c>
      <c r="R32" s="85">
        <v>0</v>
      </c>
      <c r="S32" s="86">
        <v>0</v>
      </c>
      <c r="T32" s="88">
        <f t="shared" si="6"/>
        <v>0</v>
      </c>
      <c r="U32" s="105">
        <f t="shared" si="7"/>
        <v>0</v>
      </c>
      <c r="V32" s="85">
        <v>0</v>
      </c>
      <c r="W32" s="86">
        <v>0</v>
      </c>
      <c r="X32" s="88">
        <f t="shared" si="8"/>
        <v>0</v>
      </c>
      <c r="Y32" s="105">
        <f t="shared" si="9"/>
        <v>0</v>
      </c>
      <c r="Z32" s="125">
        <v>17426655</v>
      </c>
      <c r="AA32" s="88">
        <v>16189085</v>
      </c>
      <c r="AB32" s="88">
        <f t="shared" si="10"/>
        <v>33615740</v>
      </c>
      <c r="AC32" s="105">
        <f t="shared" si="11"/>
        <v>0.11226665835302743</v>
      </c>
      <c r="AD32" s="85">
        <v>10438966</v>
      </c>
      <c r="AE32" s="86">
        <v>2749771</v>
      </c>
      <c r="AF32" s="88">
        <f t="shared" si="12"/>
        <v>13188737</v>
      </c>
      <c r="AG32" s="86">
        <v>313043673</v>
      </c>
      <c r="AH32" s="86">
        <v>313043673</v>
      </c>
      <c r="AI32" s="126">
        <v>13188737</v>
      </c>
      <c r="AJ32" s="127">
        <f t="shared" si="13"/>
        <v>0.04213066143010659</v>
      </c>
      <c r="AK32" s="128">
        <f t="shared" si="14"/>
        <v>1.548821771182487</v>
      </c>
    </row>
    <row r="33" spans="1:37" ht="12.75">
      <c r="A33" s="62" t="s">
        <v>98</v>
      </c>
      <c r="B33" s="63" t="s">
        <v>282</v>
      </c>
      <c r="C33" s="64" t="s">
        <v>283</v>
      </c>
      <c r="D33" s="85">
        <v>228332720</v>
      </c>
      <c r="E33" s="86">
        <v>55684928</v>
      </c>
      <c r="F33" s="87">
        <f t="shared" si="0"/>
        <v>284017648</v>
      </c>
      <c r="G33" s="85">
        <v>258338620</v>
      </c>
      <c r="H33" s="86">
        <v>65262558</v>
      </c>
      <c r="I33" s="87">
        <f t="shared" si="1"/>
        <v>323601178</v>
      </c>
      <c r="J33" s="85">
        <v>41670175</v>
      </c>
      <c r="K33" s="86">
        <v>10049535</v>
      </c>
      <c r="L33" s="88">
        <f t="shared" si="2"/>
        <v>51719710</v>
      </c>
      <c r="M33" s="105">
        <f t="shared" si="3"/>
        <v>0.18210033906062062</v>
      </c>
      <c r="N33" s="85">
        <v>0</v>
      </c>
      <c r="O33" s="86">
        <v>0</v>
      </c>
      <c r="P33" s="88">
        <f t="shared" si="4"/>
        <v>0</v>
      </c>
      <c r="Q33" s="105">
        <f t="shared" si="5"/>
        <v>0</v>
      </c>
      <c r="R33" s="85">
        <v>0</v>
      </c>
      <c r="S33" s="86">
        <v>0</v>
      </c>
      <c r="T33" s="88">
        <f t="shared" si="6"/>
        <v>0</v>
      </c>
      <c r="U33" s="105">
        <f t="shared" si="7"/>
        <v>0</v>
      </c>
      <c r="V33" s="85">
        <v>0</v>
      </c>
      <c r="W33" s="86">
        <v>0</v>
      </c>
      <c r="X33" s="88">
        <f t="shared" si="8"/>
        <v>0</v>
      </c>
      <c r="Y33" s="105">
        <f t="shared" si="9"/>
        <v>0</v>
      </c>
      <c r="Z33" s="125">
        <v>41670175</v>
      </c>
      <c r="AA33" s="88">
        <v>10049535</v>
      </c>
      <c r="AB33" s="88">
        <f t="shared" si="10"/>
        <v>51719710</v>
      </c>
      <c r="AC33" s="105">
        <f t="shared" si="11"/>
        <v>0.18210033906062062</v>
      </c>
      <c r="AD33" s="85">
        <v>46769436</v>
      </c>
      <c r="AE33" s="86">
        <v>8573824</v>
      </c>
      <c r="AF33" s="88">
        <f t="shared" si="12"/>
        <v>55343260</v>
      </c>
      <c r="AG33" s="86">
        <v>278854032</v>
      </c>
      <c r="AH33" s="86">
        <v>278854032</v>
      </c>
      <c r="AI33" s="126">
        <v>55343260</v>
      </c>
      <c r="AJ33" s="127">
        <f t="shared" si="13"/>
        <v>0.19846677346949748</v>
      </c>
      <c r="AK33" s="128">
        <f t="shared" si="14"/>
        <v>-0.06547409747817534</v>
      </c>
    </row>
    <row r="34" spans="1:37" ht="12.75">
      <c r="A34" s="62" t="s">
        <v>98</v>
      </c>
      <c r="B34" s="63" t="s">
        <v>284</v>
      </c>
      <c r="C34" s="64" t="s">
        <v>285</v>
      </c>
      <c r="D34" s="85">
        <v>305852407</v>
      </c>
      <c r="E34" s="86">
        <v>56703400</v>
      </c>
      <c r="F34" s="87">
        <f t="shared" si="0"/>
        <v>362555807</v>
      </c>
      <c r="G34" s="85">
        <v>305852407</v>
      </c>
      <c r="H34" s="86">
        <v>56703400</v>
      </c>
      <c r="I34" s="87">
        <f t="shared" si="1"/>
        <v>362555807</v>
      </c>
      <c r="J34" s="85">
        <v>72897534</v>
      </c>
      <c r="K34" s="86">
        <v>6539051</v>
      </c>
      <c r="L34" s="88">
        <f t="shared" si="2"/>
        <v>79436585</v>
      </c>
      <c r="M34" s="105">
        <f t="shared" si="3"/>
        <v>0.21910167611796105</v>
      </c>
      <c r="N34" s="85">
        <v>0</v>
      </c>
      <c r="O34" s="86">
        <v>0</v>
      </c>
      <c r="P34" s="88">
        <f t="shared" si="4"/>
        <v>0</v>
      </c>
      <c r="Q34" s="105">
        <f t="shared" si="5"/>
        <v>0</v>
      </c>
      <c r="R34" s="85">
        <v>0</v>
      </c>
      <c r="S34" s="86">
        <v>0</v>
      </c>
      <c r="T34" s="88">
        <f t="shared" si="6"/>
        <v>0</v>
      </c>
      <c r="U34" s="105">
        <f t="shared" si="7"/>
        <v>0</v>
      </c>
      <c r="V34" s="85">
        <v>0</v>
      </c>
      <c r="W34" s="86">
        <v>0</v>
      </c>
      <c r="X34" s="88">
        <f t="shared" si="8"/>
        <v>0</v>
      </c>
      <c r="Y34" s="105">
        <f t="shared" si="9"/>
        <v>0</v>
      </c>
      <c r="Z34" s="125">
        <v>72897534</v>
      </c>
      <c r="AA34" s="88">
        <v>6539051</v>
      </c>
      <c r="AB34" s="88">
        <f t="shared" si="10"/>
        <v>79436585</v>
      </c>
      <c r="AC34" s="105">
        <f t="shared" si="11"/>
        <v>0.21910167611796105</v>
      </c>
      <c r="AD34" s="85">
        <v>83379714</v>
      </c>
      <c r="AE34" s="86">
        <v>7091967</v>
      </c>
      <c r="AF34" s="88">
        <f t="shared" si="12"/>
        <v>90471681</v>
      </c>
      <c r="AG34" s="86">
        <v>961094193</v>
      </c>
      <c r="AH34" s="86">
        <v>961094193</v>
      </c>
      <c r="AI34" s="126">
        <v>90471681</v>
      </c>
      <c r="AJ34" s="127">
        <f t="shared" si="13"/>
        <v>0.09413404186492676</v>
      </c>
      <c r="AK34" s="128">
        <f t="shared" si="14"/>
        <v>-0.1219729298497283</v>
      </c>
    </row>
    <row r="35" spans="1:37" ht="12.75">
      <c r="A35" s="62" t="s">
        <v>113</v>
      </c>
      <c r="B35" s="63" t="s">
        <v>286</v>
      </c>
      <c r="C35" s="64" t="s">
        <v>287</v>
      </c>
      <c r="D35" s="85">
        <v>502728594</v>
      </c>
      <c r="E35" s="86">
        <v>270599750</v>
      </c>
      <c r="F35" s="87">
        <f t="shared" si="0"/>
        <v>773328344</v>
      </c>
      <c r="G35" s="85">
        <v>530953474</v>
      </c>
      <c r="H35" s="86">
        <v>271807750</v>
      </c>
      <c r="I35" s="87">
        <f t="shared" si="1"/>
        <v>802761224</v>
      </c>
      <c r="J35" s="85">
        <v>122046649</v>
      </c>
      <c r="K35" s="86">
        <v>86049024</v>
      </c>
      <c r="L35" s="88">
        <f t="shared" si="2"/>
        <v>208095673</v>
      </c>
      <c r="M35" s="105">
        <f t="shared" si="3"/>
        <v>0.2690909684282825</v>
      </c>
      <c r="N35" s="85">
        <v>0</v>
      </c>
      <c r="O35" s="86">
        <v>0</v>
      </c>
      <c r="P35" s="88">
        <f t="shared" si="4"/>
        <v>0</v>
      </c>
      <c r="Q35" s="105">
        <f t="shared" si="5"/>
        <v>0</v>
      </c>
      <c r="R35" s="85">
        <v>0</v>
      </c>
      <c r="S35" s="86">
        <v>0</v>
      </c>
      <c r="T35" s="88">
        <f t="shared" si="6"/>
        <v>0</v>
      </c>
      <c r="U35" s="105">
        <f t="shared" si="7"/>
        <v>0</v>
      </c>
      <c r="V35" s="85">
        <v>0</v>
      </c>
      <c r="W35" s="86">
        <v>0</v>
      </c>
      <c r="X35" s="88">
        <f t="shared" si="8"/>
        <v>0</v>
      </c>
      <c r="Y35" s="105">
        <f t="shared" si="9"/>
        <v>0</v>
      </c>
      <c r="Z35" s="125">
        <v>122046649</v>
      </c>
      <c r="AA35" s="88">
        <v>86049024</v>
      </c>
      <c r="AB35" s="88">
        <f t="shared" si="10"/>
        <v>208095673</v>
      </c>
      <c r="AC35" s="105">
        <f t="shared" si="11"/>
        <v>0.2690909684282825</v>
      </c>
      <c r="AD35" s="85">
        <v>53359285</v>
      </c>
      <c r="AE35" s="86">
        <v>18762235</v>
      </c>
      <c r="AF35" s="88">
        <f t="shared" si="12"/>
        <v>72121520</v>
      </c>
      <c r="AG35" s="86">
        <v>752029146</v>
      </c>
      <c r="AH35" s="86">
        <v>752029146</v>
      </c>
      <c r="AI35" s="126">
        <v>72121520</v>
      </c>
      <c r="AJ35" s="127">
        <f t="shared" si="13"/>
        <v>0.09590255960637993</v>
      </c>
      <c r="AK35" s="128">
        <f t="shared" si="14"/>
        <v>1.8853478545654614</v>
      </c>
    </row>
    <row r="36" spans="1:37" ht="16.5">
      <c r="A36" s="65"/>
      <c r="B36" s="66" t="s">
        <v>288</v>
      </c>
      <c r="C36" s="67"/>
      <c r="D36" s="89">
        <f>SUM(D31:D35)</f>
        <v>1587922225</v>
      </c>
      <c r="E36" s="90">
        <f>SUM(E31:E35)</f>
        <v>504547396</v>
      </c>
      <c r="F36" s="91">
        <f t="shared" si="0"/>
        <v>2092469621</v>
      </c>
      <c r="G36" s="89">
        <f>SUM(G31:G35)</f>
        <v>1722873972</v>
      </c>
      <c r="H36" s="90">
        <f>SUM(H31:H35)</f>
        <v>581614983</v>
      </c>
      <c r="I36" s="91">
        <f t="shared" si="1"/>
        <v>2304488955</v>
      </c>
      <c r="J36" s="89">
        <f>SUM(J31:J35)</f>
        <v>317459630</v>
      </c>
      <c r="K36" s="90">
        <f>SUM(K31:K35)</f>
        <v>122676487</v>
      </c>
      <c r="L36" s="90">
        <f t="shared" si="2"/>
        <v>440136117</v>
      </c>
      <c r="M36" s="106">
        <f t="shared" si="3"/>
        <v>0.21034289462690364</v>
      </c>
      <c r="N36" s="89">
        <f>SUM(N31:N35)</f>
        <v>0</v>
      </c>
      <c r="O36" s="90">
        <f>SUM(O31:O35)</f>
        <v>0</v>
      </c>
      <c r="P36" s="90">
        <f t="shared" si="4"/>
        <v>0</v>
      </c>
      <c r="Q36" s="106">
        <f t="shared" si="5"/>
        <v>0</v>
      </c>
      <c r="R36" s="89">
        <f>SUM(R31:R35)</f>
        <v>0</v>
      </c>
      <c r="S36" s="90">
        <f>SUM(S31:S35)</f>
        <v>0</v>
      </c>
      <c r="T36" s="90">
        <f t="shared" si="6"/>
        <v>0</v>
      </c>
      <c r="U36" s="106">
        <f t="shared" si="7"/>
        <v>0</v>
      </c>
      <c r="V36" s="89">
        <f>SUM(V31:V35)</f>
        <v>0</v>
      </c>
      <c r="W36" s="90">
        <f>SUM(W31:W35)</f>
        <v>0</v>
      </c>
      <c r="X36" s="90">
        <f t="shared" si="8"/>
        <v>0</v>
      </c>
      <c r="Y36" s="106">
        <f t="shared" si="9"/>
        <v>0</v>
      </c>
      <c r="Z36" s="89">
        <v>317459630</v>
      </c>
      <c r="AA36" s="90">
        <v>122676487</v>
      </c>
      <c r="AB36" s="90">
        <f t="shared" si="10"/>
        <v>440136117</v>
      </c>
      <c r="AC36" s="106">
        <f t="shared" si="11"/>
        <v>0.21034289462690364</v>
      </c>
      <c r="AD36" s="89">
        <f>SUM(AD31:AD35)</f>
        <v>265490214</v>
      </c>
      <c r="AE36" s="90">
        <f>SUM(AE31:AE35)</f>
        <v>39651821</v>
      </c>
      <c r="AF36" s="90">
        <f t="shared" si="12"/>
        <v>305142035</v>
      </c>
      <c r="AG36" s="90">
        <f>SUM(AG31:AG35)</f>
        <v>2662211798</v>
      </c>
      <c r="AH36" s="90">
        <f>SUM(AH31:AH35)</f>
        <v>2662211798</v>
      </c>
      <c r="AI36" s="91">
        <f>SUM(AI31:AI35)</f>
        <v>305142035</v>
      </c>
      <c r="AJ36" s="129">
        <f t="shared" si="13"/>
        <v>0.11461974408994788</v>
      </c>
      <c r="AK36" s="130">
        <f t="shared" si="14"/>
        <v>0.44239752808884547</v>
      </c>
    </row>
    <row r="37" spans="1:37" ht="12.75">
      <c r="A37" s="62" t="s">
        <v>98</v>
      </c>
      <c r="B37" s="63" t="s">
        <v>66</v>
      </c>
      <c r="C37" s="64" t="s">
        <v>67</v>
      </c>
      <c r="D37" s="85">
        <v>2397473762</v>
      </c>
      <c r="E37" s="86">
        <v>24321785</v>
      </c>
      <c r="F37" s="87">
        <f t="shared" si="0"/>
        <v>2421795547</v>
      </c>
      <c r="G37" s="85">
        <v>2388155578</v>
      </c>
      <c r="H37" s="86">
        <v>139479160</v>
      </c>
      <c r="I37" s="87">
        <f t="shared" si="1"/>
        <v>2527634738</v>
      </c>
      <c r="J37" s="85">
        <v>451847677</v>
      </c>
      <c r="K37" s="86">
        <v>8784089</v>
      </c>
      <c r="L37" s="88">
        <f t="shared" si="2"/>
        <v>460631766</v>
      </c>
      <c r="M37" s="105">
        <f t="shared" si="3"/>
        <v>0.19020258195230713</v>
      </c>
      <c r="N37" s="85">
        <v>0</v>
      </c>
      <c r="O37" s="86">
        <v>0</v>
      </c>
      <c r="P37" s="88">
        <f t="shared" si="4"/>
        <v>0</v>
      </c>
      <c r="Q37" s="105">
        <f t="shared" si="5"/>
        <v>0</v>
      </c>
      <c r="R37" s="85">
        <v>0</v>
      </c>
      <c r="S37" s="86">
        <v>0</v>
      </c>
      <c r="T37" s="88">
        <f t="shared" si="6"/>
        <v>0</v>
      </c>
      <c r="U37" s="105">
        <f t="shared" si="7"/>
        <v>0</v>
      </c>
      <c r="V37" s="85">
        <v>0</v>
      </c>
      <c r="W37" s="86">
        <v>0</v>
      </c>
      <c r="X37" s="88">
        <f t="shared" si="8"/>
        <v>0</v>
      </c>
      <c r="Y37" s="105">
        <f t="shared" si="9"/>
        <v>0</v>
      </c>
      <c r="Z37" s="125">
        <v>451847677</v>
      </c>
      <c r="AA37" s="88">
        <v>8784089</v>
      </c>
      <c r="AB37" s="88">
        <f t="shared" si="10"/>
        <v>460631766</v>
      </c>
      <c r="AC37" s="105">
        <f t="shared" si="11"/>
        <v>0.19020258195230713</v>
      </c>
      <c r="AD37" s="85">
        <v>374523962</v>
      </c>
      <c r="AE37" s="86">
        <v>22652032</v>
      </c>
      <c r="AF37" s="88">
        <f t="shared" si="12"/>
        <v>397175994</v>
      </c>
      <c r="AG37" s="86">
        <v>2633255081</v>
      </c>
      <c r="AH37" s="86">
        <v>2633255081</v>
      </c>
      <c r="AI37" s="126">
        <v>397175994</v>
      </c>
      <c r="AJ37" s="127">
        <f t="shared" si="13"/>
        <v>0.15083080893521686</v>
      </c>
      <c r="AK37" s="128">
        <f t="shared" si="14"/>
        <v>0.15976739017111896</v>
      </c>
    </row>
    <row r="38" spans="1:37" ht="12.75">
      <c r="A38" s="62" t="s">
        <v>98</v>
      </c>
      <c r="B38" s="63" t="s">
        <v>289</v>
      </c>
      <c r="C38" s="64" t="s">
        <v>290</v>
      </c>
      <c r="D38" s="85">
        <v>102548264</v>
      </c>
      <c r="E38" s="86">
        <v>12998155</v>
      </c>
      <c r="F38" s="87">
        <f t="shared" si="0"/>
        <v>115546419</v>
      </c>
      <c r="G38" s="85">
        <v>102548264</v>
      </c>
      <c r="H38" s="86">
        <v>12998155</v>
      </c>
      <c r="I38" s="87">
        <f t="shared" si="1"/>
        <v>115546419</v>
      </c>
      <c r="J38" s="85">
        <v>15113124</v>
      </c>
      <c r="K38" s="86">
        <v>10272728</v>
      </c>
      <c r="L38" s="88">
        <f t="shared" si="2"/>
        <v>25385852</v>
      </c>
      <c r="M38" s="105">
        <f t="shared" si="3"/>
        <v>0.21970262877640545</v>
      </c>
      <c r="N38" s="85">
        <v>0</v>
      </c>
      <c r="O38" s="86">
        <v>0</v>
      </c>
      <c r="P38" s="88">
        <f t="shared" si="4"/>
        <v>0</v>
      </c>
      <c r="Q38" s="105">
        <f t="shared" si="5"/>
        <v>0</v>
      </c>
      <c r="R38" s="85">
        <v>0</v>
      </c>
      <c r="S38" s="86">
        <v>0</v>
      </c>
      <c r="T38" s="88">
        <f t="shared" si="6"/>
        <v>0</v>
      </c>
      <c r="U38" s="105">
        <f t="shared" si="7"/>
        <v>0</v>
      </c>
      <c r="V38" s="85">
        <v>0</v>
      </c>
      <c r="W38" s="86">
        <v>0</v>
      </c>
      <c r="X38" s="88">
        <f t="shared" si="8"/>
        <v>0</v>
      </c>
      <c r="Y38" s="105">
        <f t="shared" si="9"/>
        <v>0</v>
      </c>
      <c r="Z38" s="125">
        <v>15113124</v>
      </c>
      <c r="AA38" s="88">
        <v>10272728</v>
      </c>
      <c r="AB38" s="88">
        <f t="shared" si="10"/>
        <v>25385852</v>
      </c>
      <c r="AC38" s="105">
        <f t="shared" si="11"/>
        <v>0.21970262877640545</v>
      </c>
      <c r="AD38" s="85">
        <v>34214694</v>
      </c>
      <c r="AE38" s="86">
        <v>793592777</v>
      </c>
      <c r="AF38" s="88">
        <f t="shared" si="12"/>
        <v>827807471</v>
      </c>
      <c r="AG38" s="86">
        <v>117222942</v>
      </c>
      <c r="AH38" s="86">
        <v>117222942</v>
      </c>
      <c r="AI38" s="126">
        <v>827807471</v>
      </c>
      <c r="AJ38" s="127">
        <f t="shared" si="13"/>
        <v>7.061821319925582</v>
      </c>
      <c r="AK38" s="128">
        <f t="shared" si="14"/>
        <v>-0.9693336278188772</v>
      </c>
    </row>
    <row r="39" spans="1:37" ht="12.75">
      <c r="A39" s="62" t="s">
        <v>98</v>
      </c>
      <c r="B39" s="63" t="s">
        <v>291</v>
      </c>
      <c r="C39" s="64" t="s">
        <v>292</v>
      </c>
      <c r="D39" s="85">
        <v>149142926</v>
      </c>
      <c r="E39" s="86">
        <v>56445000</v>
      </c>
      <c r="F39" s="87">
        <f t="shared" si="0"/>
        <v>205587926</v>
      </c>
      <c r="G39" s="85">
        <v>153092926</v>
      </c>
      <c r="H39" s="86">
        <v>76517980</v>
      </c>
      <c r="I39" s="87">
        <f t="shared" si="1"/>
        <v>229610906</v>
      </c>
      <c r="J39" s="85">
        <v>22882322</v>
      </c>
      <c r="K39" s="86">
        <v>11764628</v>
      </c>
      <c r="L39" s="88">
        <f t="shared" si="2"/>
        <v>34646950</v>
      </c>
      <c r="M39" s="105">
        <f t="shared" si="3"/>
        <v>0.16852619058961663</v>
      </c>
      <c r="N39" s="85">
        <v>0</v>
      </c>
      <c r="O39" s="86">
        <v>0</v>
      </c>
      <c r="P39" s="88">
        <f t="shared" si="4"/>
        <v>0</v>
      </c>
      <c r="Q39" s="105">
        <f t="shared" si="5"/>
        <v>0</v>
      </c>
      <c r="R39" s="85">
        <v>0</v>
      </c>
      <c r="S39" s="86">
        <v>0</v>
      </c>
      <c r="T39" s="88">
        <f t="shared" si="6"/>
        <v>0</v>
      </c>
      <c r="U39" s="105">
        <f t="shared" si="7"/>
        <v>0</v>
      </c>
      <c r="V39" s="85">
        <v>0</v>
      </c>
      <c r="W39" s="86">
        <v>0</v>
      </c>
      <c r="X39" s="88">
        <f t="shared" si="8"/>
        <v>0</v>
      </c>
      <c r="Y39" s="105">
        <f t="shared" si="9"/>
        <v>0</v>
      </c>
      <c r="Z39" s="125">
        <v>22882322</v>
      </c>
      <c r="AA39" s="88">
        <v>11764628</v>
      </c>
      <c r="AB39" s="88">
        <f t="shared" si="10"/>
        <v>34646950</v>
      </c>
      <c r="AC39" s="105">
        <f t="shared" si="11"/>
        <v>0.16852619058961663</v>
      </c>
      <c r="AD39" s="85">
        <v>13290573</v>
      </c>
      <c r="AE39" s="86">
        <v>20827543</v>
      </c>
      <c r="AF39" s="88">
        <f t="shared" si="12"/>
        <v>34118116</v>
      </c>
      <c r="AG39" s="86">
        <v>194655468</v>
      </c>
      <c r="AH39" s="86">
        <v>194655468</v>
      </c>
      <c r="AI39" s="126">
        <v>34118116</v>
      </c>
      <c r="AJ39" s="127">
        <f t="shared" si="13"/>
        <v>0.17527437759929765</v>
      </c>
      <c r="AK39" s="128">
        <f t="shared" si="14"/>
        <v>0.01550009385043416</v>
      </c>
    </row>
    <row r="40" spans="1:37" ht="12.75">
      <c r="A40" s="62" t="s">
        <v>113</v>
      </c>
      <c r="B40" s="63" t="s">
        <v>293</v>
      </c>
      <c r="C40" s="64" t="s">
        <v>294</v>
      </c>
      <c r="D40" s="85">
        <v>276332829</v>
      </c>
      <c r="E40" s="86">
        <v>92317800</v>
      </c>
      <c r="F40" s="87">
        <f t="shared" si="0"/>
        <v>368650629</v>
      </c>
      <c r="G40" s="85">
        <v>280649853</v>
      </c>
      <c r="H40" s="86">
        <v>92317800</v>
      </c>
      <c r="I40" s="87">
        <f t="shared" si="1"/>
        <v>372967653</v>
      </c>
      <c r="J40" s="85">
        <v>22908804</v>
      </c>
      <c r="K40" s="86">
        <v>36249976</v>
      </c>
      <c r="L40" s="88">
        <f t="shared" si="2"/>
        <v>59158780</v>
      </c>
      <c r="M40" s="105">
        <f t="shared" si="3"/>
        <v>0.160473834428206</v>
      </c>
      <c r="N40" s="85">
        <v>0</v>
      </c>
      <c r="O40" s="86">
        <v>0</v>
      </c>
      <c r="P40" s="88">
        <f t="shared" si="4"/>
        <v>0</v>
      </c>
      <c r="Q40" s="105">
        <f t="shared" si="5"/>
        <v>0</v>
      </c>
      <c r="R40" s="85">
        <v>0</v>
      </c>
      <c r="S40" s="86">
        <v>0</v>
      </c>
      <c r="T40" s="88">
        <f t="shared" si="6"/>
        <v>0</v>
      </c>
      <c r="U40" s="105">
        <f t="shared" si="7"/>
        <v>0</v>
      </c>
      <c r="V40" s="85">
        <v>0</v>
      </c>
      <c r="W40" s="86">
        <v>0</v>
      </c>
      <c r="X40" s="88">
        <f t="shared" si="8"/>
        <v>0</v>
      </c>
      <c r="Y40" s="105">
        <f t="shared" si="9"/>
        <v>0</v>
      </c>
      <c r="Z40" s="125">
        <v>22908804</v>
      </c>
      <c r="AA40" s="88">
        <v>36249976</v>
      </c>
      <c r="AB40" s="88">
        <f t="shared" si="10"/>
        <v>59158780</v>
      </c>
      <c r="AC40" s="105">
        <f t="shared" si="11"/>
        <v>0.160473834428206</v>
      </c>
      <c r="AD40" s="85">
        <v>6705527</v>
      </c>
      <c r="AE40" s="86">
        <v>0</v>
      </c>
      <c r="AF40" s="88">
        <f t="shared" si="12"/>
        <v>6705527</v>
      </c>
      <c r="AG40" s="86">
        <v>340957548</v>
      </c>
      <c r="AH40" s="86">
        <v>340957548</v>
      </c>
      <c r="AI40" s="126">
        <v>6705527</v>
      </c>
      <c r="AJ40" s="127">
        <f t="shared" si="13"/>
        <v>0.019666750419028704</v>
      </c>
      <c r="AK40" s="128">
        <f t="shared" si="14"/>
        <v>7.822390842658601</v>
      </c>
    </row>
    <row r="41" spans="1:37" ht="16.5">
      <c r="A41" s="65"/>
      <c r="B41" s="66" t="s">
        <v>295</v>
      </c>
      <c r="C41" s="67"/>
      <c r="D41" s="89">
        <f>SUM(D37:D40)</f>
        <v>2925497781</v>
      </c>
      <c r="E41" s="90">
        <f>SUM(E37:E40)</f>
        <v>186082740</v>
      </c>
      <c r="F41" s="91">
        <f t="shared" si="0"/>
        <v>3111580521</v>
      </c>
      <c r="G41" s="89">
        <f>SUM(G37:G40)</f>
        <v>2924446621</v>
      </c>
      <c r="H41" s="90">
        <f>SUM(H37:H40)</f>
        <v>321313095</v>
      </c>
      <c r="I41" s="91">
        <f t="shared" si="1"/>
        <v>3245759716</v>
      </c>
      <c r="J41" s="89">
        <f>SUM(J37:J40)</f>
        <v>512751927</v>
      </c>
      <c r="K41" s="90">
        <f>SUM(K37:K40)</f>
        <v>67071421</v>
      </c>
      <c r="L41" s="90">
        <f t="shared" si="2"/>
        <v>579823348</v>
      </c>
      <c r="M41" s="106">
        <f t="shared" si="3"/>
        <v>0.18634367456885104</v>
      </c>
      <c r="N41" s="89">
        <f>SUM(N37:N40)</f>
        <v>0</v>
      </c>
      <c r="O41" s="90">
        <f>SUM(O37:O40)</f>
        <v>0</v>
      </c>
      <c r="P41" s="90">
        <f t="shared" si="4"/>
        <v>0</v>
      </c>
      <c r="Q41" s="106">
        <f t="shared" si="5"/>
        <v>0</v>
      </c>
      <c r="R41" s="89">
        <f>SUM(R37:R40)</f>
        <v>0</v>
      </c>
      <c r="S41" s="90">
        <f>SUM(S37:S40)</f>
        <v>0</v>
      </c>
      <c r="T41" s="90">
        <f t="shared" si="6"/>
        <v>0</v>
      </c>
      <c r="U41" s="106">
        <f t="shared" si="7"/>
        <v>0</v>
      </c>
      <c r="V41" s="89">
        <f>SUM(V37:V40)</f>
        <v>0</v>
      </c>
      <c r="W41" s="90">
        <f>SUM(W37:W40)</f>
        <v>0</v>
      </c>
      <c r="X41" s="90">
        <f t="shared" si="8"/>
        <v>0</v>
      </c>
      <c r="Y41" s="106">
        <f t="shared" si="9"/>
        <v>0</v>
      </c>
      <c r="Z41" s="89">
        <v>512751927</v>
      </c>
      <c r="AA41" s="90">
        <v>67071421</v>
      </c>
      <c r="AB41" s="90">
        <f t="shared" si="10"/>
        <v>579823348</v>
      </c>
      <c r="AC41" s="106">
        <f t="shared" si="11"/>
        <v>0.18634367456885104</v>
      </c>
      <c r="AD41" s="89">
        <f>SUM(AD37:AD40)</f>
        <v>428734756</v>
      </c>
      <c r="AE41" s="90">
        <f>SUM(AE37:AE40)</f>
        <v>837072352</v>
      </c>
      <c r="AF41" s="90">
        <f t="shared" si="12"/>
        <v>1265807108</v>
      </c>
      <c r="AG41" s="90">
        <f>SUM(AG37:AG40)</f>
        <v>3286091039</v>
      </c>
      <c r="AH41" s="90">
        <f>SUM(AH37:AH40)</f>
        <v>3286091039</v>
      </c>
      <c r="AI41" s="91">
        <f>SUM(AI37:AI40)</f>
        <v>1265807108</v>
      </c>
      <c r="AJ41" s="129">
        <f t="shared" si="13"/>
        <v>0.38520147280679157</v>
      </c>
      <c r="AK41" s="130">
        <f t="shared" si="14"/>
        <v>-0.5419338820777106</v>
      </c>
    </row>
    <row r="42" spans="1:37" ht="12.75">
      <c r="A42" s="62" t="s">
        <v>98</v>
      </c>
      <c r="B42" s="63" t="s">
        <v>296</v>
      </c>
      <c r="C42" s="64" t="s">
        <v>297</v>
      </c>
      <c r="D42" s="85">
        <v>153076949</v>
      </c>
      <c r="E42" s="86">
        <v>36052000</v>
      </c>
      <c r="F42" s="87">
        <f aca="true" t="shared" si="15" ref="F42:F74">$D42+$E42</f>
        <v>189128949</v>
      </c>
      <c r="G42" s="85">
        <v>159831949</v>
      </c>
      <c r="H42" s="86">
        <v>36052000</v>
      </c>
      <c r="I42" s="87">
        <f aca="true" t="shared" si="16" ref="I42:I74">$G42+$H42</f>
        <v>195883949</v>
      </c>
      <c r="J42" s="85">
        <v>31470756</v>
      </c>
      <c r="K42" s="86">
        <v>-294518982</v>
      </c>
      <c r="L42" s="88">
        <f aca="true" t="shared" si="17" ref="L42:L74">$J42+$K42</f>
        <v>-263048226</v>
      </c>
      <c r="M42" s="105">
        <f aca="true" t="shared" si="18" ref="M42:M74">IF($F42=0,0,$L42/$F42)</f>
        <v>-1.3908406269417803</v>
      </c>
      <c r="N42" s="85">
        <v>0</v>
      </c>
      <c r="O42" s="86">
        <v>0</v>
      </c>
      <c r="P42" s="88">
        <f aca="true" t="shared" si="19" ref="P42:P74">$N42+$O42</f>
        <v>0</v>
      </c>
      <c r="Q42" s="105">
        <f aca="true" t="shared" si="20" ref="Q42:Q74">IF($F42=0,0,$P42/$F42)</f>
        <v>0</v>
      </c>
      <c r="R42" s="85">
        <v>0</v>
      </c>
      <c r="S42" s="86">
        <v>0</v>
      </c>
      <c r="T42" s="88">
        <f aca="true" t="shared" si="21" ref="T42:T74">$R42+$S42</f>
        <v>0</v>
      </c>
      <c r="U42" s="105">
        <f aca="true" t="shared" si="22" ref="U42:U74">IF($I42=0,0,$T42/$I42)</f>
        <v>0</v>
      </c>
      <c r="V42" s="85">
        <v>0</v>
      </c>
      <c r="W42" s="86">
        <v>0</v>
      </c>
      <c r="X42" s="88">
        <f aca="true" t="shared" si="23" ref="X42:X74">$V42+$W42</f>
        <v>0</v>
      </c>
      <c r="Y42" s="105">
        <f aca="true" t="shared" si="24" ref="Y42:Y74">IF($I42=0,0,$X42/$I42)</f>
        <v>0</v>
      </c>
      <c r="Z42" s="125">
        <v>31470756</v>
      </c>
      <c r="AA42" s="88">
        <v>-294518982</v>
      </c>
      <c r="AB42" s="88">
        <f aca="true" t="shared" si="25" ref="AB42:AB74">$Z42+$AA42</f>
        <v>-263048226</v>
      </c>
      <c r="AC42" s="105">
        <f aca="true" t="shared" si="26" ref="AC42:AC74">IF($F42=0,0,$AB42/$F42)</f>
        <v>-1.3908406269417803</v>
      </c>
      <c r="AD42" s="85">
        <v>38495515</v>
      </c>
      <c r="AE42" s="86">
        <v>310667420</v>
      </c>
      <c r="AF42" s="88">
        <f aca="true" t="shared" si="27" ref="AF42:AF74">$AD42+$AE42</f>
        <v>349162935</v>
      </c>
      <c r="AG42" s="86">
        <v>170590326</v>
      </c>
      <c r="AH42" s="86">
        <v>170590326</v>
      </c>
      <c r="AI42" s="126">
        <v>349162935</v>
      </c>
      <c r="AJ42" s="127">
        <f aca="true" t="shared" si="28" ref="AJ42:AJ74">IF($AG42=0,0,$AI42/$AG42)</f>
        <v>2.0467921199705077</v>
      </c>
      <c r="AK42" s="128">
        <f aca="true" t="shared" si="29" ref="AK42:AK74">IF($AF42=0,0,(($L42/$AF42)-1))</f>
        <v>-1.7533681259724776</v>
      </c>
    </row>
    <row r="43" spans="1:37" ht="12.75">
      <c r="A43" s="62" t="s">
        <v>98</v>
      </c>
      <c r="B43" s="63" t="s">
        <v>298</v>
      </c>
      <c r="C43" s="64" t="s">
        <v>299</v>
      </c>
      <c r="D43" s="85">
        <v>282132740</v>
      </c>
      <c r="E43" s="86">
        <v>41911748</v>
      </c>
      <c r="F43" s="87">
        <f t="shared" si="15"/>
        <v>324044488</v>
      </c>
      <c r="G43" s="85">
        <v>280475750</v>
      </c>
      <c r="H43" s="86">
        <v>64106972</v>
      </c>
      <c r="I43" s="87">
        <f t="shared" si="16"/>
        <v>344582722</v>
      </c>
      <c r="J43" s="85">
        <v>47967707</v>
      </c>
      <c r="K43" s="86">
        <v>6006229</v>
      </c>
      <c r="L43" s="88">
        <f t="shared" si="17"/>
        <v>53973936</v>
      </c>
      <c r="M43" s="105">
        <f t="shared" si="18"/>
        <v>0.16656335163460642</v>
      </c>
      <c r="N43" s="85">
        <v>0</v>
      </c>
      <c r="O43" s="86">
        <v>0</v>
      </c>
      <c r="P43" s="88">
        <f t="shared" si="19"/>
        <v>0</v>
      </c>
      <c r="Q43" s="105">
        <f t="shared" si="20"/>
        <v>0</v>
      </c>
      <c r="R43" s="85">
        <v>0</v>
      </c>
      <c r="S43" s="86">
        <v>0</v>
      </c>
      <c r="T43" s="88">
        <f t="shared" si="21"/>
        <v>0</v>
      </c>
      <c r="U43" s="105">
        <f t="shared" si="22"/>
        <v>0</v>
      </c>
      <c r="V43" s="85">
        <v>0</v>
      </c>
      <c r="W43" s="86">
        <v>0</v>
      </c>
      <c r="X43" s="88">
        <f t="shared" si="23"/>
        <v>0</v>
      </c>
      <c r="Y43" s="105">
        <f t="shared" si="24"/>
        <v>0</v>
      </c>
      <c r="Z43" s="125">
        <v>47967707</v>
      </c>
      <c r="AA43" s="88">
        <v>6006229</v>
      </c>
      <c r="AB43" s="88">
        <f t="shared" si="25"/>
        <v>53973936</v>
      </c>
      <c r="AC43" s="105">
        <f t="shared" si="26"/>
        <v>0.16656335163460642</v>
      </c>
      <c r="AD43" s="85">
        <v>0</v>
      </c>
      <c r="AE43" s="86">
        <v>0</v>
      </c>
      <c r="AF43" s="88">
        <f t="shared" si="27"/>
        <v>0</v>
      </c>
      <c r="AG43" s="86">
        <v>0</v>
      </c>
      <c r="AH43" s="86">
        <v>0</v>
      </c>
      <c r="AI43" s="126">
        <v>0</v>
      </c>
      <c r="AJ43" s="127">
        <f t="shared" si="28"/>
        <v>0</v>
      </c>
      <c r="AK43" s="128">
        <f t="shared" si="29"/>
        <v>0</v>
      </c>
    </row>
    <row r="44" spans="1:37" ht="12.75">
      <c r="A44" s="62" t="s">
        <v>98</v>
      </c>
      <c r="B44" s="63" t="s">
        <v>300</v>
      </c>
      <c r="C44" s="64" t="s">
        <v>301</v>
      </c>
      <c r="D44" s="85">
        <v>550402762</v>
      </c>
      <c r="E44" s="86">
        <v>57771800</v>
      </c>
      <c r="F44" s="87">
        <f t="shared" si="15"/>
        <v>608174562</v>
      </c>
      <c r="G44" s="85">
        <v>568706388</v>
      </c>
      <c r="H44" s="86">
        <v>69167174</v>
      </c>
      <c r="I44" s="87">
        <f t="shared" si="16"/>
        <v>637873562</v>
      </c>
      <c r="J44" s="85">
        <v>115391437</v>
      </c>
      <c r="K44" s="86">
        <v>8284241</v>
      </c>
      <c r="L44" s="88">
        <f t="shared" si="17"/>
        <v>123675678</v>
      </c>
      <c r="M44" s="105">
        <f t="shared" si="18"/>
        <v>0.20335555895874513</v>
      </c>
      <c r="N44" s="85">
        <v>0</v>
      </c>
      <c r="O44" s="86">
        <v>0</v>
      </c>
      <c r="P44" s="88">
        <f t="shared" si="19"/>
        <v>0</v>
      </c>
      <c r="Q44" s="105">
        <f t="shared" si="20"/>
        <v>0</v>
      </c>
      <c r="R44" s="85">
        <v>0</v>
      </c>
      <c r="S44" s="86">
        <v>0</v>
      </c>
      <c r="T44" s="88">
        <f t="shared" si="21"/>
        <v>0</v>
      </c>
      <c r="U44" s="105">
        <f t="shared" si="22"/>
        <v>0</v>
      </c>
      <c r="V44" s="85">
        <v>0</v>
      </c>
      <c r="W44" s="86">
        <v>0</v>
      </c>
      <c r="X44" s="88">
        <f t="shared" si="23"/>
        <v>0</v>
      </c>
      <c r="Y44" s="105">
        <f t="shared" si="24"/>
        <v>0</v>
      </c>
      <c r="Z44" s="125">
        <v>115391437</v>
      </c>
      <c r="AA44" s="88">
        <v>8284241</v>
      </c>
      <c r="AB44" s="88">
        <f t="shared" si="25"/>
        <v>123675678</v>
      </c>
      <c r="AC44" s="105">
        <f t="shared" si="26"/>
        <v>0.20335555895874513</v>
      </c>
      <c r="AD44" s="85">
        <v>122962274</v>
      </c>
      <c r="AE44" s="86">
        <v>2276860</v>
      </c>
      <c r="AF44" s="88">
        <f t="shared" si="27"/>
        <v>125239134</v>
      </c>
      <c r="AG44" s="86">
        <v>587714147</v>
      </c>
      <c r="AH44" s="86">
        <v>587714147</v>
      </c>
      <c r="AI44" s="126">
        <v>125239134</v>
      </c>
      <c r="AJ44" s="127">
        <f t="shared" si="28"/>
        <v>0.21309531961972664</v>
      </c>
      <c r="AK44" s="128">
        <f t="shared" si="29"/>
        <v>-0.012483765657466117</v>
      </c>
    </row>
    <row r="45" spans="1:37" ht="12.75">
      <c r="A45" s="62" t="s">
        <v>98</v>
      </c>
      <c r="B45" s="63" t="s">
        <v>302</v>
      </c>
      <c r="C45" s="64" t="s">
        <v>303</v>
      </c>
      <c r="D45" s="85">
        <v>198574175</v>
      </c>
      <c r="E45" s="86">
        <v>34244899</v>
      </c>
      <c r="F45" s="87">
        <f t="shared" si="15"/>
        <v>232819074</v>
      </c>
      <c r="G45" s="85">
        <v>218921155</v>
      </c>
      <c r="H45" s="86">
        <v>43244899</v>
      </c>
      <c r="I45" s="87">
        <f t="shared" si="16"/>
        <v>262166054</v>
      </c>
      <c r="J45" s="85">
        <v>55533055</v>
      </c>
      <c r="K45" s="86">
        <v>5729185</v>
      </c>
      <c r="L45" s="88">
        <f t="shared" si="17"/>
        <v>61262240</v>
      </c>
      <c r="M45" s="105">
        <f t="shared" si="18"/>
        <v>0.26313239266641875</v>
      </c>
      <c r="N45" s="85">
        <v>0</v>
      </c>
      <c r="O45" s="86">
        <v>0</v>
      </c>
      <c r="P45" s="88">
        <f t="shared" si="19"/>
        <v>0</v>
      </c>
      <c r="Q45" s="105">
        <f t="shared" si="20"/>
        <v>0</v>
      </c>
      <c r="R45" s="85">
        <v>0</v>
      </c>
      <c r="S45" s="86">
        <v>0</v>
      </c>
      <c r="T45" s="88">
        <f t="shared" si="21"/>
        <v>0</v>
      </c>
      <c r="U45" s="105">
        <f t="shared" si="22"/>
        <v>0</v>
      </c>
      <c r="V45" s="85">
        <v>0</v>
      </c>
      <c r="W45" s="86">
        <v>0</v>
      </c>
      <c r="X45" s="88">
        <f t="shared" si="23"/>
        <v>0</v>
      </c>
      <c r="Y45" s="105">
        <f t="shared" si="24"/>
        <v>0</v>
      </c>
      <c r="Z45" s="125">
        <v>55533055</v>
      </c>
      <c r="AA45" s="88">
        <v>5729185</v>
      </c>
      <c r="AB45" s="88">
        <f t="shared" si="25"/>
        <v>61262240</v>
      </c>
      <c r="AC45" s="105">
        <f t="shared" si="26"/>
        <v>0.26313239266641875</v>
      </c>
      <c r="AD45" s="85">
        <v>48249987</v>
      </c>
      <c r="AE45" s="86">
        <v>9317590</v>
      </c>
      <c r="AF45" s="88">
        <f t="shared" si="27"/>
        <v>57567577</v>
      </c>
      <c r="AG45" s="86">
        <v>242152897</v>
      </c>
      <c r="AH45" s="86">
        <v>242152897</v>
      </c>
      <c r="AI45" s="126">
        <v>57567577</v>
      </c>
      <c r="AJ45" s="127">
        <f t="shared" si="28"/>
        <v>0.23773234891342224</v>
      </c>
      <c r="AK45" s="128">
        <f t="shared" si="29"/>
        <v>0.06417958150296998</v>
      </c>
    </row>
    <row r="46" spans="1:37" ht="12.75">
      <c r="A46" s="62" t="s">
        <v>98</v>
      </c>
      <c r="B46" s="63" t="s">
        <v>304</v>
      </c>
      <c r="C46" s="64" t="s">
        <v>305</v>
      </c>
      <c r="D46" s="85">
        <v>397129753</v>
      </c>
      <c r="E46" s="86">
        <v>30481372</v>
      </c>
      <c r="F46" s="87">
        <f t="shared" si="15"/>
        <v>427611125</v>
      </c>
      <c r="G46" s="85">
        <v>394199189</v>
      </c>
      <c r="H46" s="86">
        <v>30770994</v>
      </c>
      <c r="I46" s="87">
        <f t="shared" si="16"/>
        <v>424970183</v>
      </c>
      <c r="J46" s="85">
        <v>105350157</v>
      </c>
      <c r="K46" s="86">
        <v>-15917027</v>
      </c>
      <c r="L46" s="88">
        <f t="shared" si="17"/>
        <v>89433130</v>
      </c>
      <c r="M46" s="105">
        <f t="shared" si="18"/>
        <v>0.20914593838034498</v>
      </c>
      <c r="N46" s="85">
        <v>0</v>
      </c>
      <c r="O46" s="86">
        <v>0</v>
      </c>
      <c r="P46" s="88">
        <f t="shared" si="19"/>
        <v>0</v>
      </c>
      <c r="Q46" s="105">
        <f t="shared" si="20"/>
        <v>0</v>
      </c>
      <c r="R46" s="85">
        <v>0</v>
      </c>
      <c r="S46" s="86">
        <v>0</v>
      </c>
      <c r="T46" s="88">
        <f t="shared" si="21"/>
        <v>0</v>
      </c>
      <c r="U46" s="105">
        <f t="shared" si="22"/>
        <v>0</v>
      </c>
      <c r="V46" s="85">
        <v>0</v>
      </c>
      <c r="W46" s="86">
        <v>0</v>
      </c>
      <c r="X46" s="88">
        <f t="shared" si="23"/>
        <v>0</v>
      </c>
      <c r="Y46" s="105">
        <f t="shared" si="24"/>
        <v>0</v>
      </c>
      <c r="Z46" s="125">
        <v>105350157</v>
      </c>
      <c r="AA46" s="88">
        <v>-15917027</v>
      </c>
      <c r="AB46" s="88">
        <f t="shared" si="25"/>
        <v>89433130</v>
      </c>
      <c r="AC46" s="105">
        <f t="shared" si="26"/>
        <v>0.20914593838034498</v>
      </c>
      <c r="AD46" s="85">
        <v>98707158</v>
      </c>
      <c r="AE46" s="86">
        <v>12127880</v>
      </c>
      <c r="AF46" s="88">
        <f t="shared" si="27"/>
        <v>110835038</v>
      </c>
      <c r="AG46" s="86">
        <v>435458437</v>
      </c>
      <c r="AH46" s="86">
        <v>435458437</v>
      </c>
      <c r="AI46" s="126">
        <v>110835038</v>
      </c>
      <c r="AJ46" s="127">
        <f t="shared" si="28"/>
        <v>0.25452495251573226</v>
      </c>
      <c r="AK46" s="128">
        <f t="shared" si="29"/>
        <v>-0.19309695188627984</v>
      </c>
    </row>
    <row r="47" spans="1:37" ht="12.75">
      <c r="A47" s="62" t="s">
        <v>113</v>
      </c>
      <c r="B47" s="63" t="s">
        <v>306</v>
      </c>
      <c r="C47" s="64" t="s">
        <v>307</v>
      </c>
      <c r="D47" s="85">
        <v>563862195</v>
      </c>
      <c r="E47" s="86">
        <v>454134250</v>
      </c>
      <c r="F47" s="87">
        <f t="shared" si="15"/>
        <v>1017996445</v>
      </c>
      <c r="G47" s="85">
        <v>614285195</v>
      </c>
      <c r="H47" s="86">
        <v>465134250</v>
      </c>
      <c r="I47" s="87">
        <f t="shared" si="16"/>
        <v>1079419445</v>
      </c>
      <c r="J47" s="85">
        <v>133385428</v>
      </c>
      <c r="K47" s="86">
        <v>114428655</v>
      </c>
      <c r="L47" s="88">
        <f t="shared" si="17"/>
        <v>247814083</v>
      </c>
      <c r="M47" s="105">
        <f t="shared" si="18"/>
        <v>0.24343315167470944</v>
      </c>
      <c r="N47" s="85">
        <v>0</v>
      </c>
      <c r="O47" s="86">
        <v>0</v>
      </c>
      <c r="P47" s="88">
        <f t="shared" si="19"/>
        <v>0</v>
      </c>
      <c r="Q47" s="105">
        <f t="shared" si="20"/>
        <v>0</v>
      </c>
      <c r="R47" s="85">
        <v>0</v>
      </c>
      <c r="S47" s="86">
        <v>0</v>
      </c>
      <c r="T47" s="88">
        <f t="shared" si="21"/>
        <v>0</v>
      </c>
      <c r="U47" s="105">
        <f t="shared" si="22"/>
        <v>0</v>
      </c>
      <c r="V47" s="85">
        <v>0</v>
      </c>
      <c r="W47" s="86">
        <v>0</v>
      </c>
      <c r="X47" s="88">
        <f t="shared" si="23"/>
        <v>0</v>
      </c>
      <c r="Y47" s="105">
        <f t="shared" si="24"/>
        <v>0</v>
      </c>
      <c r="Z47" s="125">
        <v>133385428</v>
      </c>
      <c r="AA47" s="88">
        <v>114428655</v>
      </c>
      <c r="AB47" s="88">
        <f t="shared" si="25"/>
        <v>247814083</v>
      </c>
      <c r="AC47" s="105">
        <f t="shared" si="26"/>
        <v>0.24343315167470944</v>
      </c>
      <c r="AD47" s="85">
        <v>130642716</v>
      </c>
      <c r="AE47" s="86">
        <v>145050527</v>
      </c>
      <c r="AF47" s="88">
        <f t="shared" si="27"/>
        <v>275693243</v>
      </c>
      <c r="AG47" s="86">
        <v>1046040191</v>
      </c>
      <c r="AH47" s="86">
        <v>1046040191</v>
      </c>
      <c r="AI47" s="126">
        <v>275693243</v>
      </c>
      <c r="AJ47" s="127">
        <f t="shared" si="28"/>
        <v>0.2635589391038991</v>
      </c>
      <c r="AK47" s="128">
        <f t="shared" si="29"/>
        <v>-0.10112384219732218</v>
      </c>
    </row>
    <row r="48" spans="1:37" ht="16.5">
      <c r="A48" s="65"/>
      <c r="B48" s="66" t="s">
        <v>308</v>
      </c>
      <c r="C48" s="67"/>
      <c r="D48" s="89">
        <f>SUM(D42:D47)</f>
        <v>2145178574</v>
      </c>
      <c r="E48" s="90">
        <f>SUM(E42:E47)</f>
        <v>654596069</v>
      </c>
      <c r="F48" s="91">
        <f t="shared" si="15"/>
        <v>2799774643</v>
      </c>
      <c r="G48" s="89">
        <f>SUM(G42:G47)</f>
        <v>2236419626</v>
      </c>
      <c r="H48" s="90">
        <f>SUM(H42:H47)</f>
        <v>708476289</v>
      </c>
      <c r="I48" s="91">
        <f t="shared" si="16"/>
        <v>2944895915</v>
      </c>
      <c r="J48" s="89">
        <f>SUM(J42:J47)</f>
        <v>489098540</v>
      </c>
      <c r="K48" s="90">
        <f>SUM(K42:K47)</f>
        <v>-175987699</v>
      </c>
      <c r="L48" s="90">
        <f t="shared" si="17"/>
        <v>313110841</v>
      </c>
      <c r="M48" s="106">
        <f t="shared" si="18"/>
        <v>0.11183430130094224</v>
      </c>
      <c r="N48" s="89">
        <f>SUM(N42:N47)</f>
        <v>0</v>
      </c>
      <c r="O48" s="90">
        <f>SUM(O42:O47)</f>
        <v>0</v>
      </c>
      <c r="P48" s="90">
        <f t="shared" si="19"/>
        <v>0</v>
      </c>
      <c r="Q48" s="106">
        <f t="shared" si="20"/>
        <v>0</v>
      </c>
      <c r="R48" s="89">
        <f>SUM(R42:R47)</f>
        <v>0</v>
      </c>
      <c r="S48" s="90">
        <f>SUM(S42:S47)</f>
        <v>0</v>
      </c>
      <c r="T48" s="90">
        <f t="shared" si="21"/>
        <v>0</v>
      </c>
      <c r="U48" s="106">
        <f t="shared" si="22"/>
        <v>0</v>
      </c>
      <c r="V48" s="89">
        <f>SUM(V42:V47)</f>
        <v>0</v>
      </c>
      <c r="W48" s="90">
        <f>SUM(W42:W47)</f>
        <v>0</v>
      </c>
      <c r="X48" s="90">
        <f t="shared" si="23"/>
        <v>0</v>
      </c>
      <c r="Y48" s="106">
        <f t="shared" si="24"/>
        <v>0</v>
      </c>
      <c r="Z48" s="89">
        <v>489098540</v>
      </c>
      <c r="AA48" s="90">
        <v>-175987699</v>
      </c>
      <c r="AB48" s="90">
        <f t="shared" si="25"/>
        <v>313110841</v>
      </c>
      <c r="AC48" s="106">
        <f t="shared" si="26"/>
        <v>0.11183430130094224</v>
      </c>
      <c r="AD48" s="89">
        <f>SUM(AD42:AD47)</f>
        <v>439057650</v>
      </c>
      <c r="AE48" s="90">
        <f>SUM(AE42:AE47)</f>
        <v>479440277</v>
      </c>
      <c r="AF48" s="90">
        <f t="shared" si="27"/>
        <v>918497927</v>
      </c>
      <c r="AG48" s="90">
        <f>SUM(AG42:AG47)</f>
        <v>2481955998</v>
      </c>
      <c r="AH48" s="90">
        <f>SUM(AH42:AH47)</f>
        <v>2481955998</v>
      </c>
      <c r="AI48" s="91">
        <f>SUM(AI42:AI47)</f>
        <v>918497927</v>
      </c>
      <c r="AJ48" s="129">
        <f t="shared" si="28"/>
        <v>0.3700701896972148</v>
      </c>
      <c r="AK48" s="130">
        <f t="shared" si="29"/>
        <v>-0.6591055550634901</v>
      </c>
    </row>
    <row r="49" spans="1:37" ht="12.75">
      <c r="A49" s="62" t="s">
        <v>98</v>
      </c>
      <c r="B49" s="63" t="s">
        <v>309</v>
      </c>
      <c r="C49" s="64" t="s">
        <v>310</v>
      </c>
      <c r="D49" s="85">
        <v>209717974</v>
      </c>
      <c r="E49" s="86">
        <v>68100000</v>
      </c>
      <c r="F49" s="87">
        <f t="shared" si="15"/>
        <v>277817974</v>
      </c>
      <c r="G49" s="85">
        <v>237971185</v>
      </c>
      <c r="H49" s="86">
        <v>59989546</v>
      </c>
      <c r="I49" s="87">
        <f t="shared" si="16"/>
        <v>297960731</v>
      </c>
      <c r="J49" s="85">
        <v>41617912</v>
      </c>
      <c r="K49" s="86">
        <v>5404228</v>
      </c>
      <c r="L49" s="88">
        <f t="shared" si="17"/>
        <v>47022140</v>
      </c>
      <c r="M49" s="105">
        <f t="shared" si="18"/>
        <v>0.16925521168763544</v>
      </c>
      <c r="N49" s="85">
        <v>0</v>
      </c>
      <c r="O49" s="86">
        <v>0</v>
      </c>
      <c r="P49" s="88">
        <f t="shared" si="19"/>
        <v>0</v>
      </c>
      <c r="Q49" s="105">
        <f t="shared" si="20"/>
        <v>0</v>
      </c>
      <c r="R49" s="85">
        <v>0</v>
      </c>
      <c r="S49" s="86">
        <v>0</v>
      </c>
      <c r="T49" s="88">
        <f t="shared" si="21"/>
        <v>0</v>
      </c>
      <c r="U49" s="105">
        <f t="shared" si="22"/>
        <v>0</v>
      </c>
      <c r="V49" s="85">
        <v>0</v>
      </c>
      <c r="W49" s="86">
        <v>0</v>
      </c>
      <c r="X49" s="88">
        <f t="shared" si="23"/>
        <v>0</v>
      </c>
      <c r="Y49" s="105">
        <f t="shared" si="24"/>
        <v>0</v>
      </c>
      <c r="Z49" s="125">
        <v>41617912</v>
      </c>
      <c r="AA49" s="88">
        <v>5404228</v>
      </c>
      <c r="AB49" s="88">
        <f t="shared" si="25"/>
        <v>47022140</v>
      </c>
      <c r="AC49" s="105">
        <f t="shared" si="26"/>
        <v>0.16925521168763544</v>
      </c>
      <c r="AD49" s="85">
        <v>35244204</v>
      </c>
      <c r="AE49" s="86">
        <v>2656550</v>
      </c>
      <c r="AF49" s="88">
        <f t="shared" si="27"/>
        <v>37900754</v>
      </c>
      <c r="AG49" s="86">
        <v>271083756</v>
      </c>
      <c r="AH49" s="86">
        <v>271083756</v>
      </c>
      <c r="AI49" s="126">
        <v>37900754</v>
      </c>
      <c r="AJ49" s="127">
        <f t="shared" si="28"/>
        <v>0.1398119701425415</v>
      </c>
      <c r="AK49" s="128">
        <f t="shared" si="29"/>
        <v>0.24066502740288498</v>
      </c>
    </row>
    <row r="50" spans="1:37" ht="12.75">
      <c r="A50" s="62" t="s">
        <v>98</v>
      </c>
      <c r="B50" s="63" t="s">
        <v>311</v>
      </c>
      <c r="C50" s="64" t="s">
        <v>312</v>
      </c>
      <c r="D50" s="85">
        <v>274190455</v>
      </c>
      <c r="E50" s="86">
        <v>60626407</v>
      </c>
      <c r="F50" s="87">
        <f t="shared" si="15"/>
        <v>334816862</v>
      </c>
      <c r="G50" s="85">
        <v>293643324</v>
      </c>
      <c r="H50" s="86">
        <v>63320823</v>
      </c>
      <c r="I50" s="87">
        <f t="shared" si="16"/>
        <v>356964147</v>
      </c>
      <c r="J50" s="85">
        <v>53110247</v>
      </c>
      <c r="K50" s="86">
        <v>6771406</v>
      </c>
      <c r="L50" s="88">
        <f t="shared" si="17"/>
        <v>59881653</v>
      </c>
      <c r="M50" s="105">
        <f t="shared" si="18"/>
        <v>0.1788489762501866</v>
      </c>
      <c r="N50" s="85">
        <v>0</v>
      </c>
      <c r="O50" s="86">
        <v>0</v>
      </c>
      <c r="P50" s="88">
        <f t="shared" si="19"/>
        <v>0</v>
      </c>
      <c r="Q50" s="105">
        <f t="shared" si="20"/>
        <v>0</v>
      </c>
      <c r="R50" s="85">
        <v>0</v>
      </c>
      <c r="S50" s="86">
        <v>0</v>
      </c>
      <c r="T50" s="88">
        <f t="shared" si="21"/>
        <v>0</v>
      </c>
      <c r="U50" s="105">
        <f t="shared" si="22"/>
        <v>0</v>
      </c>
      <c r="V50" s="85">
        <v>0</v>
      </c>
      <c r="W50" s="86">
        <v>0</v>
      </c>
      <c r="X50" s="88">
        <f t="shared" si="23"/>
        <v>0</v>
      </c>
      <c r="Y50" s="105">
        <f t="shared" si="24"/>
        <v>0</v>
      </c>
      <c r="Z50" s="125">
        <v>53110247</v>
      </c>
      <c r="AA50" s="88">
        <v>6771406</v>
      </c>
      <c r="AB50" s="88">
        <f t="shared" si="25"/>
        <v>59881653</v>
      </c>
      <c r="AC50" s="105">
        <f t="shared" si="26"/>
        <v>0.1788489762501866</v>
      </c>
      <c r="AD50" s="85">
        <v>48706468</v>
      </c>
      <c r="AE50" s="86">
        <v>6744914</v>
      </c>
      <c r="AF50" s="88">
        <f t="shared" si="27"/>
        <v>55451382</v>
      </c>
      <c r="AG50" s="86">
        <v>283959250</v>
      </c>
      <c r="AH50" s="86">
        <v>283959250</v>
      </c>
      <c r="AI50" s="126">
        <v>55451382</v>
      </c>
      <c r="AJ50" s="127">
        <f t="shared" si="28"/>
        <v>0.19527936490887338</v>
      </c>
      <c r="AK50" s="128">
        <f t="shared" si="29"/>
        <v>0.0798946904515383</v>
      </c>
    </row>
    <row r="51" spans="1:37" ht="12.75">
      <c r="A51" s="62" t="s">
        <v>98</v>
      </c>
      <c r="B51" s="63" t="s">
        <v>313</v>
      </c>
      <c r="C51" s="64" t="s">
        <v>314</v>
      </c>
      <c r="D51" s="85">
        <v>271204986</v>
      </c>
      <c r="E51" s="86">
        <v>49072941</v>
      </c>
      <c r="F51" s="87">
        <f t="shared" si="15"/>
        <v>320277927</v>
      </c>
      <c r="G51" s="85">
        <v>295438456</v>
      </c>
      <c r="H51" s="86">
        <v>52097776</v>
      </c>
      <c r="I51" s="87">
        <f t="shared" si="16"/>
        <v>347536232</v>
      </c>
      <c r="J51" s="85">
        <v>20802963</v>
      </c>
      <c r="K51" s="86">
        <v>8799373</v>
      </c>
      <c r="L51" s="88">
        <f t="shared" si="17"/>
        <v>29602336</v>
      </c>
      <c r="M51" s="105">
        <f t="shared" si="18"/>
        <v>0.09242702510685352</v>
      </c>
      <c r="N51" s="85">
        <v>0</v>
      </c>
      <c r="O51" s="86">
        <v>0</v>
      </c>
      <c r="P51" s="88">
        <f t="shared" si="19"/>
        <v>0</v>
      </c>
      <c r="Q51" s="105">
        <f t="shared" si="20"/>
        <v>0</v>
      </c>
      <c r="R51" s="85">
        <v>0</v>
      </c>
      <c r="S51" s="86">
        <v>0</v>
      </c>
      <c r="T51" s="88">
        <f t="shared" si="21"/>
        <v>0</v>
      </c>
      <c r="U51" s="105">
        <f t="shared" si="22"/>
        <v>0</v>
      </c>
      <c r="V51" s="85">
        <v>0</v>
      </c>
      <c r="W51" s="86">
        <v>0</v>
      </c>
      <c r="X51" s="88">
        <f t="shared" si="23"/>
        <v>0</v>
      </c>
      <c r="Y51" s="105">
        <f t="shared" si="24"/>
        <v>0</v>
      </c>
      <c r="Z51" s="125">
        <v>20802963</v>
      </c>
      <c r="AA51" s="88">
        <v>8799373</v>
      </c>
      <c r="AB51" s="88">
        <f t="shared" si="25"/>
        <v>29602336</v>
      </c>
      <c r="AC51" s="105">
        <f t="shared" si="26"/>
        <v>0.09242702510685352</v>
      </c>
      <c r="AD51" s="85">
        <v>90316785</v>
      </c>
      <c r="AE51" s="86">
        <v>579490159</v>
      </c>
      <c r="AF51" s="88">
        <f t="shared" si="27"/>
        <v>669806944</v>
      </c>
      <c r="AG51" s="86">
        <v>449049701</v>
      </c>
      <c r="AH51" s="86">
        <v>449049701</v>
      </c>
      <c r="AI51" s="126">
        <v>669806944</v>
      </c>
      <c r="AJ51" s="127">
        <f t="shared" si="28"/>
        <v>1.4916098207133646</v>
      </c>
      <c r="AK51" s="128">
        <f t="shared" si="29"/>
        <v>-0.9558046743689775</v>
      </c>
    </row>
    <row r="52" spans="1:37" ht="12.75">
      <c r="A52" s="62" t="s">
        <v>98</v>
      </c>
      <c r="B52" s="63" t="s">
        <v>315</v>
      </c>
      <c r="C52" s="64" t="s">
        <v>316</v>
      </c>
      <c r="D52" s="85">
        <v>174002227</v>
      </c>
      <c r="E52" s="86">
        <v>34389000</v>
      </c>
      <c r="F52" s="87">
        <f t="shared" si="15"/>
        <v>208391227</v>
      </c>
      <c r="G52" s="85">
        <v>177611464</v>
      </c>
      <c r="H52" s="86">
        <v>34676089</v>
      </c>
      <c r="I52" s="87">
        <f t="shared" si="16"/>
        <v>212287553</v>
      </c>
      <c r="J52" s="85">
        <v>30019526</v>
      </c>
      <c r="K52" s="86">
        <v>-345770847</v>
      </c>
      <c r="L52" s="88">
        <f t="shared" si="17"/>
        <v>-315751321</v>
      </c>
      <c r="M52" s="105">
        <f t="shared" si="18"/>
        <v>-1.51518528656679</v>
      </c>
      <c r="N52" s="85">
        <v>0</v>
      </c>
      <c r="O52" s="86">
        <v>0</v>
      </c>
      <c r="P52" s="88">
        <f t="shared" si="19"/>
        <v>0</v>
      </c>
      <c r="Q52" s="105">
        <f t="shared" si="20"/>
        <v>0</v>
      </c>
      <c r="R52" s="85">
        <v>0</v>
      </c>
      <c r="S52" s="86">
        <v>0</v>
      </c>
      <c r="T52" s="88">
        <f t="shared" si="21"/>
        <v>0</v>
      </c>
      <c r="U52" s="105">
        <f t="shared" si="22"/>
        <v>0</v>
      </c>
      <c r="V52" s="85">
        <v>0</v>
      </c>
      <c r="W52" s="86">
        <v>0</v>
      </c>
      <c r="X52" s="88">
        <f t="shared" si="23"/>
        <v>0</v>
      </c>
      <c r="Y52" s="105">
        <f t="shared" si="24"/>
        <v>0</v>
      </c>
      <c r="Z52" s="125">
        <v>30019526</v>
      </c>
      <c r="AA52" s="88">
        <v>-345770847</v>
      </c>
      <c r="AB52" s="88">
        <f t="shared" si="25"/>
        <v>-315751321</v>
      </c>
      <c r="AC52" s="105">
        <f t="shared" si="26"/>
        <v>-1.51518528656679</v>
      </c>
      <c r="AD52" s="85">
        <v>30456749</v>
      </c>
      <c r="AE52" s="86">
        <v>1879029</v>
      </c>
      <c r="AF52" s="88">
        <f t="shared" si="27"/>
        <v>32335778</v>
      </c>
      <c r="AG52" s="86">
        <v>494142414</v>
      </c>
      <c r="AH52" s="86">
        <v>494142414</v>
      </c>
      <c r="AI52" s="126">
        <v>32335778</v>
      </c>
      <c r="AJ52" s="127">
        <f t="shared" si="28"/>
        <v>0.0654381754811276</v>
      </c>
      <c r="AK52" s="128">
        <f t="shared" si="29"/>
        <v>-10.76476647631611</v>
      </c>
    </row>
    <row r="53" spans="1:37" ht="12.75">
      <c r="A53" s="62" t="s">
        <v>113</v>
      </c>
      <c r="B53" s="63" t="s">
        <v>317</v>
      </c>
      <c r="C53" s="64" t="s">
        <v>318</v>
      </c>
      <c r="D53" s="85">
        <v>546239647</v>
      </c>
      <c r="E53" s="86">
        <v>298414113</v>
      </c>
      <c r="F53" s="87">
        <f t="shared" si="15"/>
        <v>844653760</v>
      </c>
      <c r="G53" s="85">
        <v>556384646</v>
      </c>
      <c r="H53" s="86">
        <v>298414107</v>
      </c>
      <c r="I53" s="87">
        <f t="shared" si="16"/>
        <v>854798753</v>
      </c>
      <c r="J53" s="85">
        <v>87180767</v>
      </c>
      <c r="K53" s="86">
        <v>11123112</v>
      </c>
      <c r="L53" s="88">
        <f t="shared" si="17"/>
        <v>98303879</v>
      </c>
      <c r="M53" s="105">
        <f t="shared" si="18"/>
        <v>0.11638363984788276</v>
      </c>
      <c r="N53" s="85">
        <v>0</v>
      </c>
      <c r="O53" s="86">
        <v>0</v>
      </c>
      <c r="P53" s="88">
        <f t="shared" si="19"/>
        <v>0</v>
      </c>
      <c r="Q53" s="105">
        <f t="shared" si="20"/>
        <v>0</v>
      </c>
      <c r="R53" s="85">
        <v>0</v>
      </c>
      <c r="S53" s="86">
        <v>0</v>
      </c>
      <c r="T53" s="88">
        <f t="shared" si="21"/>
        <v>0</v>
      </c>
      <c r="U53" s="105">
        <f t="shared" si="22"/>
        <v>0</v>
      </c>
      <c r="V53" s="85">
        <v>0</v>
      </c>
      <c r="W53" s="86">
        <v>0</v>
      </c>
      <c r="X53" s="88">
        <f t="shared" si="23"/>
        <v>0</v>
      </c>
      <c r="Y53" s="105">
        <f t="shared" si="24"/>
        <v>0</v>
      </c>
      <c r="Z53" s="125">
        <v>87180767</v>
      </c>
      <c r="AA53" s="88">
        <v>11123112</v>
      </c>
      <c r="AB53" s="88">
        <f t="shared" si="25"/>
        <v>98303879</v>
      </c>
      <c r="AC53" s="105">
        <f t="shared" si="26"/>
        <v>0.11638363984788276</v>
      </c>
      <c r="AD53" s="85">
        <v>87060864</v>
      </c>
      <c r="AE53" s="86">
        <v>49358039</v>
      </c>
      <c r="AF53" s="88">
        <f t="shared" si="27"/>
        <v>136418903</v>
      </c>
      <c r="AG53" s="86">
        <v>2608959393</v>
      </c>
      <c r="AH53" s="86">
        <v>2608959393</v>
      </c>
      <c r="AI53" s="126">
        <v>136418903</v>
      </c>
      <c r="AJ53" s="127">
        <f t="shared" si="28"/>
        <v>0.05228862640254976</v>
      </c>
      <c r="AK53" s="128">
        <f t="shared" si="29"/>
        <v>-0.27939693958688405</v>
      </c>
    </row>
    <row r="54" spans="1:37" ht="16.5">
      <c r="A54" s="65"/>
      <c r="B54" s="66" t="s">
        <v>319</v>
      </c>
      <c r="C54" s="67"/>
      <c r="D54" s="89">
        <f>SUM(D49:D53)</f>
        <v>1475355289</v>
      </c>
      <c r="E54" s="90">
        <f>SUM(E49:E53)</f>
        <v>510602461</v>
      </c>
      <c r="F54" s="91">
        <f t="shared" si="15"/>
        <v>1985957750</v>
      </c>
      <c r="G54" s="89">
        <f>SUM(G49:G53)</f>
        <v>1561049075</v>
      </c>
      <c r="H54" s="90">
        <f>SUM(H49:H53)</f>
        <v>508498341</v>
      </c>
      <c r="I54" s="91">
        <f t="shared" si="16"/>
        <v>2069547416</v>
      </c>
      <c r="J54" s="89">
        <f>SUM(J49:J53)</f>
        <v>232731415</v>
      </c>
      <c r="K54" s="90">
        <f>SUM(K49:K53)</f>
        <v>-313672728</v>
      </c>
      <c r="L54" s="90">
        <f t="shared" si="17"/>
        <v>-80941313</v>
      </c>
      <c r="M54" s="106">
        <f t="shared" si="18"/>
        <v>-0.04075681519407953</v>
      </c>
      <c r="N54" s="89">
        <f>SUM(N49:N53)</f>
        <v>0</v>
      </c>
      <c r="O54" s="90">
        <f>SUM(O49:O53)</f>
        <v>0</v>
      </c>
      <c r="P54" s="90">
        <f t="shared" si="19"/>
        <v>0</v>
      </c>
      <c r="Q54" s="106">
        <f t="shared" si="20"/>
        <v>0</v>
      </c>
      <c r="R54" s="89">
        <f>SUM(R49:R53)</f>
        <v>0</v>
      </c>
      <c r="S54" s="90">
        <f>SUM(S49:S53)</f>
        <v>0</v>
      </c>
      <c r="T54" s="90">
        <f t="shared" si="21"/>
        <v>0</v>
      </c>
      <c r="U54" s="106">
        <f t="shared" si="22"/>
        <v>0</v>
      </c>
      <c r="V54" s="89">
        <f>SUM(V49:V53)</f>
        <v>0</v>
      </c>
      <c r="W54" s="90">
        <f>SUM(W49:W53)</f>
        <v>0</v>
      </c>
      <c r="X54" s="90">
        <f t="shared" si="23"/>
        <v>0</v>
      </c>
      <c r="Y54" s="106">
        <f t="shared" si="24"/>
        <v>0</v>
      </c>
      <c r="Z54" s="89">
        <v>232731415</v>
      </c>
      <c r="AA54" s="90">
        <v>-313672728</v>
      </c>
      <c r="AB54" s="90">
        <f t="shared" si="25"/>
        <v>-80941313</v>
      </c>
      <c r="AC54" s="106">
        <f t="shared" si="26"/>
        <v>-0.04075681519407953</v>
      </c>
      <c r="AD54" s="89">
        <f>SUM(AD49:AD53)</f>
        <v>291785070</v>
      </c>
      <c r="AE54" s="90">
        <f>SUM(AE49:AE53)</f>
        <v>640128691</v>
      </c>
      <c r="AF54" s="90">
        <f t="shared" si="27"/>
        <v>931913761</v>
      </c>
      <c r="AG54" s="90">
        <f>SUM(AG49:AG53)</f>
        <v>4107194514</v>
      </c>
      <c r="AH54" s="90">
        <f>SUM(AH49:AH53)</f>
        <v>4107194514</v>
      </c>
      <c r="AI54" s="91">
        <f>SUM(AI49:AI53)</f>
        <v>931913761</v>
      </c>
      <c r="AJ54" s="129">
        <f t="shared" si="28"/>
        <v>0.22689788804095584</v>
      </c>
      <c r="AK54" s="130">
        <f t="shared" si="29"/>
        <v>-1.0868549391449538</v>
      </c>
    </row>
    <row r="55" spans="1:37" ht="12.75">
      <c r="A55" s="62" t="s">
        <v>98</v>
      </c>
      <c r="B55" s="63" t="s">
        <v>320</v>
      </c>
      <c r="C55" s="64" t="s">
        <v>321</v>
      </c>
      <c r="D55" s="85">
        <v>186444525</v>
      </c>
      <c r="E55" s="86">
        <v>52830775</v>
      </c>
      <c r="F55" s="87">
        <f t="shared" si="15"/>
        <v>239275300</v>
      </c>
      <c r="G55" s="85">
        <v>185807264</v>
      </c>
      <c r="H55" s="86">
        <v>56210775</v>
      </c>
      <c r="I55" s="87">
        <f t="shared" si="16"/>
        <v>242018039</v>
      </c>
      <c r="J55" s="85">
        <v>33302916</v>
      </c>
      <c r="K55" s="86">
        <v>12743008</v>
      </c>
      <c r="L55" s="88">
        <f t="shared" si="17"/>
        <v>46045924</v>
      </c>
      <c r="M55" s="105">
        <f t="shared" si="18"/>
        <v>0.19243910257347918</v>
      </c>
      <c r="N55" s="85">
        <v>0</v>
      </c>
      <c r="O55" s="86">
        <v>0</v>
      </c>
      <c r="P55" s="88">
        <f t="shared" si="19"/>
        <v>0</v>
      </c>
      <c r="Q55" s="105">
        <f t="shared" si="20"/>
        <v>0</v>
      </c>
      <c r="R55" s="85">
        <v>0</v>
      </c>
      <c r="S55" s="86">
        <v>0</v>
      </c>
      <c r="T55" s="88">
        <f t="shared" si="21"/>
        <v>0</v>
      </c>
      <c r="U55" s="105">
        <f t="shared" si="22"/>
        <v>0</v>
      </c>
      <c r="V55" s="85">
        <v>0</v>
      </c>
      <c r="W55" s="86">
        <v>0</v>
      </c>
      <c r="X55" s="88">
        <f t="shared" si="23"/>
        <v>0</v>
      </c>
      <c r="Y55" s="105">
        <f t="shared" si="24"/>
        <v>0</v>
      </c>
      <c r="Z55" s="125">
        <v>33302916</v>
      </c>
      <c r="AA55" s="88">
        <v>12743008</v>
      </c>
      <c r="AB55" s="88">
        <f t="shared" si="25"/>
        <v>46045924</v>
      </c>
      <c r="AC55" s="105">
        <f t="shared" si="26"/>
        <v>0.19243910257347918</v>
      </c>
      <c r="AD55" s="85">
        <v>45937443</v>
      </c>
      <c r="AE55" s="86">
        <v>10943446</v>
      </c>
      <c r="AF55" s="88">
        <f t="shared" si="27"/>
        <v>56880889</v>
      </c>
      <c r="AG55" s="86">
        <v>206990004</v>
      </c>
      <c r="AH55" s="86">
        <v>206990004</v>
      </c>
      <c r="AI55" s="126">
        <v>56880889</v>
      </c>
      <c r="AJ55" s="127">
        <f t="shared" si="28"/>
        <v>0.27480017344219193</v>
      </c>
      <c r="AK55" s="128">
        <f t="shared" si="29"/>
        <v>-0.19048515574361014</v>
      </c>
    </row>
    <row r="56" spans="1:37" ht="12.75">
      <c r="A56" s="62" t="s">
        <v>98</v>
      </c>
      <c r="B56" s="63" t="s">
        <v>68</v>
      </c>
      <c r="C56" s="64" t="s">
        <v>69</v>
      </c>
      <c r="D56" s="85">
        <v>3485273600</v>
      </c>
      <c r="E56" s="86">
        <v>671834100</v>
      </c>
      <c r="F56" s="87">
        <f t="shared" si="15"/>
        <v>4157107700</v>
      </c>
      <c r="G56" s="85">
        <v>3594077400</v>
      </c>
      <c r="H56" s="86">
        <v>911512100</v>
      </c>
      <c r="I56" s="87">
        <f t="shared" si="16"/>
        <v>4505589500</v>
      </c>
      <c r="J56" s="85">
        <v>767623311</v>
      </c>
      <c r="K56" s="86">
        <v>21084802</v>
      </c>
      <c r="L56" s="88">
        <f t="shared" si="17"/>
        <v>788708113</v>
      </c>
      <c r="M56" s="105">
        <f t="shared" si="18"/>
        <v>0.18972520557983139</v>
      </c>
      <c r="N56" s="85">
        <v>0</v>
      </c>
      <c r="O56" s="86">
        <v>0</v>
      </c>
      <c r="P56" s="88">
        <f t="shared" si="19"/>
        <v>0</v>
      </c>
      <c r="Q56" s="105">
        <f t="shared" si="20"/>
        <v>0</v>
      </c>
      <c r="R56" s="85">
        <v>0</v>
      </c>
      <c r="S56" s="86">
        <v>0</v>
      </c>
      <c r="T56" s="88">
        <f t="shared" si="21"/>
        <v>0</v>
      </c>
      <c r="U56" s="105">
        <f t="shared" si="22"/>
        <v>0</v>
      </c>
      <c r="V56" s="85">
        <v>0</v>
      </c>
      <c r="W56" s="86">
        <v>0</v>
      </c>
      <c r="X56" s="88">
        <f t="shared" si="23"/>
        <v>0</v>
      </c>
      <c r="Y56" s="105">
        <f t="shared" si="24"/>
        <v>0</v>
      </c>
      <c r="Z56" s="125">
        <v>767623311</v>
      </c>
      <c r="AA56" s="88">
        <v>21084802</v>
      </c>
      <c r="AB56" s="88">
        <f t="shared" si="25"/>
        <v>788708113</v>
      </c>
      <c r="AC56" s="105">
        <f t="shared" si="26"/>
        <v>0.18972520557983139</v>
      </c>
      <c r="AD56" s="85">
        <v>780492362</v>
      </c>
      <c r="AE56" s="86">
        <v>57574296</v>
      </c>
      <c r="AF56" s="88">
        <f t="shared" si="27"/>
        <v>838066658</v>
      </c>
      <c r="AG56" s="86">
        <v>3831779900</v>
      </c>
      <c r="AH56" s="86">
        <v>3831779900</v>
      </c>
      <c r="AI56" s="126">
        <v>838066658</v>
      </c>
      <c r="AJ56" s="127">
        <f t="shared" si="28"/>
        <v>0.21871471740848164</v>
      </c>
      <c r="AK56" s="128">
        <f t="shared" si="29"/>
        <v>-0.0588957268838155</v>
      </c>
    </row>
    <row r="57" spans="1:37" ht="12.75">
      <c r="A57" s="62" t="s">
        <v>98</v>
      </c>
      <c r="B57" s="63" t="s">
        <v>322</v>
      </c>
      <c r="C57" s="64" t="s">
        <v>323</v>
      </c>
      <c r="D57" s="85">
        <v>538048920</v>
      </c>
      <c r="E57" s="86">
        <v>71565750</v>
      </c>
      <c r="F57" s="87">
        <f t="shared" si="15"/>
        <v>609614670</v>
      </c>
      <c r="G57" s="85">
        <v>566425220</v>
      </c>
      <c r="H57" s="86">
        <v>79687160</v>
      </c>
      <c r="I57" s="87">
        <f t="shared" si="16"/>
        <v>646112380</v>
      </c>
      <c r="J57" s="85">
        <v>130457503</v>
      </c>
      <c r="K57" s="86">
        <v>16081744</v>
      </c>
      <c r="L57" s="88">
        <f t="shared" si="17"/>
        <v>146539247</v>
      </c>
      <c r="M57" s="105">
        <f t="shared" si="18"/>
        <v>0.2403801191332879</v>
      </c>
      <c r="N57" s="85">
        <v>0</v>
      </c>
      <c r="O57" s="86">
        <v>0</v>
      </c>
      <c r="P57" s="88">
        <f t="shared" si="19"/>
        <v>0</v>
      </c>
      <c r="Q57" s="105">
        <f t="shared" si="20"/>
        <v>0</v>
      </c>
      <c r="R57" s="85">
        <v>0</v>
      </c>
      <c r="S57" s="86">
        <v>0</v>
      </c>
      <c r="T57" s="88">
        <f t="shared" si="21"/>
        <v>0</v>
      </c>
      <c r="U57" s="105">
        <f t="shared" si="22"/>
        <v>0</v>
      </c>
      <c r="V57" s="85">
        <v>0</v>
      </c>
      <c r="W57" s="86">
        <v>0</v>
      </c>
      <c r="X57" s="88">
        <f t="shared" si="23"/>
        <v>0</v>
      </c>
      <c r="Y57" s="105">
        <f t="shared" si="24"/>
        <v>0</v>
      </c>
      <c r="Z57" s="125">
        <v>130457503</v>
      </c>
      <c r="AA57" s="88">
        <v>16081744</v>
      </c>
      <c r="AB57" s="88">
        <f t="shared" si="25"/>
        <v>146539247</v>
      </c>
      <c r="AC57" s="105">
        <f t="shared" si="26"/>
        <v>0.2403801191332879</v>
      </c>
      <c r="AD57" s="85">
        <v>124746989</v>
      </c>
      <c r="AE57" s="86">
        <v>3053274</v>
      </c>
      <c r="AF57" s="88">
        <f t="shared" si="27"/>
        <v>127800263</v>
      </c>
      <c r="AG57" s="86">
        <v>554444390</v>
      </c>
      <c r="AH57" s="86">
        <v>554444390</v>
      </c>
      <c r="AI57" s="126">
        <v>127800263</v>
      </c>
      <c r="AJ57" s="127">
        <f t="shared" si="28"/>
        <v>0.23050149898712113</v>
      </c>
      <c r="AK57" s="128">
        <f t="shared" si="29"/>
        <v>0.14662711609599732</v>
      </c>
    </row>
    <row r="58" spans="1:37" ht="12.75">
      <c r="A58" s="62" t="s">
        <v>98</v>
      </c>
      <c r="B58" s="63" t="s">
        <v>324</v>
      </c>
      <c r="C58" s="64" t="s">
        <v>325</v>
      </c>
      <c r="D58" s="85">
        <v>160052820</v>
      </c>
      <c r="E58" s="86">
        <v>39694000</v>
      </c>
      <c r="F58" s="87">
        <f t="shared" si="15"/>
        <v>199746820</v>
      </c>
      <c r="G58" s="85">
        <v>168980133</v>
      </c>
      <c r="H58" s="86">
        <v>39893000</v>
      </c>
      <c r="I58" s="87">
        <f t="shared" si="16"/>
        <v>208873133</v>
      </c>
      <c r="J58" s="85">
        <v>38225348</v>
      </c>
      <c r="K58" s="86">
        <v>-457060632</v>
      </c>
      <c r="L58" s="88">
        <f t="shared" si="17"/>
        <v>-418835284</v>
      </c>
      <c r="M58" s="105">
        <f t="shared" si="18"/>
        <v>-2.096830798107324</v>
      </c>
      <c r="N58" s="85">
        <v>0</v>
      </c>
      <c r="O58" s="86">
        <v>0</v>
      </c>
      <c r="P58" s="88">
        <f t="shared" si="19"/>
        <v>0</v>
      </c>
      <c r="Q58" s="105">
        <f t="shared" si="20"/>
        <v>0</v>
      </c>
      <c r="R58" s="85">
        <v>0</v>
      </c>
      <c r="S58" s="86">
        <v>0</v>
      </c>
      <c r="T58" s="88">
        <f t="shared" si="21"/>
        <v>0</v>
      </c>
      <c r="U58" s="105">
        <f t="shared" si="22"/>
        <v>0</v>
      </c>
      <c r="V58" s="85">
        <v>0</v>
      </c>
      <c r="W58" s="86">
        <v>0</v>
      </c>
      <c r="X58" s="88">
        <f t="shared" si="23"/>
        <v>0</v>
      </c>
      <c r="Y58" s="105">
        <f t="shared" si="24"/>
        <v>0</v>
      </c>
      <c r="Z58" s="125">
        <v>38225348</v>
      </c>
      <c r="AA58" s="88">
        <v>-457060632</v>
      </c>
      <c r="AB58" s="88">
        <f t="shared" si="25"/>
        <v>-418835284</v>
      </c>
      <c r="AC58" s="105">
        <f t="shared" si="26"/>
        <v>-2.096830798107324</v>
      </c>
      <c r="AD58" s="85">
        <v>44821225</v>
      </c>
      <c r="AE58" s="86">
        <v>464500903</v>
      </c>
      <c r="AF58" s="88">
        <f t="shared" si="27"/>
        <v>509322128</v>
      </c>
      <c r="AG58" s="86">
        <v>177990872</v>
      </c>
      <c r="AH58" s="86">
        <v>177990872</v>
      </c>
      <c r="AI58" s="126">
        <v>509322128</v>
      </c>
      <c r="AJ58" s="127">
        <f t="shared" si="28"/>
        <v>2.8615070103145515</v>
      </c>
      <c r="AK58" s="128">
        <f t="shared" si="29"/>
        <v>-1.8223386752204882</v>
      </c>
    </row>
    <row r="59" spans="1:37" ht="12.75">
      <c r="A59" s="62" t="s">
        <v>98</v>
      </c>
      <c r="B59" s="63" t="s">
        <v>326</v>
      </c>
      <c r="C59" s="64" t="s">
        <v>327</v>
      </c>
      <c r="D59" s="85">
        <v>185456001</v>
      </c>
      <c r="E59" s="86">
        <v>10043750</v>
      </c>
      <c r="F59" s="87">
        <f t="shared" si="15"/>
        <v>195499751</v>
      </c>
      <c r="G59" s="85">
        <v>200379049</v>
      </c>
      <c r="H59" s="86">
        <v>48179750</v>
      </c>
      <c r="I59" s="87">
        <f t="shared" si="16"/>
        <v>248558799</v>
      </c>
      <c r="J59" s="85">
        <v>24476926</v>
      </c>
      <c r="K59" s="86">
        <v>-419665334</v>
      </c>
      <c r="L59" s="88">
        <f t="shared" si="17"/>
        <v>-395188408</v>
      </c>
      <c r="M59" s="105">
        <f t="shared" si="18"/>
        <v>-2.0214266564462275</v>
      </c>
      <c r="N59" s="85">
        <v>0</v>
      </c>
      <c r="O59" s="86">
        <v>0</v>
      </c>
      <c r="P59" s="88">
        <f t="shared" si="19"/>
        <v>0</v>
      </c>
      <c r="Q59" s="105">
        <f t="shared" si="20"/>
        <v>0</v>
      </c>
      <c r="R59" s="85">
        <v>0</v>
      </c>
      <c r="S59" s="86">
        <v>0</v>
      </c>
      <c r="T59" s="88">
        <f t="shared" si="21"/>
        <v>0</v>
      </c>
      <c r="U59" s="105">
        <f t="shared" si="22"/>
        <v>0</v>
      </c>
      <c r="V59" s="85">
        <v>0</v>
      </c>
      <c r="W59" s="86">
        <v>0</v>
      </c>
      <c r="X59" s="88">
        <f t="shared" si="23"/>
        <v>0</v>
      </c>
      <c r="Y59" s="105">
        <f t="shared" si="24"/>
        <v>0</v>
      </c>
      <c r="Z59" s="125">
        <v>24476926</v>
      </c>
      <c r="AA59" s="88">
        <v>-419665334</v>
      </c>
      <c r="AB59" s="88">
        <f t="shared" si="25"/>
        <v>-395188408</v>
      </c>
      <c r="AC59" s="105">
        <f t="shared" si="26"/>
        <v>-2.0214266564462275</v>
      </c>
      <c r="AD59" s="85">
        <v>24930462</v>
      </c>
      <c r="AE59" s="86">
        <v>46400</v>
      </c>
      <c r="AF59" s="88">
        <f t="shared" si="27"/>
        <v>24976862</v>
      </c>
      <c r="AG59" s="86">
        <v>211546146</v>
      </c>
      <c r="AH59" s="86">
        <v>211546146</v>
      </c>
      <c r="AI59" s="126">
        <v>24976862</v>
      </c>
      <c r="AJ59" s="127">
        <f t="shared" si="28"/>
        <v>0.11806814953745363</v>
      </c>
      <c r="AK59" s="128">
        <f t="shared" si="29"/>
        <v>-16.82218006409292</v>
      </c>
    </row>
    <row r="60" spans="1:37" ht="12.75">
      <c r="A60" s="62" t="s">
        <v>113</v>
      </c>
      <c r="B60" s="63" t="s">
        <v>328</v>
      </c>
      <c r="C60" s="64" t="s">
        <v>329</v>
      </c>
      <c r="D60" s="85">
        <v>793797372</v>
      </c>
      <c r="E60" s="86">
        <v>296130376</v>
      </c>
      <c r="F60" s="87">
        <f t="shared" si="15"/>
        <v>1089927748</v>
      </c>
      <c r="G60" s="85">
        <v>830761450</v>
      </c>
      <c r="H60" s="86">
        <v>326520356</v>
      </c>
      <c r="I60" s="87">
        <f t="shared" si="16"/>
        <v>1157281806</v>
      </c>
      <c r="J60" s="85">
        <v>192074966</v>
      </c>
      <c r="K60" s="86">
        <v>28333907</v>
      </c>
      <c r="L60" s="88">
        <f t="shared" si="17"/>
        <v>220408873</v>
      </c>
      <c r="M60" s="105">
        <f t="shared" si="18"/>
        <v>0.20222337985655173</v>
      </c>
      <c r="N60" s="85">
        <v>0</v>
      </c>
      <c r="O60" s="86">
        <v>0</v>
      </c>
      <c r="P60" s="88">
        <f t="shared" si="19"/>
        <v>0</v>
      </c>
      <c r="Q60" s="105">
        <f t="shared" si="20"/>
        <v>0</v>
      </c>
      <c r="R60" s="85">
        <v>0</v>
      </c>
      <c r="S60" s="86">
        <v>0</v>
      </c>
      <c r="T60" s="88">
        <f t="shared" si="21"/>
        <v>0</v>
      </c>
      <c r="U60" s="105">
        <f t="shared" si="22"/>
        <v>0</v>
      </c>
      <c r="V60" s="85">
        <v>0</v>
      </c>
      <c r="W60" s="86">
        <v>0</v>
      </c>
      <c r="X60" s="88">
        <f t="shared" si="23"/>
        <v>0</v>
      </c>
      <c r="Y60" s="105">
        <f t="shared" si="24"/>
        <v>0</v>
      </c>
      <c r="Z60" s="125">
        <v>192074966</v>
      </c>
      <c r="AA60" s="88">
        <v>28333907</v>
      </c>
      <c r="AB60" s="88">
        <f t="shared" si="25"/>
        <v>220408873</v>
      </c>
      <c r="AC60" s="105">
        <f t="shared" si="26"/>
        <v>0.20222337985655173</v>
      </c>
      <c r="AD60" s="85">
        <v>229412947</v>
      </c>
      <c r="AE60" s="86">
        <v>35122236</v>
      </c>
      <c r="AF60" s="88">
        <f t="shared" si="27"/>
        <v>264535183</v>
      </c>
      <c r="AG60" s="86">
        <v>1196749797</v>
      </c>
      <c r="AH60" s="86">
        <v>1196749797</v>
      </c>
      <c r="AI60" s="126">
        <v>264535183</v>
      </c>
      <c r="AJ60" s="127">
        <f t="shared" si="28"/>
        <v>0.22104468591775328</v>
      </c>
      <c r="AK60" s="128">
        <f t="shared" si="29"/>
        <v>-0.16680696117461247</v>
      </c>
    </row>
    <row r="61" spans="1:37" ht="16.5">
      <c r="A61" s="65"/>
      <c r="B61" s="66" t="s">
        <v>330</v>
      </c>
      <c r="C61" s="67"/>
      <c r="D61" s="89">
        <f>SUM(D55:D60)</f>
        <v>5349073238</v>
      </c>
      <c r="E61" s="90">
        <f>SUM(E55:E60)</f>
        <v>1142098751</v>
      </c>
      <c r="F61" s="91">
        <f t="shared" si="15"/>
        <v>6491171989</v>
      </c>
      <c r="G61" s="89">
        <f>SUM(G55:G60)</f>
        <v>5546430516</v>
      </c>
      <c r="H61" s="90">
        <f>SUM(H55:H60)</f>
        <v>1462003141</v>
      </c>
      <c r="I61" s="91">
        <f t="shared" si="16"/>
        <v>7008433657</v>
      </c>
      <c r="J61" s="89">
        <f>SUM(J55:J60)</f>
        <v>1186160970</v>
      </c>
      <c r="K61" s="90">
        <f>SUM(K55:K60)</f>
        <v>-798482505</v>
      </c>
      <c r="L61" s="90">
        <f t="shared" si="17"/>
        <v>387678465</v>
      </c>
      <c r="M61" s="106">
        <f t="shared" si="18"/>
        <v>0.05972395518975056</v>
      </c>
      <c r="N61" s="89">
        <f>SUM(N55:N60)</f>
        <v>0</v>
      </c>
      <c r="O61" s="90">
        <f>SUM(O55:O60)</f>
        <v>0</v>
      </c>
      <c r="P61" s="90">
        <f t="shared" si="19"/>
        <v>0</v>
      </c>
      <c r="Q61" s="106">
        <f t="shared" si="20"/>
        <v>0</v>
      </c>
      <c r="R61" s="89">
        <f>SUM(R55:R60)</f>
        <v>0</v>
      </c>
      <c r="S61" s="90">
        <f>SUM(S55:S60)</f>
        <v>0</v>
      </c>
      <c r="T61" s="90">
        <f t="shared" si="21"/>
        <v>0</v>
      </c>
      <c r="U61" s="106">
        <f t="shared" si="22"/>
        <v>0</v>
      </c>
      <c r="V61" s="89">
        <f>SUM(V55:V60)</f>
        <v>0</v>
      </c>
      <c r="W61" s="90">
        <f>SUM(W55:W60)</f>
        <v>0</v>
      </c>
      <c r="X61" s="90">
        <f t="shared" si="23"/>
        <v>0</v>
      </c>
      <c r="Y61" s="106">
        <f t="shared" si="24"/>
        <v>0</v>
      </c>
      <c r="Z61" s="89">
        <v>1186160970</v>
      </c>
      <c r="AA61" s="90">
        <v>-798482505</v>
      </c>
      <c r="AB61" s="90">
        <f t="shared" si="25"/>
        <v>387678465</v>
      </c>
      <c r="AC61" s="106">
        <f t="shared" si="26"/>
        <v>0.05972395518975056</v>
      </c>
      <c r="AD61" s="89">
        <f>SUM(AD55:AD60)</f>
        <v>1250341428</v>
      </c>
      <c r="AE61" s="90">
        <f>SUM(AE55:AE60)</f>
        <v>571240555</v>
      </c>
      <c r="AF61" s="90">
        <f t="shared" si="27"/>
        <v>1821581983</v>
      </c>
      <c r="AG61" s="90">
        <f>SUM(AG55:AG60)</f>
        <v>6179501109</v>
      </c>
      <c r="AH61" s="90">
        <f>SUM(AH55:AH60)</f>
        <v>6179501109</v>
      </c>
      <c r="AI61" s="91">
        <f>SUM(AI55:AI60)</f>
        <v>1821581983</v>
      </c>
      <c r="AJ61" s="129">
        <f t="shared" si="28"/>
        <v>0.29477816264924633</v>
      </c>
      <c r="AK61" s="130">
        <f t="shared" si="29"/>
        <v>-0.7871748465794965</v>
      </c>
    </row>
    <row r="62" spans="1:37" ht="12.75">
      <c r="A62" s="62" t="s">
        <v>98</v>
      </c>
      <c r="B62" s="63" t="s">
        <v>331</v>
      </c>
      <c r="C62" s="64" t="s">
        <v>332</v>
      </c>
      <c r="D62" s="85">
        <v>309016336</v>
      </c>
      <c r="E62" s="86">
        <v>59005493</v>
      </c>
      <c r="F62" s="87">
        <f t="shared" si="15"/>
        <v>368021829</v>
      </c>
      <c r="G62" s="85">
        <v>317756336</v>
      </c>
      <c r="H62" s="86">
        <v>93805826</v>
      </c>
      <c r="I62" s="87">
        <f t="shared" si="16"/>
        <v>411562162</v>
      </c>
      <c r="J62" s="85">
        <v>57004787</v>
      </c>
      <c r="K62" s="86">
        <v>-250258765</v>
      </c>
      <c r="L62" s="88">
        <f t="shared" si="17"/>
        <v>-193253978</v>
      </c>
      <c r="M62" s="105">
        <f t="shared" si="18"/>
        <v>-0.5251155305790298</v>
      </c>
      <c r="N62" s="85">
        <v>0</v>
      </c>
      <c r="O62" s="86">
        <v>0</v>
      </c>
      <c r="P62" s="88">
        <f t="shared" si="19"/>
        <v>0</v>
      </c>
      <c r="Q62" s="105">
        <f t="shared" si="20"/>
        <v>0</v>
      </c>
      <c r="R62" s="85">
        <v>0</v>
      </c>
      <c r="S62" s="86">
        <v>0</v>
      </c>
      <c r="T62" s="88">
        <f t="shared" si="21"/>
        <v>0</v>
      </c>
      <c r="U62" s="105">
        <f t="shared" si="22"/>
        <v>0</v>
      </c>
      <c r="V62" s="85">
        <v>0</v>
      </c>
      <c r="W62" s="86">
        <v>0</v>
      </c>
      <c r="X62" s="88">
        <f t="shared" si="23"/>
        <v>0</v>
      </c>
      <c r="Y62" s="105">
        <f t="shared" si="24"/>
        <v>0</v>
      </c>
      <c r="Z62" s="125">
        <v>57004787</v>
      </c>
      <c r="AA62" s="88">
        <v>-250258765</v>
      </c>
      <c r="AB62" s="88">
        <f t="shared" si="25"/>
        <v>-193253978</v>
      </c>
      <c r="AC62" s="105">
        <f t="shared" si="26"/>
        <v>-0.5251155305790298</v>
      </c>
      <c r="AD62" s="85">
        <v>48980118</v>
      </c>
      <c r="AE62" s="86">
        <v>5471712</v>
      </c>
      <c r="AF62" s="88">
        <f t="shared" si="27"/>
        <v>54451830</v>
      </c>
      <c r="AG62" s="86">
        <v>348584832</v>
      </c>
      <c r="AH62" s="86">
        <v>348584832</v>
      </c>
      <c r="AI62" s="126">
        <v>54451830</v>
      </c>
      <c r="AJ62" s="127">
        <f t="shared" si="28"/>
        <v>0.15620825980173458</v>
      </c>
      <c r="AK62" s="128">
        <f t="shared" si="29"/>
        <v>-4.5490814174656755</v>
      </c>
    </row>
    <row r="63" spans="1:37" ht="12.75">
      <c r="A63" s="62" t="s">
        <v>98</v>
      </c>
      <c r="B63" s="63" t="s">
        <v>333</v>
      </c>
      <c r="C63" s="64" t="s">
        <v>334</v>
      </c>
      <c r="D63" s="85">
        <v>1890949224</v>
      </c>
      <c r="E63" s="86">
        <v>295382305</v>
      </c>
      <c r="F63" s="87">
        <f t="shared" si="15"/>
        <v>2186331529</v>
      </c>
      <c r="G63" s="85">
        <v>1924906841</v>
      </c>
      <c r="H63" s="86">
        <v>294762735</v>
      </c>
      <c r="I63" s="87">
        <f t="shared" si="16"/>
        <v>2219669576</v>
      </c>
      <c r="J63" s="85">
        <v>337112954</v>
      </c>
      <c r="K63" s="86">
        <v>34094328</v>
      </c>
      <c r="L63" s="88">
        <f t="shared" si="17"/>
        <v>371207282</v>
      </c>
      <c r="M63" s="105">
        <f t="shared" si="18"/>
        <v>0.1697854497710992</v>
      </c>
      <c r="N63" s="85">
        <v>0</v>
      </c>
      <c r="O63" s="86">
        <v>0</v>
      </c>
      <c r="P63" s="88">
        <f t="shared" si="19"/>
        <v>0</v>
      </c>
      <c r="Q63" s="105">
        <f t="shared" si="20"/>
        <v>0</v>
      </c>
      <c r="R63" s="85">
        <v>0</v>
      </c>
      <c r="S63" s="86">
        <v>0</v>
      </c>
      <c r="T63" s="88">
        <f t="shared" si="21"/>
        <v>0</v>
      </c>
      <c r="U63" s="105">
        <f t="shared" si="22"/>
        <v>0</v>
      </c>
      <c r="V63" s="85">
        <v>0</v>
      </c>
      <c r="W63" s="86">
        <v>0</v>
      </c>
      <c r="X63" s="88">
        <f t="shared" si="23"/>
        <v>0</v>
      </c>
      <c r="Y63" s="105">
        <f t="shared" si="24"/>
        <v>0</v>
      </c>
      <c r="Z63" s="125">
        <v>337112954</v>
      </c>
      <c r="AA63" s="88">
        <v>34094328</v>
      </c>
      <c r="AB63" s="88">
        <f t="shared" si="25"/>
        <v>371207282</v>
      </c>
      <c r="AC63" s="105">
        <f t="shared" si="26"/>
        <v>0.1697854497710992</v>
      </c>
      <c r="AD63" s="85">
        <v>347684973</v>
      </c>
      <c r="AE63" s="86">
        <v>17954122</v>
      </c>
      <c r="AF63" s="88">
        <f t="shared" si="27"/>
        <v>365639095</v>
      </c>
      <c r="AG63" s="86">
        <v>2062000204</v>
      </c>
      <c r="AH63" s="86">
        <v>2062000204</v>
      </c>
      <c r="AI63" s="126">
        <v>365639095</v>
      </c>
      <c r="AJ63" s="127">
        <f t="shared" si="28"/>
        <v>0.17732253095354203</v>
      </c>
      <c r="AK63" s="128">
        <f t="shared" si="29"/>
        <v>0.015228642331039488</v>
      </c>
    </row>
    <row r="64" spans="1:37" ht="12.75">
      <c r="A64" s="62" t="s">
        <v>98</v>
      </c>
      <c r="B64" s="63" t="s">
        <v>335</v>
      </c>
      <c r="C64" s="64" t="s">
        <v>336</v>
      </c>
      <c r="D64" s="85">
        <v>197831506</v>
      </c>
      <c r="E64" s="86">
        <v>85122266</v>
      </c>
      <c r="F64" s="87">
        <f t="shared" si="15"/>
        <v>282953772</v>
      </c>
      <c r="G64" s="85">
        <v>227608506</v>
      </c>
      <c r="H64" s="86">
        <v>85322266</v>
      </c>
      <c r="I64" s="87">
        <f t="shared" si="16"/>
        <v>312930772</v>
      </c>
      <c r="J64" s="85">
        <v>36370084</v>
      </c>
      <c r="K64" s="86">
        <v>9135284</v>
      </c>
      <c r="L64" s="88">
        <f t="shared" si="17"/>
        <v>45505368</v>
      </c>
      <c r="M64" s="105">
        <f t="shared" si="18"/>
        <v>0.16082262370405861</v>
      </c>
      <c r="N64" s="85">
        <v>0</v>
      </c>
      <c r="O64" s="86">
        <v>0</v>
      </c>
      <c r="P64" s="88">
        <f t="shared" si="19"/>
        <v>0</v>
      </c>
      <c r="Q64" s="105">
        <f t="shared" si="20"/>
        <v>0</v>
      </c>
      <c r="R64" s="85">
        <v>0</v>
      </c>
      <c r="S64" s="86">
        <v>0</v>
      </c>
      <c r="T64" s="88">
        <f t="shared" si="21"/>
        <v>0</v>
      </c>
      <c r="U64" s="105">
        <f t="shared" si="22"/>
        <v>0</v>
      </c>
      <c r="V64" s="85">
        <v>0</v>
      </c>
      <c r="W64" s="86">
        <v>0</v>
      </c>
      <c r="X64" s="88">
        <f t="shared" si="23"/>
        <v>0</v>
      </c>
      <c r="Y64" s="105">
        <f t="shared" si="24"/>
        <v>0</v>
      </c>
      <c r="Z64" s="125">
        <v>36370084</v>
      </c>
      <c r="AA64" s="88">
        <v>9135284</v>
      </c>
      <c r="AB64" s="88">
        <f t="shared" si="25"/>
        <v>45505368</v>
      </c>
      <c r="AC64" s="105">
        <f t="shared" si="26"/>
        <v>0.16082262370405861</v>
      </c>
      <c r="AD64" s="85">
        <v>39289616</v>
      </c>
      <c r="AE64" s="86">
        <v>13188833</v>
      </c>
      <c r="AF64" s="88">
        <f t="shared" si="27"/>
        <v>52478449</v>
      </c>
      <c r="AG64" s="86">
        <v>252271536</v>
      </c>
      <c r="AH64" s="86">
        <v>252271536</v>
      </c>
      <c r="AI64" s="126">
        <v>52478449</v>
      </c>
      <c r="AJ64" s="127">
        <f t="shared" si="28"/>
        <v>0.20802366304219116</v>
      </c>
      <c r="AK64" s="128">
        <f t="shared" si="29"/>
        <v>-0.1328751350864047</v>
      </c>
    </row>
    <row r="65" spans="1:37" ht="12.75">
      <c r="A65" s="62" t="s">
        <v>98</v>
      </c>
      <c r="B65" s="63" t="s">
        <v>337</v>
      </c>
      <c r="C65" s="64" t="s">
        <v>338</v>
      </c>
      <c r="D65" s="85">
        <v>129994412</v>
      </c>
      <c r="E65" s="86">
        <v>33939000</v>
      </c>
      <c r="F65" s="87">
        <f t="shared" si="15"/>
        <v>163933412</v>
      </c>
      <c r="G65" s="85">
        <v>138902762</v>
      </c>
      <c r="H65" s="86">
        <v>41695393</v>
      </c>
      <c r="I65" s="87">
        <f t="shared" si="16"/>
        <v>180598155</v>
      </c>
      <c r="J65" s="85">
        <v>29045881</v>
      </c>
      <c r="K65" s="86">
        <v>11670627</v>
      </c>
      <c r="L65" s="88">
        <f t="shared" si="17"/>
        <v>40716508</v>
      </c>
      <c r="M65" s="105">
        <f t="shared" si="18"/>
        <v>0.24837223542934617</v>
      </c>
      <c r="N65" s="85">
        <v>0</v>
      </c>
      <c r="O65" s="86">
        <v>0</v>
      </c>
      <c r="P65" s="88">
        <f t="shared" si="19"/>
        <v>0</v>
      </c>
      <c r="Q65" s="105">
        <f t="shared" si="20"/>
        <v>0</v>
      </c>
      <c r="R65" s="85">
        <v>0</v>
      </c>
      <c r="S65" s="86">
        <v>0</v>
      </c>
      <c r="T65" s="88">
        <f t="shared" si="21"/>
        <v>0</v>
      </c>
      <c r="U65" s="105">
        <f t="shared" si="22"/>
        <v>0</v>
      </c>
      <c r="V65" s="85">
        <v>0</v>
      </c>
      <c r="W65" s="86">
        <v>0</v>
      </c>
      <c r="X65" s="88">
        <f t="shared" si="23"/>
        <v>0</v>
      </c>
      <c r="Y65" s="105">
        <f t="shared" si="24"/>
        <v>0</v>
      </c>
      <c r="Z65" s="125">
        <v>29045881</v>
      </c>
      <c r="AA65" s="88">
        <v>11670627</v>
      </c>
      <c r="AB65" s="88">
        <f t="shared" si="25"/>
        <v>40716508</v>
      </c>
      <c r="AC65" s="105">
        <f t="shared" si="26"/>
        <v>0.24837223542934617</v>
      </c>
      <c r="AD65" s="85">
        <v>25448999</v>
      </c>
      <c r="AE65" s="86">
        <v>11810899</v>
      </c>
      <c r="AF65" s="88">
        <f t="shared" si="27"/>
        <v>37259898</v>
      </c>
      <c r="AG65" s="86">
        <v>165503430</v>
      </c>
      <c r="AH65" s="86">
        <v>165503430</v>
      </c>
      <c r="AI65" s="126">
        <v>37259898</v>
      </c>
      <c r="AJ65" s="127">
        <f t="shared" si="28"/>
        <v>0.22513066949730287</v>
      </c>
      <c r="AK65" s="128">
        <f t="shared" si="29"/>
        <v>0.09277024859273642</v>
      </c>
    </row>
    <row r="66" spans="1:37" ht="12.75">
      <c r="A66" s="62" t="s">
        <v>113</v>
      </c>
      <c r="B66" s="63" t="s">
        <v>339</v>
      </c>
      <c r="C66" s="64" t="s">
        <v>340</v>
      </c>
      <c r="D66" s="85">
        <v>944557248</v>
      </c>
      <c r="E66" s="86">
        <v>202795592</v>
      </c>
      <c r="F66" s="87">
        <f t="shared" si="15"/>
        <v>1147352840</v>
      </c>
      <c r="G66" s="85">
        <v>967559936</v>
      </c>
      <c r="H66" s="86">
        <v>229191392</v>
      </c>
      <c r="I66" s="87">
        <f t="shared" si="16"/>
        <v>1196751328</v>
      </c>
      <c r="J66" s="85">
        <v>233706853</v>
      </c>
      <c r="K66" s="86">
        <v>37565497</v>
      </c>
      <c r="L66" s="88">
        <f t="shared" si="17"/>
        <v>271272350</v>
      </c>
      <c r="M66" s="105">
        <f t="shared" si="18"/>
        <v>0.236433240536538</v>
      </c>
      <c r="N66" s="85">
        <v>0</v>
      </c>
      <c r="O66" s="86">
        <v>0</v>
      </c>
      <c r="P66" s="88">
        <f t="shared" si="19"/>
        <v>0</v>
      </c>
      <c r="Q66" s="105">
        <f t="shared" si="20"/>
        <v>0</v>
      </c>
      <c r="R66" s="85">
        <v>0</v>
      </c>
      <c r="S66" s="86">
        <v>0</v>
      </c>
      <c r="T66" s="88">
        <f t="shared" si="21"/>
        <v>0</v>
      </c>
      <c r="U66" s="105">
        <f t="shared" si="22"/>
        <v>0</v>
      </c>
      <c r="V66" s="85">
        <v>0</v>
      </c>
      <c r="W66" s="86">
        <v>0</v>
      </c>
      <c r="X66" s="88">
        <f t="shared" si="23"/>
        <v>0</v>
      </c>
      <c r="Y66" s="105">
        <f t="shared" si="24"/>
        <v>0</v>
      </c>
      <c r="Z66" s="125">
        <v>233706853</v>
      </c>
      <c r="AA66" s="88">
        <v>37565497</v>
      </c>
      <c r="AB66" s="88">
        <f t="shared" si="25"/>
        <v>271272350</v>
      </c>
      <c r="AC66" s="105">
        <f t="shared" si="26"/>
        <v>0.236433240536538</v>
      </c>
      <c r="AD66" s="85">
        <v>193154604</v>
      </c>
      <c r="AE66" s="86">
        <v>28181410</v>
      </c>
      <c r="AF66" s="88">
        <f t="shared" si="27"/>
        <v>221336014</v>
      </c>
      <c r="AG66" s="86">
        <v>1233734820</v>
      </c>
      <c r="AH66" s="86">
        <v>1233734820</v>
      </c>
      <c r="AI66" s="126">
        <v>221336014</v>
      </c>
      <c r="AJ66" s="127">
        <f t="shared" si="28"/>
        <v>0.17940323188738402</v>
      </c>
      <c r="AK66" s="128">
        <f t="shared" si="29"/>
        <v>0.22561324340104916</v>
      </c>
    </row>
    <row r="67" spans="1:37" ht="16.5">
      <c r="A67" s="65"/>
      <c r="B67" s="66" t="s">
        <v>341</v>
      </c>
      <c r="C67" s="67"/>
      <c r="D67" s="89">
        <f>SUM(D62:D66)</f>
        <v>3472348726</v>
      </c>
      <c r="E67" s="90">
        <f>SUM(E62:E66)</f>
        <v>676244656</v>
      </c>
      <c r="F67" s="91">
        <f t="shared" si="15"/>
        <v>4148593382</v>
      </c>
      <c r="G67" s="89">
        <f>SUM(G62:G66)</f>
        <v>3576734381</v>
      </c>
      <c r="H67" s="90">
        <f>SUM(H62:H66)</f>
        <v>744777612</v>
      </c>
      <c r="I67" s="91">
        <f t="shared" si="16"/>
        <v>4321511993</v>
      </c>
      <c r="J67" s="89">
        <f>SUM(J62:J66)</f>
        <v>693240559</v>
      </c>
      <c r="K67" s="90">
        <f>SUM(K62:K66)</f>
        <v>-157793029</v>
      </c>
      <c r="L67" s="90">
        <f t="shared" si="17"/>
        <v>535447530</v>
      </c>
      <c r="M67" s="106">
        <f t="shared" si="18"/>
        <v>0.12906724778649323</v>
      </c>
      <c r="N67" s="89">
        <f>SUM(N62:N66)</f>
        <v>0</v>
      </c>
      <c r="O67" s="90">
        <f>SUM(O62:O66)</f>
        <v>0</v>
      </c>
      <c r="P67" s="90">
        <f t="shared" si="19"/>
        <v>0</v>
      </c>
      <c r="Q67" s="106">
        <f t="shared" si="20"/>
        <v>0</v>
      </c>
      <c r="R67" s="89">
        <f>SUM(R62:R66)</f>
        <v>0</v>
      </c>
      <c r="S67" s="90">
        <f>SUM(S62:S66)</f>
        <v>0</v>
      </c>
      <c r="T67" s="90">
        <f t="shared" si="21"/>
        <v>0</v>
      </c>
      <c r="U67" s="106">
        <f t="shared" si="22"/>
        <v>0</v>
      </c>
      <c r="V67" s="89">
        <f>SUM(V62:V66)</f>
        <v>0</v>
      </c>
      <c r="W67" s="90">
        <f>SUM(W62:W66)</f>
        <v>0</v>
      </c>
      <c r="X67" s="90">
        <f t="shared" si="23"/>
        <v>0</v>
      </c>
      <c r="Y67" s="106">
        <f t="shared" si="24"/>
        <v>0</v>
      </c>
      <c r="Z67" s="89">
        <v>693240559</v>
      </c>
      <c r="AA67" s="90">
        <v>-157793029</v>
      </c>
      <c r="AB67" s="90">
        <f t="shared" si="25"/>
        <v>535447530</v>
      </c>
      <c r="AC67" s="106">
        <f t="shared" si="26"/>
        <v>0.12906724778649323</v>
      </c>
      <c r="AD67" s="89">
        <f>SUM(AD62:AD66)</f>
        <v>654558310</v>
      </c>
      <c r="AE67" s="90">
        <f>SUM(AE62:AE66)</f>
        <v>76606976</v>
      </c>
      <c r="AF67" s="90">
        <f t="shared" si="27"/>
        <v>731165286</v>
      </c>
      <c r="AG67" s="90">
        <f>SUM(AG62:AG66)</f>
        <v>4062094822</v>
      </c>
      <c r="AH67" s="90">
        <f>SUM(AH62:AH66)</f>
        <v>4062094822</v>
      </c>
      <c r="AI67" s="91">
        <f>SUM(AI62:AI66)</f>
        <v>731165286</v>
      </c>
      <c r="AJ67" s="129">
        <f t="shared" si="28"/>
        <v>0.17999709953594972</v>
      </c>
      <c r="AK67" s="130">
        <f t="shared" si="29"/>
        <v>-0.2676792234909249</v>
      </c>
    </row>
    <row r="68" spans="1:37" ht="12.75">
      <c r="A68" s="62" t="s">
        <v>98</v>
      </c>
      <c r="B68" s="63" t="s">
        <v>342</v>
      </c>
      <c r="C68" s="64" t="s">
        <v>343</v>
      </c>
      <c r="D68" s="85">
        <v>420073473</v>
      </c>
      <c r="E68" s="86">
        <v>102185000</v>
      </c>
      <c r="F68" s="87">
        <f t="shared" si="15"/>
        <v>522258473</v>
      </c>
      <c r="G68" s="85">
        <v>420539473</v>
      </c>
      <c r="H68" s="86">
        <v>142034568</v>
      </c>
      <c r="I68" s="87">
        <f t="shared" si="16"/>
        <v>562574041</v>
      </c>
      <c r="J68" s="85">
        <v>97023482</v>
      </c>
      <c r="K68" s="86">
        <v>15637121</v>
      </c>
      <c r="L68" s="88">
        <f t="shared" si="17"/>
        <v>112660603</v>
      </c>
      <c r="M68" s="105">
        <f t="shared" si="18"/>
        <v>0.21571809520455593</v>
      </c>
      <c r="N68" s="85">
        <v>0</v>
      </c>
      <c r="O68" s="86">
        <v>0</v>
      </c>
      <c r="P68" s="88">
        <f t="shared" si="19"/>
        <v>0</v>
      </c>
      <c r="Q68" s="105">
        <f t="shared" si="20"/>
        <v>0</v>
      </c>
      <c r="R68" s="85">
        <v>0</v>
      </c>
      <c r="S68" s="86">
        <v>0</v>
      </c>
      <c r="T68" s="88">
        <f t="shared" si="21"/>
        <v>0</v>
      </c>
      <c r="U68" s="105">
        <f t="shared" si="22"/>
        <v>0</v>
      </c>
      <c r="V68" s="85">
        <v>0</v>
      </c>
      <c r="W68" s="86">
        <v>0</v>
      </c>
      <c r="X68" s="88">
        <f t="shared" si="23"/>
        <v>0</v>
      </c>
      <c r="Y68" s="105">
        <f t="shared" si="24"/>
        <v>0</v>
      </c>
      <c r="Z68" s="125">
        <v>97023482</v>
      </c>
      <c r="AA68" s="88">
        <v>15637121</v>
      </c>
      <c r="AB68" s="88">
        <f t="shared" si="25"/>
        <v>112660603</v>
      </c>
      <c r="AC68" s="105">
        <f t="shared" si="26"/>
        <v>0.21571809520455593</v>
      </c>
      <c r="AD68" s="85">
        <v>79574472</v>
      </c>
      <c r="AE68" s="86">
        <v>9216030</v>
      </c>
      <c r="AF68" s="88">
        <f t="shared" si="27"/>
        <v>88790502</v>
      </c>
      <c r="AG68" s="86">
        <v>556905425</v>
      </c>
      <c r="AH68" s="86">
        <v>556905425</v>
      </c>
      <c r="AI68" s="126">
        <v>88790502</v>
      </c>
      <c r="AJ68" s="127">
        <f t="shared" si="28"/>
        <v>0.1594355127713112</v>
      </c>
      <c r="AK68" s="128">
        <f t="shared" si="29"/>
        <v>0.26883619826814353</v>
      </c>
    </row>
    <row r="69" spans="1:37" ht="12.75">
      <c r="A69" s="62" t="s">
        <v>98</v>
      </c>
      <c r="B69" s="63" t="s">
        <v>344</v>
      </c>
      <c r="C69" s="64" t="s">
        <v>345</v>
      </c>
      <c r="D69" s="85">
        <v>174082799</v>
      </c>
      <c r="E69" s="86">
        <v>59178684</v>
      </c>
      <c r="F69" s="87">
        <f t="shared" si="15"/>
        <v>233261483</v>
      </c>
      <c r="G69" s="85">
        <v>181473480</v>
      </c>
      <c r="H69" s="86">
        <v>71682404</v>
      </c>
      <c r="I69" s="87">
        <f t="shared" si="16"/>
        <v>253155884</v>
      </c>
      <c r="J69" s="85">
        <v>18831187</v>
      </c>
      <c r="K69" s="86">
        <v>-44914380</v>
      </c>
      <c r="L69" s="88">
        <f t="shared" si="17"/>
        <v>-26083193</v>
      </c>
      <c r="M69" s="105">
        <f t="shared" si="18"/>
        <v>-0.11181954544977321</v>
      </c>
      <c r="N69" s="85">
        <v>0</v>
      </c>
      <c r="O69" s="86">
        <v>0</v>
      </c>
      <c r="P69" s="88">
        <f t="shared" si="19"/>
        <v>0</v>
      </c>
      <c r="Q69" s="105">
        <f t="shared" si="20"/>
        <v>0</v>
      </c>
      <c r="R69" s="85">
        <v>0</v>
      </c>
      <c r="S69" s="86">
        <v>0</v>
      </c>
      <c r="T69" s="88">
        <f t="shared" si="21"/>
        <v>0</v>
      </c>
      <c r="U69" s="105">
        <f t="shared" si="22"/>
        <v>0</v>
      </c>
      <c r="V69" s="85">
        <v>0</v>
      </c>
      <c r="W69" s="86">
        <v>0</v>
      </c>
      <c r="X69" s="88">
        <f t="shared" si="23"/>
        <v>0</v>
      </c>
      <c r="Y69" s="105">
        <f t="shared" si="24"/>
        <v>0</v>
      </c>
      <c r="Z69" s="125">
        <v>18831187</v>
      </c>
      <c r="AA69" s="88">
        <v>-44914380</v>
      </c>
      <c r="AB69" s="88">
        <f t="shared" si="25"/>
        <v>-26083193</v>
      </c>
      <c r="AC69" s="105">
        <f t="shared" si="26"/>
        <v>-0.11181954544977321</v>
      </c>
      <c r="AD69" s="85">
        <v>60677550</v>
      </c>
      <c r="AE69" s="86">
        <v>108875013</v>
      </c>
      <c r="AF69" s="88">
        <f t="shared" si="27"/>
        <v>169552563</v>
      </c>
      <c r="AG69" s="86">
        <v>322383182</v>
      </c>
      <c r="AH69" s="86">
        <v>322383182</v>
      </c>
      <c r="AI69" s="126">
        <v>169552563</v>
      </c>
      <c r="AJ69" s="127">
        <f t="shared" si="28"/>
        <v>0.5259348888739488</v>
      </c>
      <c r="AK69" s="128">
        <f t="shared" si="29"/>
        <v>-1.1538354392201078</v>
      </c>
    </row>
    <row r="70" spans="1:37" ht="12.75">
      <c r="A70" s="62" t="s">
        <v>98</v>
      </c>
      <c r="B70" s="63" t="s">
        <v>346</v>
      </c>
      <c r="C70" s="64" t="s">
        <v>347</v>
      </c>
      <c r="D70" s="85">
        <v>313370523</v>
      </c>
      <c r="E70" s="86">
        <v>95592000</v>
      </c>
      <c r="F70" s="87">
        <f t="shared" si="15"/>
        <v>408962523</v>
      </c>
      <c r="G70" s="85">
        <v>313370523</v>
      </c>
      <c r="H70" s="86">
        <v>95592000</v>
      </c>
      <c r="I70" s="87">
        <f t="shared" si="16"/>
        <v>408962523</v>
      </c>
      <c r="J70" s="85">
        <v>49363176</v>
      </c>
      <c r="K70" s="86">
        <v>18361282</v>
      </c>
      <c r="L70" s="88">
        <f t="shared" si="17"/>
        <v>67724458</v>
      </c>
      <c r="M70" s="105">
        <f t="shared" si="18"/>
        <v>0.1656006460034481</v>
      </c>
      <c r="N70" s="85">
        <v>0</v>
      </c>
      <c r="O70" s="86">
        <v>0</v>
      </c>
      <c r="P70" s="88">
        <f t="shared" si="19"/>
        <v>0</v>
      </c>
      <c r="Q70" s="105">
        <f t="shared" si="20"/>
        <v>0</v>
      </c>
      <c r="R70" s="85">
        <v>0</v>
      </c>
      <c r="S70" s="86">
        <v>0</v>
      </c>
      <c r="T70" s="88">
        <f t="shared" si="21"/>
        <v>0</v>
      </c>
      <c r="U70" s="105">
        <f t="shared" si="22"/>
        <v>0</v>
      </c>
      <c r="V70" s="85">
        <v>0</v>
      </c>
      <c r="W70" s="86">
        <v>0</v>
      </c>
      <c r="X70" s="88">
        <f t="shared" si="23"/>
        <v>0</v>
      </c>
      <c r="Y70" s="105">
        <f t="shared" si="24"/>
        <v>0</v>
      </c>
      <c r="Z70" s="125">
        <v>49363176</v>
      </c>
      <c r="AA70" s="88">
        <v>18361282</v>
      </c>
      <c r="AB70" s="88">
        <f t="shared" si="25"/>
        <v>67724458</v>
      </c>
      <c r="AC70" s="105">
        <f t="shared" si="26"/>
        <v>0.1656006460034481</v>
      </c>
      <c r="AD70" s="85">
        <v>42013894</v>
      </c>
      <c r="AE70" s="86">
        <v>6360511</v>
      </c>
      <c r="AF70" s="88">
        <f t="shared" si="27"/>
        <v>48374405</v>
      </c>
      <c r="AG70" s="86">
        <v>407462943</v>
      </c>
      <c r="AH70" s="86">
        <v>407462943</v>
      </c>
      <c r="AI70" s="126">
        <v>48374405</v>
      </c>
      <c r="AJ70" s="127">
        <f t="shared" si="28"/>
        <v>0.11872099250016951</v>
      </c>
      <c r="AK70" s="128">
        <f t="shared" si="29"/>
        <v>0.40000601557786597</v>
      </c>
    </row>
    <row r="71" spans="1:37" ht="12.75">
      <c r="A71" s="62" t="s">
        <v>98</v>
      </c>
      <c r="B71" s="63" t="s">
        <v>348</v>
      </c>
      <c r="C71" s="64" t="s">
        <v>349</v>
      </c>
      <c r="D71" s="85">
        <v>203276037</v>
      </c>
      <c r="E71" s="86">
        <v>101077478</v>
      </c>
      <c r="F71" s="87">
        <f t="shared" si="15"/>
        <v>304353515</v>
      </c>
      <c r="G71" s="85">
        <v>207541154</v>
      </c>
      <c r="H71" s="86">
        <v>119670887</v>
      </c>
      <c r="I71" s="87">
        <f t="shared" si="16"/>
        <v>327212041</v>
      </c>
      <c r="J71" s="85">
        <v>33145733</v>
      </c>
      <c r="K71" s="86">
        <v>6701111</v>
      </c>
      <c r="L71" s="88">
        <f t="shared" si="17"/>
        <v>39846844</v>
      </c>
      <c r="M71" s="105">
        <f t="shared" si="18"/>
        <v>0.1309228973419282</v>
      </c>
      <c r="N71" s="85">
        <v>0</v>
      </c>
      <c r="O71" s="86">
        <v>0</v>
      </c>
      <c r="P71" s="88">
        <f t="shared" si="19"/>
        <v>0</v>
      </c>
      <c r="Q71" s="105">
        <f t="shared" si="20"/>
        <v>0</v>
      </c>
      <c r="R71" s="85">
        <v>0</v>
      </c>
      <c r="S71" s="86">
        <v>0</v>
      </c>
      <c r="T71" s="88">
        <f t="shared" si="21"/>
        <v>0</v>
      </c>
      <c r="U71" s="105">
        <f t="shared" si="22"/>
        <v>0</v>
      </c>
      <c r="V71" s="85">
        <v>0</v>
      </c>
      <c r="W71" s="86">
        <v>0</v>
      </c>
      <c r="X71" s="88">
        <f t="shared" si="23"/>
        <v>0</v>
      </c>
      <c r="Y71" s="105">
        <f t="shared" si="24"/>
        <v>0</v>
      </c>
      <c r="Z71" s="125">
        <v>33145733</v>
      </c>
      <c r="AA71" s="88">
        <v>6701111</v>
      </c>
      <c r="AB71" s="88">
        <f t="shared" si="25"/>
        <v>39846844</v>
      </c>
      <c r="AC71" s="105">
        <f t="shared" si="26"/>
        <v>0.1309228973419282</v>
      </c>
      <c r="AD71" s="85">
        <v>26934965</v>
      </c>
      <c r="AE71" s="86">
        <v>3728648</v>
      </c>
      <c r="AF71" s="88">
        <f t="shared" si="27"/>
        <v>30663613</v>
      </c>
      <c r="AG71" s="86">
        <v>256682504</v>
      </c>
      <c r="AH71" s="86">
        <v>256682504</v>
      </c>
      <c r="AI71" s="126">
        <v>30663613</v>
      </c>
      <c r="AJ71" s="127">
        <f t="shared" si="28"/>
        <v>0.11946125085331098</v>
      </c>
      <c r="AK71" s="128">
        <f t="shared" si="29"/>
        <v>0.299483006128469</v>
      </c>
    </row>
    <row r="72" spans="1:37" ht="12.75">
      <c r="A72" s="62" t="s">
        <v>113</v>
      </c>
      <c r="B72" s="63" t="s">
        <v>350</v>
      </c>
      <c r="C72" s="64" t="s">
        <v>351</v>
      </c>
      <c r="D72" s="85">
        <v>554543162</v>
      </c>
      <c r="E72" s="86">
        <v>271221430</v>
      </c>
      <c r="F72" s="87">
        <f t="shared" si="15"/>
        <v>825764592</v>
      </c>
      <c r="G72" s="85">
        <v>558993162</v>
      </c>
      <c r="H72" s="86">
        <v>280779726</v>
      </c>
      <c r="I72" s="87">
        <f t="shared" si="16"/>
        <v>839772888</v>
      </c>
      <c r="J72" s="85">
        <v>102779546</v>
      </c>
      <c r="K72" s="86">
        <v>79504259</v>
      </c>
      <c r="L72" s="88">
        <f t="shared" si="17"/>
        <v>182283805</v>
      </c>
      <c r="M72" s="105">
        <f t="shared" si="18"/>
        <v>0.22074548456783433</v>
      </c>
      <c r="N72" s="85">
        <v>0</v>
      </c>
      <c r="O72" s="86">
        <v>0</v>
      </c>
      <c r="P72" s="88">
        <f t="shared" si="19"/>
        <v>0</v>
      </c>
      <c r="Q72" s="105">
        <f t="shared" si="20"/>
        <v>0</v>
      </c>
      <c r="R72" s="85">
        <v>0</v>
      </c>
      <c r="S72" s="86">
        <v>0</v>
      </c>
      <c r="T72" s="88">
        <f t="shared" si="21"/>
        <v>0</v>
      </c>
      <c r="U72" s="105">
        <f t="shared" si="22"/>
        <v>0</v>
      </c>
      <c r="V72" s="85">
        <v>0</v>
      </c>
      <c r="W72" s="86">
        <v>0</v>
      </c>
      <c r="X72" s="88">
        <f t="shared" si="23"/>
        <v>0</v>
      </c>
      <c r="Y72" s="105">
        <f t="shared" si="24"/>
        <v>0</v>
      </c>
      <c r="Z72" s="125">
        <v>102779546</v>
      </c>
      <c r="AA72" s="88">
        <v>79504259</v>
      </c>
      <c r="AB72" s="88">
        <f t="shared" si="25"/>
        <v>182283805</v>
      </c>
      <c r="AC72" s="105">
        <f t="shared" si="26"/>
        <v>0.22074548456783433</v>
      </c>
      <c r="AD72" s="85">
        <v>93171248</v>
      </c>
      <c r="AE72" s="86">
        <v>46090548</v>
      </c>
      <c r="AF72" s="88">
        <f t="shared" si="27"/>
        <v>139261796</v>
      </c>
      <c r="AG72" s="86">
        <v>752222995</v>
      </c>
      <c r="AH72" s="86">
        <v>752222995</v>
      </c>
      <c r="AI72" s="126">
        <v>139261796</v>
      </c>
      <c r="AJ72" s="127">
        <f t="shared" si="28"/>
        <v>0.18513365973344115</v>
      </c>
      <c r="AK72" s="128">
        <f t="shared" si="29"/>
        <v>0.30892901165801434</v>
      </c>
    </row>
    <row r="73" spans="1:37" ht="16.5">
      <c r="A73" s="65"/>
      <c r="B73" s="66" t="s">
        <v>352</v>
      </c>
      <c r="C73" s="67"/>
      <c r="D73" s="89">
        <f>SUM(D68:D72)</f>
        <v>1665345994</v>
      </c>
      <c r="E73" s="90">
        <f>SUM(E68:E72)</f>
        <v>629254592</v>
      </c>
      <c r="F73" s="91">
        <f t="shared" si="15"/>
        <v>2294600586</v>
      </c>
      <c r="G73" s="89">
        <f>SUM(G68:G72)</f>
        <v>1681917792</v>
      </c>
      <c r="H73" s="90">
        <f>SUM(H68:H72)</f>
        <v>709759585</v>
      </c>
      <c r="I73" s="91">
        <f t="shared" si="16"/>
        <v>2391677377</v>
      </c>
      <c r="J73" s="89">
        <f>SUM(J68:J72)</f>
        <v>301143124</v>
      </c>
      <c r="K73" s="90">
        <f>SUM(K68:K72)</f>
        <v>75289393</v>
      </c>
      <c r="L73" s="90">
        <f t="shared" si="17"/>
        <v>376432517</v>
      </c>
      <c r="M73" s="106">
        <f t="shared" si="18"/>
        <v>0.16405143417844487</v>
      </c>
      <c r="N73" s="89">
        <f>SUM(N68:N72)</f>
        <v>0</v>
      </c>
      <c r="O73" s="90">
        <f>SUM(O68:O72)</f>
        <v>0</v>
      </c>
      <c r="P73" s="90">
        <f t="shared" si="19"/>
        <v>0</v>
      </c>
      <c r="Q73" s="106">
        <f t="shared" si="20"/>
        <v>0</v>
      </c>
      <c r="R73" s="89">
        <f>SUM(R68:R72)</f>
        <v>0</v>
      </c>
      <c r="S73" s="90">
        <f>SUM(S68:S72)</f>
        <v>0</v>
      </c>
      <c r="T73" s="90">
        <f t="shared" si="21"/>
        <v>0</v>
      </c>
      <c r="U73" s="106">
        <f t="shared" si="22"/>
        <v>0</v>
      </c>
      <c r="V73" s="89">
        <f>SUM(V68:V72)</f>
        <v>0</v>
      </c>
      <c r="W73" s="90">
        <f>SUM(W68:W72)</f>
        <v>0</v>
      </c>
      <c r="X73" s="90">
        <f t="shared" si="23"/>
        <v>0</v>
      </c>
      <c r="Y73" s="106">
        <f t="shared" si="24"/>
        <v>0</v>
      </c>
      <c r="Z73" s="89">
        <v>301143124</v>
      </c>
      <c r="AA73" s="90">
        <v>75289393</v>
      </c>
      <c r="AB73" s="90">
        <f t="shared" si="25"/>
        <v>376432517</v>
      </c>
      <c r="AC73" s="106">
        <f t="shared" si="26"/>
        <v>0.16405143417844487</v>
      </c>
      <c r="AD73" s="89">
        <f>SUM(AD68:AD72)</f>
        <v>302372129</v>
      </c>
      <c r="AE73" s="90">
        <f>SUM(AE68:AE72)</f>
        <v>174270750</v>
      </c>
      <c r="AF73" s="90">
        <f t="shared" si="27"/>
        <v>476642879</v>
      </c>
      <c r="AG73" s="90">
        <f>SUM(AG68:AG72)</f>
        <v>2295657049</v>
      </c>
      <c r="AH73" s="90">
        <f>SUM(AH68:AH72)</f>
        <v>2295657049</v>
      </c>
      <c r="AI73" s="91">
        <f>SUM(AI68:AI72)</f>
        <v>476642879</v>
      </c>
      <c r="AJ73" s="129">
        <f t="shared" si="28"/>
        <v>0.20762808591450022</v>
      </c>
      <c r="AK73" s="130">
        <f t="shared" si="29"/>
        <v>-0.21024202063029251</v>
      </c>
    </row>
    <row r="74" spans="1:37" ht="16.5">
      <c r="A74" s="68"/>
      <c r="B74" s="69" t="s">
        <v>353</v>
      </c>
      <c r="C74" s="70"/>
      <c r="D74" s="92">
        <f>SUM(D9,D11:D15,D17:D24,D26:D29,D31:D35,D37:D40,D42:D47,D49:D53,D55:D60,D62:D66,D68:D72)</f>
        <v>72176330307</v>
      </c>
      <c r="E74" s="93">
        <f>SUM(E9,E11:E15,E17:E24,E26:E29,E31:E35,E37:E40,E42:E47,E49:E53,E55:E60,E62:E66,E68:E72)</f>
        <v>11021103118</v>
      </c>
      <c r="F74" s="94">
        <f t="shared" si="15"/>
        <v>83197433425</v>
      </c>
      <c r="G74" s="92">
        <f>SUM(G9,G11:G15,G17:G24,G26:G29,G31:G35,G37:G40,G42:G47,G49:G53,G55:G60,G62:G66,G68:G72)</f>
        <v>72802220133</v>
      </c>
      <c r="H74" s="93">
        <f>SUM(H9,H11:H15,H17:H24,H26:H29,H31:H35,H37:H40,H42:H47,H49:H53,H55:H60,H62:H66,H68:H72)</f>
        <v>11813504814</v>
      </c>
      <c r="I74" s="94">
        <f t="shared" si="16"/>
        <v>84615724947</v>
      </c>
      <c r="J74" s="92">
        <f>SUM(J9,J11:J15,J17:J24,J26:J29,J31:J35,J37:J40,J42:J47,J49:J53,J55:J60,J62:J66,J68:J72)</f>
        <v>20894783191</v>
      </c>
      <c r="K74" s="93">
        <f>SUM(K9,K11:K15,K17:K24,K26:K29,K31:K35,K37:K40,K42:K47,K49:K53,K55:K60,K62:K66,K68:K72)</f>
        <v>1628942757</v>
      </c>
      <c r="L74" s="93">
        <f t="shared" si="17"/>
        <v>22523725948</v>
      </c>
      <c r="M74" s="107">
        <f t="shared" si="18"/>
        <v>0.27072621138372577</v>
      </c>
      <c r="N74" s="92">
        <f>SUM(N9,N11:N15,N17:N24,N26:N29,N31:N35,N37:N40,N42:N47,N49:N53,N55:N60,N62:N66,N68:N72)</f>
        <v>0</v>
      </c>
      <c r="O74" s="93">
        <f>SUM(O9,O11:O15,O17:O24,O26:O29,O31:O35,O37:O40,O42:O47,O49:O53,O55:O60,O62:O66,O68:O72)</f>
        <v>0</v>
      </c>
      <c r="P74" s="93">
        <f t="shared" si="19"/>
        <v>0</v>
      </c>
      <c r="Q74" s="107">
        <f t="shared" si="20"/>
        <v>0</v>
      </c>
      <c r="R74" s="92">
        <f>SUM(R9,R11:R15,R17:R24,R26:R29,R31:R35,R37:R40,R42:R47,R49:R53,R55:R60,R62:R66,R68:R72)</f>
        <v>0</v>
      </c>
      <c r="S74" s="93">
        <f>SUM(S9,S11:S15,S17:S24,S26:S29,S31:S35,S37:S40,S42:S47,S49:S53,S55:S60,S62:S66,S68:S72)</f>
        <v>0</v>
      </c>
      <c r="T74" s="93">
        <f t="shared" si="21"/>
        <v>0</v>
      </c>
      <c r="U74" s="107">
        <f t="shared" si="22"/>
        <v>0</v>
      </c>
      <c r="V74" s="92">
        <f>SUM(V9,V11:V15,V17:V24,V26:V29,V31:V35,V37:V40,V42:V47,V49:V53,V55:V60,V62:V66,V68:V72)</f>
        <v>0</v>
      </c>
      <c r="W74" s="93">
        <f>SUM(W9,W11:W15,W17:W24,W26:W29,W31:W35,W37:W40,W42:W47,W49:W53,W55:W60,W62:W66,W68:W72)</f>
        <v>0</v>
      </c>
      <c r="X74" s="93">
        <f t="shared" si="23"/>
        <v>0</v>
      </c>
      <c r="Y74" s="107">
        <f t="shared" si="24"/>
        <v>0</v>
      </c>
      <c r="Z74" s="92">
        <v>20894783191</v>
      </c>
      <c r="AA74" s="93">
        <v>1628942757</v>
      </c>
      <c r="AB74" s="93">
        <f t="shared" si="25"/>
        <v>22523725948</v>
      </c>
      <c r="AC74" s="107">
        <f t="shared" si="26"/>
        <v>0.27072621138372577</v>
      </c>
      <c r="AD74" s="92">
        <f>SUM(AD9,AD11:AD15,AD17:AD24,AD26:AD29,AD31:AD35,AD37:AD40,AD42:AD47,AD49:AD53,AD55:AD60,AD62:AD66,AD68:AD72)</f>
        <v>15754656217</v>
      </c>
      <c r="AE74" s="93">
        <f>SUM(AE9,AE11:AE15,AE17:AE24,AE26:AE29,AE31:AE35,AE37:AE40,AE42:AE47,AE49:AE53,AE55:AE60,AE62:AE66,AE68:AE72)</f>
        <v>18042248066</v>
      </c>
      <c r="AF74" s="93">
        <f t="shared" si="27"/>
        <v>33796904283</v>
      </c>
      <c r="AG74" s="93">
        <f>SUM(AG9,AG11:AG15,AG17:AG24,AG26:AG29,AG31:AG35,AG37:AG40,AG42:AG47,AG49:AG53,AG55:AG60,AG62:AG66,AG68:AG72)</f>
        <v>86777176423</v>
      </c>
      <c r="AH74" s="93">
        <f>SUM(AH9,AH11:AH15,AH17:AH24,AH26:AH29,AH31:AH35,AH37:AH40,AH42:AH47,AH49:AH53,AH55:AH60,AH62:AH66,AH68:AH72)</f>
        <v>86777176423</v>
      </c>
      <c r="AI74" s="94">
        <f>SUM(AI9,AI11:AI15,AI17:AI24,AI26:AI29,AI31:AI35,AI37:AI40,AI42:AI47,AI49:AI53,AI55:AI60,AI62:AI66,AI68:AI72)</f>
        <v>33796904283</v>
      </c>
      <c r="AJ74" s="131">
        <f t="shared" si="28"/>
        <v>0.38946766507192143</v>
      </c>
      <c r="AK74" s="132">
        <f t="shared" si="29"/>
        <v>-0.3335565364390626</v>
      </c>
    </row>
    <row r="75" spans="1:37" ht="12.75">
      <c r="A75" s="71"/>
      <c r="B75" s="71"/>
      <c r="C75" s="71"/>
      <c r="D75" s="95"/>
      <c r="E75" s="95"/>
      <c r="F75" s="95"/>
      <c r="G75" s="95"/>
      <c r="H75" s="95"/>
      <c r="I75" s="95"/>
      <c r="J75" s="95"/>
      <c r="K75" s="95"/>
      <c r="L75" s="95"/>
      <c r="M75" s="108"/>
      <c r="N75" s="95"/>
      <c r="O75" s="95"/>
      <c r="P75" s="95"/>
      <c r="Q75" s="108"/>
      <c r="R75" s="95"/>
      <c r="S75" s="95"/>
      <c r="T75" s="95"/>
      <c r="U75" s="108"/>
      <c r="V75" s="95"/>
      <c r="W75" s="95"/>
      <c r="X75" s="95"/>
      <c r="Y75" s="108"/>
      <c r="Z75" s="95"/>
      <c r="AA75" s="95"/>
      <c r="AB75" s="95"/>
      <c r="AC75" s="108"/>
      <c r="AD75" s="95"/>
      <c r="AE75" s="95"/>
      <c r="AF75" s="95"/>
      <c r="AG75" s="95"/>
      <c r="AH75" s="95"/>
      <c r="AI75" s="95"/>
      <c r="AJ75" s="108"/>
      <c r="AK75" s="108"/>
    </row>
    <row r="76" spans="1:37" ht="12.75">
      <c r="A76" s="71"/>
      <c r="B76" s="71"/>
      <c r="C76" s="71"/>
      <c r="D76" s="95"/>
      <c r="E76" s="95"/>
      <c r="F76" s="95"/>
      <c r="G76" s="95"/>
      <c r="H76" s="95"/>
      <c r="I76" s="95"/>
      <c r="J76" s="95"/>
      <c r="K76" s="95"/>
      <c r="L76" s="95"/>
      <c r="M76" s="108"/>
      <c r="N76" s="95"/>
      <c r="O76" s="95"/>
      <c r="P76" s="95"/>
      <c r="Q76" s="108"/>
      <c r="R76" s="95"/>
      <c r="S76" s="95"/>
      <c r="T76" s="95"/>
      <c r="U76" s="108"/>
      <c r="V76" s="95"/>
      <c r="W76" s="95"/>
      <c r="X76" s="95"/>
      <c r="Y76" s="108"/>
      <c r="Z76" s="95"/>
      <c r="AA76" s="95"/>
      <c r="AB76" s="95"/>
      <c r="AC76" s="108"/>
      <c r="AD76" s="95"/>
      <c r="AE76" s="95"/>
      <c r="AF76" s="95"/>
      <c r="AG76" s="95"/>
      <c r="AH76" s="95"/>
      <c r="AI76" s="95"/>
      <c r="AJ76" s="108"/>
      <c r="AK76" s="108"/>
    </row>
    <row r="77" spans="1:37" ht="12.75">
      <c r="A77" s="71"/>
      <c r="B77" s="71"/>
      <c r="C77" s="71"/>
      <c r="D77" s="95"/>
      <c r="E77" s="95"/>
      <c r="F77" s="95"/>
      <c r="G77" s="95"/>
      <c r="H77" s="95"/>
      <c r="I77" s="95"/>
      <c r="J77" s="95"/>
      <c r="K77" s="95"/>
      <c r="L77" s="95"/>
      <c r="M77" s="108"/>
      <c r="N77" s="95"/>
      <c r="O77" s="95"/>
      <c r="P77" s="95"/>
      <c r="Q77" s="108"/>
      <c r="R77" s="95"/>
      <c r="S77" s="95"/>
      <c r="T77" s="95"/>
      <c r="U77" s="108"/>
      <c r="V77" s="95"/>
      <c r="W77" s="95"/>
      <c r="X77" s="95"/>
      <c r="Y77" s="108"/>
      <c r="Z77" s="95"/>
      <c r="AA77" s="95"/>
      <c r="AB77" s="95"/>
      <c r="AC77" s="108"/>
      <c r="AD77" s="95"/>
      <c r="AE77" s="95"/>
      <c r="AF77" s="95"/>
      <c r="AG77" s="95"/>
      <c r="AH77" s="95"/>
      <c r="AI77" s="95"/>
      <c r="AJ77" s="108"/>
      <c r="AK77" s="108"/>
    </row>
    <row r="78" spans="1:37" ht="12.75">
      <c r="A78" s="71"/>
      <c r="B78" s="71"/>
      <c r="C78" s="71"/>
      <c r="D78" s="95"/>
      <c r="E78" s="95"/>
      <c r="F78" s="95"/>
      <c r="G78" s="95"/>
      <c r="H78" s="95"/>
      <c r="I78" s="95"/>
      <c r="J78" s="95"/>
      <c r="K78" s="95"/>
      <c r="L78" s="95"/>
      <c r="M78" s="108"/>
      <c r="N78" s="95"/>
      <c r="O78" s="95"/>
      <c r="P78" s="95"/>
      <c r="Q78" s="108"/>
      <c r="R78" s="95"/>
      <c r="S78" s="95"/>
      <c r="T78" s="95"/>
      <c r="U78" s="108"/>
      <c r="V78" s="95"/>
      <c r="W78" s="95"/>
      <c r="X78" s="95"/>
      <c r="Y78" s="108"/>
      <c r="Z78" s="95"/>
      <c r="AA78" s="95"/>
      <c r="AB78" s="95"/>
      <c r="AC78" s="108"/>
      <c r="AD78" s="95"/>
      <c r="AE78" s="95"/>
      <c r="AF78" s="95"/>
      <c r="AG78" s="95"/>
      <c r="AH78" s="95"/>
      <c r="AI78" s="95"/>
      <c r="AJ78" s="108"/>
      <c r="AK78" s="108"/>
    </row>
    <row r="79" spans="1:37" ht="12.75">
      <c r="A79" s="71"/>
      <c r="B79" s="71"/>
      <c r="C79" s="71"/>
      <c r="D79" s="95"/>
      <c r="E79" s="95"/>
      <c r="F79" s="95"/>
      <c r="G79" s="95"/>
      <c r="H79" s="95"/>
      <c r="I79" s="95"/>
      <c r="J79" s="95"/>
      <c r="K79" s="95"/>
      <c r="L79" s="95"/>
      <c r="M79" s="108"/>
      <c r="N79" s="95"/>
      <c r="O79" s="95"/>
      <c r="P79" s="95"/>
      <c r="Q79" s="108"/>
      <c r="R79" s="95"/>
      <c r="S79" s="95"/>
      <c r="T79" s="95"/>
      <c r="U79" s="108"/>
      <c r="V79" s="95"/>
      <c r="W79" s="95"/>
      <c r="X79" s="95"/>
      <c r="Y79" s="108"/>
      <c r="Z79" s="95"/>
      <c r="AA79" s="95"/>
      <c r="AB79" s="95"/>
      <c r="AC79" s="108"/>
      <c r="AD79" s="95"/>
      <c r="AE79" s="95"/>
      <c r="AF79" s="95"/>
      <c r="AG79" s="95"/>
      <c r="AH79" s="95"/>
      <c r="AI79" s="95"/>
      <c r="AJ79" s="108"/>
      <c r="AK79" s="108"/>
    </row>
    <row r="80" spans="1:37" ht="12.75">
      <c r="A80" s="71"/>
      <c r="B80" s="71"/>
      <c r="C80" s="71"/>
      <c r="D80" s="95"/>
      <c r="E80" s="95"/>
      <c r="F80" s="95"/>
      <c r="G80" s="95"/>
      <c r="H80" s="95"/>
      <c r="I80" s="95"/>
      <c r="J80" s="95"/>
      <c r="K80" s="95"/>
      <c r="L80" s="95"/>
      <c r="M80" s="108"/>
      <c r="N80" s="95"/>
      <c r="O80" s="95"/>
      <c r="P80" s="95"/>
      <c r="Q80" s="108"/>
      <c r="R80" s="95"/>
      <c r="S80" s="95"/>
      <c r="T80" s="95"/>
      <c r="U80" s="108"/>
      <c r="V80" s="95"/>
      <c r="W80" s="95"/>
      <c r="X80" s="95"/>
      <c r="Y80" s="108"/>
      <c r="Z80" s="95"/>
      <c r="AA80" s="95"/>
      <c r="AB80" s="95"/>
      <c r="AC80" s="108"/>
      <c r="AD80" s="95"/>
      <c r="AE80" s="95"/>
      <c r="AF80" s="95"/>
      <c r="AG80" s="95"/>
      <c r="AH80" s="95"/>
      <c r="AI80" s="95"/>
      <c r="AJ80" s="108"/>
      <c r="AK80" s="108"/>
    </row>
    <row r="81" spans="1:37" ht="12.75">
      <c r="A81" s="71"/>
      <c r="B81" s="71"/>
      <c r="C81" s="71"/>
      <c r="D81" s="95"/>
      <c r="E81" s="95"/>
      <c r="F81" s="95"/>
      <c r="G81" s="95"/>
      <c r="H81" s="95"/>
      <c r="I81" s="95"/>
      <c r="J81" s="95"/>
      <c r="K81" s="95"/>
      <c r="L81" s="95"/>
      <c r="M81" s="108"/>
      <c r="N81" s="95"/>
      <c r="O81" s="95"/>
      <c r="P81" s="95"/>
      <c r="Q81" s="108"/>
      <c r="R81" s="95"/>
      <c r="S81" s="95"/>
      <c r="T81" s="95"/>
      <c r="U81" s="108"/>
      <c r="V81" s="95"/>
      <c r="W81" s="95"/>
      <c r="X81" s="95"/>
      <c r="Y81" s="108"/>
      <c r="Z81" s="95"/>
      <c r="AA81" s="95"/>
      <c r="AB81" s="95"/>
      <c r="AC81" s="108"/>
      <c r="AD81" s="95"/>
      <c r="AE81" s="95"/>
      <c r="AF81" s="95"/>
      <c r="AG81" s="95"/>
      <c r="AH81" s="95"/>
      <c r="AI81" s="95"/>
      <c r="AJ81" s="108"/>
      <c r="AK81" s="108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K84"/>
  <sheetViews>
    <sheetView showGridLines="0" zoomScalePageLayoutView="0" workbookViewId="0" topLeftCell="A1">
      <selection activeCell="AJ9" sqref="AJ9:AK8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6" width="12.140625" style="0" customWidth="1"/>
    <col min="7" max="9" width="12.140625" style="0" hidden="1" customWidth="1"/>
    <col min="10" max="12" width="12.140625" style="0" customWidth="1"/>
    <col min="13" max="13" width="13.7109375" style="0" customWidth="1"/>
    <col min="14" max="16" width="12.140625" style="0" hidden="1" customWidth="1"/>
    <col min="17" max="17" width="13.7109375" style="0" hidden="1" customWidth="1"/>
    <col min="18" max="25" width="12.140625" style="0" hidden="1" customWidth="1"/>
    <col min="26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43" t="s">
        <v>0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</row>
    <row r="3" spans="1:37" ht="16.5">
      <c r="A3" s="5"/>
      <c r="B3" s="133" t="s">
        <v>1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</row>
    <row r="4" spans="1:37" ht="15" customHeight="1">
      <c r="A4" s="8"/>
      <c r="B4" s="9"/>
      <c r="C4" s="10"/>
      <c r="D4" s="135" t="s">
        <v>2</v>
      </c>
      <c r="E4" s="135"/>
      <c r="F4" s="135"/>
      <c r="G4" s="135" t="s">
        <v>3</v>
      </c>
      <c r="H4" s="135"/>
      <c r="I4" s="135"/>
      <c r="J4" s="136" t="s">
        <v>4</v>
      </c>
      <c r="K4" s="137"/>
      <c r="L4" s="137"/>
      <c r="M4" s="138"/>
      <c r="N4" s="136" t="s">
        <v>5</v>
      </c>
      <c r="O4" s="139"/>
      <c r="P4" s="139"/>
      <c r="Q4" s="140"/>
      <c r="R4" s="136" t="s">
        <v>6</v>
      </c>
      <c r="S4" s="139"/>
      <c r="T4" s="139"/>
      <c r="U4" s="140"/>
      <c r="V4" s="136" t="s">
        <v>7</v>
      </c>
      <c r="W4" s="141"/>
      <c r="X4" s="141"/>
      <c r="Y4" s="142"/>
      <c r="Z4" s="136" t="s">
        <v>8</v>
      </c>
      <c r="AA4" s="137"/>
      <c r="AB4" s="137"/>
      <c r="AC4" s="138"/>
      <c r="AD4" s="136" t="s">
        <v>9</v>
      </c>
      <c r="AE4" s="137"/>
      <c r="AF4" s="137"/>
      <c r="AG4" s="137"/>
      <c r="AH4" s="137"/>
      <c r="AI4" s="137"/>
      <c r="AJ4" s="138"/>
      <c r="AK4" s="11"/>
    </row>
    <row r="5" spans="1:37" ht="38.25">
      <c r="A5" s="14"/>
      <c r="B5" s="15" t="s">
        <v>10</v>
      </c>
      <c r="C5" s="16" t="s">
        <v>11</v>
      </c>
      <c r="D5" s="17" t="s">
        <v>12</v>
      </c>
      <c r="E5" s="18" t="s">
        <v>13</v>
      </c>
      <c r="F5" s="19" t="s">
        <v>14</v>
      </c>
      <c r="G5" s="17" t="s">
        <v>12</v>
      </c>
      <c r="H5" s="18" t="s">
        <v>13</v>
      </c>
      <c r="I5" s="19" t="s">
        <v>14</v>
      </c>
      <c r="J5" s="17" t="s">
        <v>12</v>
      </c>
      <c r="K5" s="18" t="s">
        <v>13</v>
      </c>
      <c r="L5" s="18" t="s">
        <v>14</v>
      </c>
      <c r="M5" s="19" t="s">
        <v>15</v>
      </c>
      <c r="N5" s="17" t="s">
        <v>12</v>
      </c>
      <c r="O5" s="18" t="s">
        <v>13</v>
      </c>
      <c r="P5" s="20" t="s">
        <v>14</v>
      </c>
      <c r="Q5" s="21" t="s">
        <v>16</v>
      </c>
      <c r="R5" s="18" t="s">
        <v>12</v>
      </c>
      <c r="S5" s="18" t="s">
        <v>13</v>
      </c>
      <c r="T5" s="20" t="s">
        <v>14</v>
      </c>
      <c r="U5" s="21" t="s">
        <v>17</v>
      </c>
      <c r="V5" s="18" t="s">
        <v>12</v>
      </c>
      <c r="W5" s="18" t="s">
        <v>13</v>
      </c>
      <c r="X5" s="20" t="s">
        <v>14</v>
      </c>
      <c r="Y5" s="21" t="s">
        <v>18</v>
      </c>
      <c r="Z5" s="17" t="s">
        <v>12</v>
      </c>
      <c r="AA5" s="18" t="s">
        <v>13</v>
      </c>
      <c r="AB5" s="18" t="s">
        <v>14</v>
      </c>
      <c r="AC5" s="19" t="s">
        <v>19</v>
      </c>
      <c r="AD5" s="17" t="s">
        <v>12</v>
      </c>
      <c r="AE5" s="18" t="s">
        <v>13</v>
      </c>
      <c r="AF5" s="18" t="s">
        <v>14</v>
      </c>
      <c r="AG5" s="18"/>
      <c r="AH5" s="18"/>
      <c r="AI5" s="18"/>
      <c r="AJ5" s="22" t="s">
        <v>19</v>
      </c>
      <c r="AK5" s="23" t="s">
        <v>20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6.5">
      <c r="A7" s="60"/>
      <c r="B7" s="61" t="s">
        <v>30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2.75">
      <c r="A9" s="62" t="s">
        <v>98</v>
      </c>
      <c r="B9" s="63" t="s">
        <v>354</v>
      </c>
      <c r="C9" s="64" t="s">
        <v>355</v>
      </c>
      <c r="D9" s="85">
        <v>458118738</v>
      </c>
      <c r="E9" s="86">
        <v>138638004</v>
      </c>
      <c r="F9" s="87">
        <f>$D9+$E9</f>
        <v>596756742</v>
      </c>
      <c r="G9" s="85">
        <v>458118738</v>
      </c>
      <c r="H9" s="86">
        <v>138638004</v>
      </c>
      <c r="I9" s="87">
        <f>$G9+$H9</f>
        <v>596756742</v>
      </c>
      <c r="J9" s="85">
        <v>60188154</v>
      </c>
      <c r="K9" s="86">
        <v>19373917</v>
      </c>
      <c r="L9" s="88">
        <f>$J9+$K9</f>
        <v>79562071</v>
      </c>
      <c r="M9" s="105">
        <f>IF($F9=0,0,$L9/$F9)</f>
        <v>0.13332412589651144</v>
      </c>
      <c r="N9" s="85">
        <v>0</v>
      </c>
      <c r="O9" s="86">
        <v>0</v>
      </c>
      <c r="P9" s="88">
        <f>$N9+$O9</f>
        <v>0</v>
      </c>
      <c r="Q9" s="105">
        <f>IF($F9=0,0,$P9/$F9)</f>
        <v>0</v>
      </c>
      <c r="R9" s="85">
        <v>0</v>
      </c>
      <c r="S9" s="86">
        <v>0</v>
      </c>
      <c r="T9" s="88">
        <f>$R9+$S9</f>
        <v>0</v>
      </c>
      <c r="U9" s="105">
        <f>IF($I9=0,0,$T9/$I9)</f>
        <v>0</v>
      </c>
      <c r="V9" s="85">
        <v>0</v>
      </c>
      <c r="W9" s="86">
        <v>0</v>
      </c>
      <c r="X9" s="88">
        <f>$V9+$W9</f>
        <v>0</v>
      </c>
      <c r="Y9" s="105">
        <f>IF($I9=0,0,$X9/$I9)</f>
        <v>0</v>
      </c>
      <c r="Z9" s="125">
        <v>60188154</v>
      </c>
      <c r="AA9" s="88">
        <v>19373917</v>
      </c>
      <c r="AB9" s="88">
        <f>$Z9+$AA9</f>
        <v>79562071</v>
      </c>
      <c r="AC9" s="105">
        <f>IF($F9=0,0,$AB9/$F9)</f>
        <v>0.13332412589651144</v>
      </c>
      <c r="AD9" s="85">
        <v>90908034</v>
      </c>
      <c r="AE9" s="86">
        <v>2461886044</v>
      </c>
      <c r="AF9" s="88">
        <f>$AD9+$AE9</f>
        <v>2552794078</v>
      </c>
      <c r="AG9" s="86">
        <v>481561000</v>
      </c>
      <c r="AH9" s="86">
        <v>481561000</v>
      </c>
      <c r="AI9" s="126">
        <v>2552794078</v>
      </c>
      <c r="AJ9" s="127">
        <f>IF($AG9=0,0,$AI9/$AG9)</f>
        <v>5.301081437242634</v>
      </c>
      <c r="AK9" s="128">
        <f>IF($AF9=0,0,(($L9/$AF9)-1))</f>
        <v>-0.9688333376805961</v>
      </c>
    </row>
    <row r="10" spans="1:37" ht="12.75">
      <c r="A10" s="62" t="s">
        <v>98</v>
      </c>
      <c r="B10" s="63" t="s">
        <v>356</v>
      </c>
      <c r="C10" s="64" t="s">
        <v>357</v>
      </c>
      <c r="D10" s="85">
        <v>360352591</v>
      </c>
      <c r="E10" s="86">
        <v>119672000</v>
      </c>
      <c r="F10" s="87">
        <f aca="true" t="shared" si="0" ref="F10:F41">$D10+$E10</f>
        <v>480024591</v>
      </c>
      <c r="G10" s="85">
        <v>418850927</v>
      </c>
      <c r="H10" s="86">
        <v>120657660</v>
      </c>
      <c r="I10" s="87">
        <f aca="true" t="shared" si="1" ref="I10:I41">$G10+$H10</f>
        <v>539508587</v>
      </c>
      <c r="J10" s="85">
        <v>67620076</v>
      </c>
      <c r="K10" s="86">
        <v>24232395</v>
      </c>
      <c r="L10" s="88">
        <f aca="true" t="shared" si="2" ref="L10:L41">$J10+$K10</f>
        <v>91852471</v>
      </c>
      <c r="M10" s="105">
        <f aca="true" t="shared" si="3" ref="M10:M41">IF($F10=0,0,$L10/$F10)</f>
        <v>0.19134951150867185</v>
      </c>
      <c r="N10" s="85">
        <v>0</v>
      </c>
      <c r="O10" s="86">
        <v>0</v>
      </c>
      <c r="P10" s="88">
        <f aca="true" t="shared" si="4" ref="P10:P41">$N10+$O10</f>
        <v>0</v>
      </c>
      <c r="Q10" s="105">
        <f aca="true" t="shared" si="5" ref="Q10:Q41">IF($F10=0,0,$P10/$F10)</f>
        <v>0</v>
      </c>
      <c r="R10" s="85">
        <v>0</v>
      </c>
      <c r="S10" s="86">
        <v>0</v>
      </c>
      <c r="T10" s="88">
        <f aca="true" t="shared" si="6" ref="T10:T41">$R10+$S10</f>
        <v>0</v>
      </c>
      <c r="U10" s="105">
        <f aca="true" t="shared" si="7" ref="U10:U41">IF($I10=0,0,$T10/$I10)</f>
        <v>0</v>
      </c>
      <c r="V10" s="85">
        <v>0</v>
      </c>
      <c r="W10" s="86">
        <v>0</v>
      </c>
      <c r="X10" s="88">
        <f aca="true" t="shared" si="8" ref="X10:X41">$V10+$W10</f>
        <v>0</v>
      </c>
      <c r="Y10" s="105">
        <f aca="true" t="shared" si="9" ref="Y10:Y41">IF($I10=0,0,$X10/$I10)</f>
        <v>0</v>
      </c>
      <c r="Z10" s="125">
        <v>67620076</v>
      </c>
      <c r="AA10" s="88">
        <v>24232395</v>
      </c>
      <c r="AB10" s="88">
        <f aca="true" t="shared" si="10" ref="AB10:AB41">$Z10+$AA10</f>
        <v>91852471</v>
      </c>
      <c r="AC10" s="105">
        <f aca="true" t="shared" si="11" ref="AC10:AC41">IF($F10=0,0,$AB10/$F10)</f>
        <v>0.19134951150867185</v>
      </c>
      <c r="AD10" s="85">
        <v>80151322</v>
      </c>
      <c r="AE10" s="86">
        <v>14012493</v>
      </c>
      <c r="AF10" s="88">
        <f aca="true" t="shared" si="12" ref="AF10:AF41">$AD10+$AE10</f>
        <v>94163815</v>
      </c>
      <c r="AG10" s="86">
        <v>470174560</v>
      </c>
      <c r="AH10" s="86">
        <v>470174560</v>
      </c>
      <c r="AI10" s="126">
        <v>94163815</v>
      </c>
      <c r="AJ10" s="127">
        <f aca="true" t="shared" si="13" ref="AJ10:AJ41">IF($AG10=0,0,$AI10/$AG10)</f>
        <v>0.20027415987798233</v>
      </c>
      <c r="AK10" s="128">
        <f aca="true" t="shared" si="14" ref="AK10:AK41">IF($AF10=0,0,(($L10/$AF10)-1))</f>
        <v>-0.0245459893484562</v>
      </c>
    </row>
    <row r="11" spans="1:37" ht="12.75">
      <c r="A11" s="62" t="s">
        <v>98</v>
      </c>
      <c r="B11" s="63" t="s">
        <v>358</v>
      </c>
      <c r="C11" s="64" t="s">
        <v>359</v>
      </c>
      <c r="D11" s="85">
        <v>1287355041</v>
      </c>
      <c r="E11" s="86">
        <v>130973034</v>
      </c>
      <c r="F11" s="87">
        <f t="shared" si="0"/>
        <v>1418328075</v>
      </c>
      <c r="G11" s="85">
        <v>1266635886</v>
      </c>
      <c r="H11" s="86">
        <v>145883135</v>
      </c>
      <c r="I11" s="87">
        <f t="shared" si="1"/>
        <v>1412519021</v>
      </c>
      <c r="J11" s="85">
        <v>155717908</v>
      </c>
      <c r="K11" s="86">
        <v>27490774</v>
      </c>
      <c r="L11" s="88">
        <f t="shared" si="2"/>
        <v>183208682</v>
      </c>
      <c r="M11" s="105">
        <f t="shared" si="3"/>
        <v>0.12917228758938584</v>
      </c>
      <c r="N11" s="85">
        <v>0</v>
      </c>
      <c r="O11" s="86">
        <v>0</v>
      </c>
      <c r="P11" s="88">
        <f t="shared" si="4"/>
        <v>0</v>
      </c>
      <c r="Q11" s="105">
        <f t="shared" si="5"/>
        <v>0</v>
      </c>
      <c r="R11" s="85">
        <v>0</v>
      </c>
      <c r="S11" s="86">
        <v>0</v>
      </c>
      <c r="T11" s="88">
        <f t="shared" si="6"/>
        <v>0</v>
      </c>
      <c r="U11" s="105">
        <f t="shared" si="7"/>
        <v>0</v>
      </c>
      <c r="V11" s="85">
        <v>0</v>
      </c>
      <c r="W11" s="86">
        <v>0</v>
      </c>
      <c r="X11" s="88">
        <f t="shared" si="8"/>
        <v>0</v>
      </c>
      <c r="Y11" s="105">
        <f t="shared" si="9"/>
        <v>0</v>
      </c>
      <c r="Z11" s="125">
        <v>155717908</v>
      </c>
      <c r="AA11" s="88">
        <v>27490774</v>
      </c>
      <c r="AB11" s="88">
        <f t="shared" si="10"/>
        <v>183208682</v>
      </c>
      <c r="AC11" s="105">
        <f t="shared" si="11"/>
        <v>0.12917228758938584</v>
      </c>
      <c r="AD11" s="85">
        <v>215636183</v>
      </c>
      <c r="AE11" s="86">
        <v>34591330</v>
      </c>
      <c r="AF11" s="88">
        <f t="shared" si="12"/>
        <v>250227513</v>
      </c>
      <c r="AG11" s="86">
        <v>1456616802</v>
      </c>
      <c r="AH11" s="86">
        <v>1456616802</v>
      </c>
      <c r="AI11" s="126">
        <v>250227513</v>
      </c>
      <c r="AJ11" s="127">
        <f t="shared" si="13"/>
        <v>0.17178678198440828</v>
      </c>
      <c r="AK11" s="128">
        <f t="shared" si="14"/>
        <v>-0.2678315833319256</v>
      </c>
    </row>
    <row r="12" spans="1:37" ht="12.75">
      <c r="A12" s="62" t="s">
        <v>98</v>
      </c>
      <c r="B12" s="63" t="s">
        <v>360</v>
      </c>
      <c r="C12" s="64" t="s">
        <v>361</v>
      </c>
      <c r="D12" s="85">
        <v>581252535</v>
      </c>
      <c r="E12" s="86">
        <v>45962850</v>
      </c>
      <c r="F12" s="87">
        <f t="shared" si="0"/>
        <v>627215385</v>
      </c>
      <c r="G12" s="85">
        <v>590202535</v>
      </c>
      <c r="H12" s="86">
        <v>37962850</v>
      </c>
      <c r="I12" s="87">
        <f t="shared" si="1"/>
        <v>628165385</v>
      </c>
      <c r="J12" s="85">
        <v>94750803</v>
      </c>
      <c r="K12" s="86">
        <v>9280988</v>
      </c>
      <c r="L12" s="88">
        <f t="shared" si="2"/>
        <v>104031791</v>
      </c>
      <c r="M12" s="105">
        <f t="shared" si="3"/>
        <v>0.16586294515081132</v>
      </c>
      <c r="N12" s="85">
        <v>0</v>
      </c>
      <c r="O12" s="86">
        <v>0</v>
      </c>
      <c r="P12" s="88">
        <f t="shared" si="4"/>
        <v>0</v>
      </c>
      <c r="Q12" s="105">
        <f t="shared" si="5"/>
        <v>0</v>
      </c>
      <c r="R12" s="85">
        <v>0</v>
      </c>
      <c r="S12" s="86">
        <v>0</v>
      </c>
      <c r="T12" s="88">
        <f t="shared" si="6"/>
        <v>0</v>
      </c>
      <c r="U12" s="105">
        <f t="shared" si="7"/>
        <v>0</v>
      </c>
      <c r="V12" s="85">
        <v>0</v>
      </c>
      <c r="W12" s="86">
        <v>0</v>
      </c>
      <c r="X12" s="88">
        <f t="shared" si="8"/>
        <v>0</v>
      </c>
      <c r="Y12" s="105">
        <f t="shared" si="9"/>
        <v>0</v>
      </c>
      <c r="Z12" s="125">
        <v>94750803</v>
      </c>
      <c r="AA12" s="88">
        <v>9280988</v>
      </c>
      <c r="AB12" s="88">
        <f t="shared" si="10"/>
        <v>104031791</v>
      </c>
      <c r="AC12" s="105">
        <f t="shared" si="11"/>
        <v>0.16586294515081132</v>
      </c>
      <c r="AD12" s="85">
        <v>85499392</v>
      </c>
      <c r="AE12" s="86">
        <v>7494464</v>
      </c>
      <c r="AF12" s="88">
        <f t="shared" si="12"/>
        <v>92993856</v>
      </c>
      <c r="AG12" s="86">
        <v>588403632</v>
      </c>
      <c r="AH12" s="86">
        <v>588403632</v>
      </c>
      <c r="AI12" s="126">
        <v>92993856</v>
      </c>
      <c r="AJ12" s="127">
        <f t="shared" si="13"/>
        <v>0.15804432695955895</v>
      </c>
      <c r="AK12" s="128">
        <f t="shared" si="14"/>
        <v>0.11869531466680971</v>
      </c>
    </row>
    <row r="13" spans="1:37" ht="12.75">
      <c r="A13" s="62" t="s">
        <v>98</v>
      </c>
      <c r="B13" s="63" t="s">
        <v>362</v>
      </c>
      <c r="C13" s="64" t="s">
        <v>363</v>
      </c>
      <c r="D13" s="85">
        <v>228714720</v>
      </c>
      <c r="E13" s="86">
        <v>171219422</v>
      </c>
      <c r="F13" s="87">
        <f t="shared" si="0"/>
        <v>399934142</v>
      </c>
      <c r="G13" s="85">
        <v>228714720</v>
      </c>
      <c r="H13" s="86">
        <v>171219422</v>
      </c>
      <c r="I13" s="87">
        <f t="shared" si="1"/>
        <v>399934142</v>
      </c>
      <c r="J13" s="85">
        <v>21322523</v>
      </c>
      <c r="K13" s="86">
        <v>37644038</v>
      </c>
      <c r="L13" s="88">
        <f t="shared" si="2"/>
        <v>58966561</v>
      </c>
      <c r="M13" s="105">
        <f t="shared" si="3"/>
        <v>0.14744067787040796</v>
      </c>
      <c r="N13" s="85">
        <v>0</v>
      </c>
      <c r="O13" s="86">
        <v>0</v>
      </c>
      <c r="P13" s="88">
        <f t="shared" si="4"/>
        <v>0</v>
      </c>
      <c r="Q13" s="105">
        <f t="shared" si="5"/>
        <v>0</v>
      </c>
      <c r="R13" s="85">
        <v>0</v>
      </c>
      <c r="S13" s="86">
        <v>0</v>
      </c>
      <c r="T13" s="88">
        <f t="shared" si="6"/>
        <v>0</v>
      </c>
      <c r="U13" s="105">
        <f t="shared" si="7"/>
        <v>0</v>
      </c>
      <c r="V13" s="85">
        <v>0</v>
      </c>
      <c r="W13" s="86">
        <v>0</v>
      </c>
      <c r="X13" s="88">
        <f t="shared" si="8"/>
        <v>0</v>
      </c>
      <c r="Y13" s="105">
        <f t="shared" si="9"/>
        <v>0</v>
      </c>
      <c r="Z13" s="125">
        <v>21322523</v>
      </c>
      <c r="AA13" s="88">
        <v>37644038</v>
      </c>
      <c r="AB13" s="88">
        <f t="shared" si="10"/>
        <v>58966561</v>
      </c>
      <c r="AC13" s="105">
        <f t="shared" si="11"/>
        <v>0.14744067787040796</v>
      </c>
      <c r="AD13" s="85">
        <v>10533969</v>
      </c>
      <c r="AE13" s="86">
        <v>20363353</v>
      </c>
      <c r="AF13" s="88">
        <f t="shared" si="12"/>
        <v>30897322</v>
      </c>
      <c r="AG13" s="86">
        <v>336150432</v>
      </c>
      <c r="AH13" s="86">
        <v>336150432</v>
      </c>
      <c r="AI13" s="126">
        <v>30897322</v>
      </c>
      <c r="AJ13" s="127">
        <f t="shared" si="13"/>
        <v>0.09191516374430839</v>
      </c>
      <c r="AK13" s="128">
        <f t="shared" si="14"/>
        <v>0.9084683455737685</v>
      </c>
    </row>
    <row r="14" spans="1:37" ht="12.75">
      <c r="A14" s="62" t="s">
        <v>113</v>
      </c>
      <c r="B14" s="63" t="s">
        <v>364</v>
      </c>
      <c r="C14" s="64" t="s">
        <v>365</v>
      </c>
      <c r="D14" s="85">
        <v>1280968284</v>
      </c>
      <c r="E14" s="86">
        <v>567412296</v>
      </c>
      <c r="F14" s="87">
        <f t="shared" si="0"/>
        <v>1848380580</v>
      </c>
      <c r="G14" s="85">
        <v>1372807280</v>
      </c>
      <c r="H14" s="86">
        <v>608610296</v>
      </c>
      <c r="I14" s="87">
        <f t="shared" si="1"/>
        <v>1981417576</v>
      </c>
      <c r="J14" s="85">
        <v>270531529</v>
      </c>
      <c r="K14" s="86">
        <v>147637077</v>
      </c>
      <c r="L14" s="88">
        <f t="shared" si="2"/>
        <v>418168606</v>
      </c>
      <c r="M14" s="105">
        <f t="shared" si="3"/>
        <v>0.2262351219898664</v>
      </c>
      <c r="N14" s="85">
        <v>0</v>
      </c>
      <c r="O14" s="86">
        <v>0</v>
      </c>
      <c r="P14" s="88">
        <f t="shared" si="4"/>
        <v>0</v>
      </c>
      <c r="Q14" s="105">
        <f t="shared" si="5"/>
        <v>0</v>
      </c>
      <c r="R14" s="85">
        <v>0</v>
      </c>
      <c r="S14" s="86">
        <v>0</v>
      </c>
      <c r="T14" s="88">
        <f t="shared" si="6"/>
        <v>0</v>
      </c>
      <c r="U14" s="105">
        <f t="shared" si="7"/>
        <v>0</v>
      </c>
      <c r="V14" s="85">
        <v>0</v>
      </c>
      <c r="W14" s="86">
        <v>0</v>
      </c>
      <c r="X14" s="88">
        <f t="shared" si="8"/>
        <v>0</v>
      </c>
      <c r="Y14" s="105">
        <f t="shared" si="9"/>
        <v>0</v>
      </c>
      <c r="Z14" s="125">
        <v>270531529</v>
      </c>
      <c r="AA14" s="88">
        <v>147637077</v>
      </c>
      <c r="AB14" s="88">
        <f t="shared" si="10"/>
        <v>418168606</v>
      </c>
      <c r="AC14" s="105">
        <f t="shared" si="11"/>
        <v>0.2262351219898664</v>
      </c>
      <c r="AD14" s="85">
        <v>146892113</v>
      </c>
      <c r="AE14" s="86">
        <v>72478166</v>
      </c>
      <c r="AF14" s="88">
        <f t="shared" si="12"/>
        <v>219370279</v>
      </c>
      <c r="AG14" s="86">
        <v>1913765312</v>
      </c>
      <c r="AH14" s="86">
        <v>1913765312</v>
      </c>
      <c r="AI14" s="126">
        <v>219370279</v>
      </c>
      <c r="AJ14" s="127">
        <f t="shared" si="13"/>
        <v>0.11462757613196826</v>
      </c>
      <c r="AK14" s="128">
        <f t="shared" si="14"/>
        <v>0.9062227021190961</v>
      </c>
    </row>
    <row r="15" spans="1:37" ht="16.5">
      <c r="A15" s="65"/>
      <c r="B15" s="66" t="s">
        <v>366</v>
      </c>
      <c r="C15" s="67"/>
      <c r="D15" s="89">
        <f>SUM(D9:D14)</f>
        <v>4196761909</v>
      </c>
      <c r="E15" s="90">
        <f>SUM(E9:E14)</f>
        <v>1173877606</v>
      </c>
      <c r="F15" s="91">
        <f t="shared" si="0"/>
        <v>5370639515</v>
      </c>
      <c r="G15" s="89">
        <f>SUM(G9:G14)</f>
        <v>4335330086</v>
      </c>
      <c r="H15" s="90">
        <f>SUM(H9:H14)</f>
        <v>1222971367</v>
      </c>
      <c r="I15" s="91">
        <f t="shared" si="1"/>
        <v>5558301453</v>
      </c>
      <c r="J15" s="89">
        <f>SUM(J9:J14)</f>
        <v>670130993</v>
      </c>
      <c r="K15" s="90">
        <f>SUM(K9:K14)</f>
        <v>265659189</v>
      </c>
      <c r="L15" s="90">
        <f t="shared" si="2"/>
        <v>935790182</v>
      </c>
      <c r="M15" s="106">
        <f t="shared" si="3"/>
        <v>0.174241853206936</v>
      </c>
      <c r="N15" s="89">
        <f>SUM(N9:N14)</f>
        <v>0</v>
      </c>
      <c r="O15" s="90">
        <f>SUM(O9:O14)</f>
        <v>0</v>
      </c>
      <c r="P15" s="90">
        <f t="shared" si="4"/>
        <v>0</v>
      </c>
      <c r="Q15" s="106">
        <f t="shared" si="5"/>
        <v>0</v>
      </c>
      <c r="R15" s="89">
        <f>SUM(R9:R14)</f>
        <v>0</v>
      </c>
      <c r="S15" s="90">
        <f>SUM(S9:S14)</f>
        <v>0</v>
      </c>
      <c r="T15" s="90">
        <f t="shared" si="6"/>
        <v>0</v>
      </c>
      <c r="U15" s="106">
        <f t="shared" si="7"/>
        <v>0</v>
      </c>
      <c r="V15" s="89">
        <f>SUM(V9:V14)</f>
        <v>0</v>
      </c>
      <c r="W15" s="90">
        <f>SUM(W9:W14)</f>
        <v>0</v>
      </c>
      <c r="X15" s="90">
        <f t="shared" si="8"/>
        <v>0</v>
      </c>
      <c r="Y15" s="106">
        <f t="shared" si="9"/>
        <v>0</v>
      </c>
      <c r="Z15" s="89">
        <v>670130993</v>
      </c>
      <c r="AA15" s="90">
        <v>265659189</v>
      </c>
      <c r="AB15" s="90">
        <f t="shared" si="10"/>
        <v>935790182</v>
      </c>
      <c r="AC15" s="106">
        <f t="shared" si="11"/>
        <v>0.174241853206936</v>
      </c>
      <c r="AD15" s="89">
        <f>SUM(AD9:AD14)</f>
        <v>629621013</v>
      </c>
      <c r="AE15" s="90">
        <f>SUM(AE9:AE14)</f>
        <v>2610825850</v>
      </c>
      <c r="AF15" s="90">
        <f t="shared" si="12"/>
        <v>3240446863</v>
      </c>
      <c r="AG15" s="90">
        <f>SUM(AG9:AG14)</f>
        <v>5246671738</v>
      </c>
      <c r="AH15" s="90">
        <f>SUM(AH9:AH14)</f>
        <v>5246671738</v>
      </c>
      <c r="AI15" s="91">
        <f>SUM(AI9:AI14)</f>
        <v>3240446863</v>
      </c>
      <c r="AJ15" s="129">
        <f t="shared" si="13"/>
        <v>0.6176195166795854</v>
      </c>
      <c r="AK15" s="130">
        <f t="shared" si="14"/>
        <v>-0.7112156990799574</v>
      </c>
    </row>
    <row r="16" spans="1:37" ht="12.75">
      <c r="A16" s="62" t="s">
        <v>98</v>
      </c>
      <c r="B16" s="63" t="s">
        <v>367</v>
      </c>
      <c r="C16" s="64" t="s">
        <v>368</v>
      </c>
      <c r="D16" s="85">
        <v>380874164</v>
      </c>
      <c r="E16" s="86">
        <v>39112000</v>
      </c>
      <c r="F16" s="87">
        <f t="shared" si="0"/>
        <v>419986164</v>
      </c>
      <c r="G16" s="85">
        <v>404609285</v>
      </c>
      <c r="H16" s="86">
        <v>39111684</v>
      </c>
      <c r="I16" s="87">
        <f t="shared" si="1"/>
        <v>443720969</v>
      </c>
      <c r="J16" s="85">
        <v>43419750</v>
      </c>
      <c r="K16" s="86">
        <v>2322896</v>
      </c>
      <c r="L16" s="88">
        <f t="shared" si="2"/>
        <v>45742646</v>
      </c>
      <c r="M16" s="105">
        <f t="shared" si="3"/>
        <v>0.10891464986451316</v>
      </c>
      <c r="N16" s="85">
        <v>0</v>
      </c>
      <c r="O16" s="86">
        <v>0</v>
      </c>
      <c r="P16" s="88">
        <f t="shared" si="4"/>
        <v>0</v>
      </c>
      <c r="Q16" s="105">
        <f t="shared" si="5"/>
        <v>0</v>
      </c>
      <c r="R16" s="85">
        <v>0</v>
      </c>
      <c r="S16" s="86">
        <v>0</v>
      </c>
      <c r="T16" s="88">
        <f t="shared" si="6"/>
        <v>0</v>
      </c>
      <c r="U16" s="105">
        <f t="shared" si="7"/>
        <v>0</v>
      </c>
      <c r="V16" s="85">
        <v>0</v>
      </c>
      <c r="W16" s="86">
        <v>0</v>
      </c>
      <c r="X16" s="88">
        <f t="shared" si="8"/>
        <v>0</v>
      </c>
      <c r="Y16" s="105">
        <f t="shared" si="9"/>
        <v>0</v>
      </c>
      <c r="Z16" s="125">
        <v>43419750</v>
      </c>
      <c r="AA16" s="88">
        <v>2322896</v>
      </c>
      <c r="AB16" s="88">
        <f t="shared" si="10"/>
        <v>45742646</v>
      </c>
      <c r="AC16" s="105">
        <f t="shared" si="11"/>
        <v>0.10891464986451316</v>
      </c>
      <c r="AD16" s="85">
        <v>6683101</v>
      </c>
      <c r="AE16" s="86">
        <v>4346450</v>
      </c>
      <c r="AF16" s="88">
        <f t="shared" si="12"/>
        <v>11029551</v>
      </c>
      <c r="AG16" s="86">
        <v>378071387</v>
      </c>
      <c r="AH16" s="86">
        <v>378071387</v>
      </c>
      <c r="AI16" s="126">
        <v>11029551</v>
      </c>
      <c r="AJ16" s="127">
        <f t="shared" si="13"/>
        <v>0.02917319685977717</v>
      </c>
      <c r="AK16" s="128">
        <f t="shared" si="14"/>
        <v>3.147280882059478</v>
      </c>
    </row>
    <row r="17" spans="1:37" ht="12.75">
      <c r="A17" s="62" t="s">
        <v>98</v>
      </c>
      <c r="B17" s="63" t="s">
        <v>369</v>
      </c>
      <c r="C17" s="64" t="s">
        <v>370</v>
      </c>
      <c r="D17" s="85">
        <v>700095072</v>
      </c>
      <c r="E17" s="86">
        <v>190000008</v>
      </c>
      <c r="F17" s="87">
        <f t="shared" si="0"/>
        <v>890095080</v>
      </c>
      <c r="G17" s="85">
        <v>753285792</v>
      </c>
      <c r="H17" s="86">
        <v>190000008</v>
      </c>
      <c r="I17" s="87">
        <f t="shared" si="1"/>
        <v>943285800</v>
      </c>
      <c r="J17" s="85">
        <v>109818851</v>
      </c>
      <c r="K17" s="86">
        <v>26569939</v>
      </c>
      <c r="L17" s="88">
        <f t="shared" si="2"/>
        <v>136388790</v>
      </c>
      <c r="M17" s="105">
        <f t="shared" si="3"/>
        <v>0.15322946173345886</v>
      </c>
      <c r="N17" s="85">
        <v>0</v>
      </c>
      <c r="O17" s="86">
        <v>0</v>
      </c>
      <c r="P17" s="88">
        <f t="shared" si="4"/>
        <v>0</v>
      </c>
      <c r="Q17" s="105">
        <f t="shared" si="5"/>
        <v>0</v>
      </c>
      <c r="R17" s="85">
        <v>0</v>
      </c>
      <c r="S17" s="86">
        <v>0</v>
      </c>
      <c r="T17" s="88">
        <f t="shared" si="6"/>
        <v>0</v>
      </c>
      <c r="U17" s="105">
        <f t="shared" si="7"/>
        <v>0</v>
      </c>
      <c r="V17" s="85">
        <v>0</v>
      </c>
      <c r="W17" s="86">
        <v>0</v>
      </c>
      <c r="X17" s="88">
        <f t="shared" si="8"/>
        <v>0</v>
      </c>
      <c r="Y17" s="105">
        <f t="shared" si="9"/>
        <v>0</v>
      </c>
      <c r="Z17" s="125">
        <v>109818851</v>
      </c>
      <c r="AA17" s="88">
        <v>26569939</v>
      </c>
      <c r="AB17" s="88">
        <f t="shared" si="10"/>
        <v>136388790</v>
      </c>
      <c r="AC17" s="105">
        <f t="shared" si="11"/>
        <v>0.15322946173345886</v>
      </c>
      <c r="AD17" s="85">
        <v>26486204</v>
      </c>
      <c r="AE17" s="86">
        <v>39037381</v>
      </c>
      <c r="AF17" s="88">
        <f t="shared" si="12"/>
        <v>65523585</v>
      </c>
      <c r="AG17" s="86">
        <v>846911489</v>
      </c>
      <c r="AH17" s="86">
        <v>846911489</v>
      </c>
      <c r="AI17" s="126">
        <v>65523585</v>
      </c>
      <c r="AJ17" s="127">
        <f t="shared" si="13"/>
        <v>0.07736768936428964</v>
      </c>
      <c r="AK17" s="128">
        <f t="shared" si="14"/>
        <v>1.0815220962039853</v>
      </c>
    </row>
    <row r="18" spans="1:37" ht="12.75">
      <c r="A18" s="62" t="s">
        <v>98</v>
      </c>
      <c r="B18" s="63" t="s">
        <v>371</v>
      </c>
      <c r="C18" s="64" t="s">
        <v>372</v>
      </c>
      <c r="D18" s="85">
        <v>965598276</v>
      </c>
      <c r="E18" s="86">
        <v>247178868</v>
      </c>
      <c r="F18" s="87">
        <f t="shared" si="0"/>
        <v>1212777144</v>
      </c>
      <c r="G18" s="85">
        <v>998288176</v>
      </c>
      <c r="H18" s="86">
        <v>304978830</v>
      </c>
      <c r="I18" s="87">
        <f t="shared" si="1"/>
        <v>1303267006</v>
      </c>
      <c r="J18" s="85">
        <v>198296065</v>
      </c>
      <c r="K18" s="86">
        <v>19364754</v>
      </c>
      <c r="L18" s="88">
        <f t="shared" si="2"/>
        <v>217660819</v>
      </c>
      <c r="M18" s="105">
        <f t="shared" si="3"/>
        <v>0.17947305494404997</v>
      </c>
      <c r="N18" s="85">
        <v>0</v>
      </c>
      <c r="O18" s="86">
        <v>0</v>
      </c>
      <c r="P18" s="88">
        <f t="shared" si="4"/>
        <v>0</v>
      </c>
      <c r="Q18" s="105">
        <f t="shared" si="5"/>
        <v>0</v>
      </c>
      <c r="R18" s="85">
        <v>0</v>
      </c>
      <c r="S18" s="86">
        <v>0</v>
      </c>
      <c r="T18" s="88">
        <f t="shared" si="6"/>
        <v>0</v>
      </c>
      <c r="U18" s="105">
        <f t="shared" si="7"/>
        <v>0</v>
      </c>
      <c r="V18" s="85">
        <v>0</v>
      </c>
      <c r="W18" s="86">
        <v>0</v>
      </c>
      <c r="X18" s="88">
        <f t="shared" si="8"/>
        <v>0</v>
      </c>
      <c r="Y18" s="105">
        <f t="shared" si="9"/>
        <v>0</v>
      </c>
      <c r="Z18" s="125">
        <v>198296065</v>
      </c>
      <c r="AA18" s="88">
        <v>19364754</v>
      </c>
      <c r="AB18" s="88">
        <f t="shared" si="10"/>
        <v>217660819</v>
      </c>
      <c r="AC18" s="105">
        <f t="shared" si="11"/>
        <v>0.17947305494404997</v>
      </c>
      <c r="AD18" s="85">
        <v>100597546</v>
      </c>
      <c r="AE18" s="86">
        <v>7462748</v>
      </c>
      <c r="AF18" s="88">
        <f t="shared" si="12"/>
        <v>108060294</v>
      </c>
      <c r="AG18" s="86">
        <v>1162352163</v>
      </c>
      <c r="AH18" s="86">
        <v>1162352163</v>
      </c>
      <c r="AI18" s="126">
        <v>108060294</v>
      </c>
      <c r="AJ18" s="127">
        <f t="shared" si="13"/>
        <v>0.0929669143653497</v>
      </c>
      <c r="AK18" s="128">
        <f t="shared" si="14"/>
        <v>1.0142534407689099</v>
      </c>
    </row>
    <row r="19" spans="1:37" ht="12.75">
      <c r="A19" s="62" t="s">
        <v>98</v>
      </c>
      <c r="B19" s="63" t="s">
        <v>373</v>
      </c>
      <c r="C19" s="64" t="s">
        <v>374</v>
      </c>
      <c r="D19" s="85">
        <v>362821416</v>
      </c>
      <c r="E19" s="86">
        <v>362246663</v>
      </c>
      <c r="F19" s="87">
        <f t="shared" si="0"/>
        <v>725068079</v>
      </c>
      <c r="G19" s="85">
        <v>362523416</v>
      </c>
      <c r="H19" s="86">
        <v>357246663</v>
      </c>
      <c r="I19" s="87">
        <f t="shared" si="1"/>
        <v>719770079</v>
      </c>
      <c r="J19" s="85">
        <v>69473570</v>
      </c>
      <c r="K19" s="86">
        <v>40728160</v>
      </c>
      <c r="L19" s="88">
        <f t="shared" si="2"/>
        <v>110201730</v>
      </c>
      <c r="M19" s="105">
        <f t="shared" si="3"/>
        <v>0.1519881142085142</v>
      </c>
      <c r="N19" s="85">
        <v>0</v>
      </c>
      <c r="O19" s="86">
        <v>0</v>
      </c>
      <c r="P19" s="88">
        <f t="shared" si="4"/>
        <v>0</v>
      </c>
      <c r="Q19" s="105">
        <f t="shared" si="5"/>
        <v>0</v>
      </c>
      <c r="R19" s="85">
        <v>0</v>
      </c>
      <c r="S19" s="86">
        <v>0</v>
      </c>
      <c r="T19" s="88">
        <f t="shared" si="6"/>
        <v>0</v>
      </c>
      <c r="U19" s="105">
        <f t="shared" si="7"/>
        <v>0</v>
      </c>
      <c r="V19" s="85">
        <v>0</v>
      </c>
      <c r="W19" s="86">
        <v>0</v>
      </c>
      <c r="X19" s="88">
        <f t="shared" si="8"/>
        <v>0</v>
      </c>
      <c r="Y19" s="105">
        <f t="shared" si="9"/>
        <v>0</v>
      </c>
      <c r="Z19" s="125">
        <v>69473570</v>
      </c>
      <c r="AA19" s="88">
        <v>40728160</v>
      </c>
      <c r="AB19" s="88">
        <f t="shared" si="10"/>
        <v>110201730</v>
      </c>
      <c r="AC19" s="105">
        <f t="shared" si="11"/>
        <v>0.1519881142085142</v>
      </c>
      <c r="AD19" s="85">
        <v>68512071</v>
      </c>
      <c r="AE19" s="86">
        <v>41769173</v>
      </c>
      <c r="AF19" s="88">
        <f t="shared" si="12"/>
        <v>110281244</v>
      </c>
      <c r="AG19" s="86">
        <v>402507804</v>
      </c>
      <c r="AH19" s="86">
        <v>402507804</v>
      </c>
      <c r="AI19" s="126">
        <v>110281244</v>
      </c>
      <c r="AJ19" s="127">
        <f t="shared" si="13"/>
        <v>0.2739853560702639</v>
      </c>
      <c r="AK19" s="128">
        <f t="shared" si="14"/>
        <v>-0.0007210110905169209</v>
      </c>
    </row>
    <row r="20" spans="1:37" ht="12.75">
      <c r="A20" s="62" t="s">
        <v>113</v>
      </c>
      <c r="B20" s="63" t="s">
        <v>375</v>
      </c>
      <c r="C20" s="64" t="s">
        <v>376</v>
      </c>
      <c r="D20" s="85">
        <v>1271547132</v>
      </c>
      <c r="E20" s="86">
        <v>766996884</v>
      </c>
      <c r="F20" s="87">
        <f t="shared" si="0"/>
        <v>2038544016</v>
      </c>
      <c r="G20" s="85">
        <v>1341216991</v>
      </c>
      <c r="H20" s="86">
        <v>811084315</v>
      </c>
      <c r="I20" s="87">
        <f t="shared" si="1"/>
        <v>2152301306</v>
      </c>
      <c r="J20" s="85">
        <v>261175911</v>
      </c>
      <c r="K20" s="86">
        <v>146428055</v>
      </c>
      <c r="L20" s="88">
        <f t="shared" si="2"/>
        <v>407603966</v>
      </c>
      <c r="M20" s="105">
        <f t="shared" si="3"/>
        <v>0.1999485725109798</v>
      </c>
      <c r="N20" s="85">
        <v>0</v>
      </c>
      <c r="O20" s="86">
        <v>0</v>
      </c>
      <c r="P20" s="88">
        <f t="shared" si="4"/>
        <v>0</v>
      </c>
      <c r="Q20" s="105">
        <f t="shared" si="5"/>
        <v>0</v>
      </c>
      <c r="R20" s="85">
        <v>0</v>
      </c>
      <c r="S20" s="86">
        <v>0</v>
      </c>
      <c r="T20" s="88">
        <f t="shared" si="6"/>
        <v>0</v>
      </c>
      <c r="U20" s="105">
        <f t="shared" si="7"/>
        <v>0</v>
      </c>
      <c r="V20" s="85">
        <v>0</v>
      </c>
      <c r="W20" s="86">
        <v>0</v>
      </c>
      <c r="X20" s="88">
        <f t="shared" si="8"/>
        <v>0</v>
      </c>
      <c r="Y20" s="105">
        <f t="shared" si="9"/>
        <v>0</v>
      </c>
      <c r="Z20" s="125">
        <v>261175911</v>
      </c>
      <c r="AA20" s="88">
        <v>146428055</v>
      </c>
      <c r="AB20" s="88">
        <f t="shared" si="10"/>
        <v>407603966</v>
      </c>
      <c r="AC20" s="105">
        <f t="shared" si="11"/>
        <v>0.1999485725109798</v>
      </c>
      <c r="AD20" s="85">
        <v>216560056</v>
      </c>
      <c r="AE20" s="86">
        <v>79850019</v>
      </c>
      <c r="AF20" s="88">
        <f t="shared" si="12"/>
        <v>296410075</v>
      </c>
      <c r="AG20" s="86">
        <v>1749177088</v>
      </c>
      <c r="AH20" s="86">
        <v>1749177088</v>
      </c>
      <c r="AI20" s="126">
        <v>296410075</v>
      </c>
      <c r="AJ20" s="127">
        <f t="shared" si="13"/>
        <v>0.16945687033833362</v>
      </c>
      <c r="AK20" s="128">
        <f t="shared" si="14"/>
        <v>0.37513532898637125</v>
      </c>
    </row>
    <row r="21" spans="1:37" ht="16.5">
      <c r="A21" s="65"/>
      <c r="B21" s="66" t="s">
        <v>377</v>
      </c>
      <c r="C21" s="67"/>
      <c r="D21" s="89">
        <f>SUM(D16:D20)</f>
        <v>3680936060</v>
      </c>
      <c r="E21" s="90">
        <f>SUM(E16:E20)</f>
        <v>1605534423</v>
      </c>
      <c r="F21" s="91">
        <f t="shared" si="0"/>
        <v>5286470483</v>
      </c>
      <c r="G21" s="89">
        <f>SUM(G16:G20)</f>
        <v>3859923660</v>
      </c>
      <c r="H21" s="90">
        <f>SUM(H16:H20)</f>
        <v>1702421500</v>
      </c>
      <c r="I21" s="91">
        <f t="shared" si="1"/>
        <v>5562345160</v>
      </c>
      <c r="J21" s="89">
        <f>SUM(J16:J20)</f>
        <v>682184147</v>
      </c>
      <c r="K21" s="90">
        <f>SUM(K16:K20)</f>
        <v>235413804</v>
      </c>
      <c r="L21" s="90">
        <f t="shared" si="2"/>
        <v>917597951</v>
      </c>
      <c r="M21" s="106">
        <f t="shared" si="3"/>
        <v>0.1735747799880414</v>
      </c>
      <c r="N21" s="89">
        <f>SUM(N16:N20)</f>
        <v>0</v>
      </c>
      <c r="O21" s="90">
        <f>SUM(O16:O20)</f>
        <v>0</v>
      </c>
      <c r="P21" s="90">
        <f t="shared" si="4"/>
        <v>0</v>
      </c>
      <c r="Q21" s="106">
        <f t="shared" si="5"/>
        <v>0</v>
      </c>
      <c r="R21" s="89">
        <f>SUM(R16:R20)</f>
        <v>0</v>
      </c>
      <c r="S21" s="90">
        <f>SUM(S16:S20)</f>
        <v>0</v>
      </c>
      <c r="T21" s="90">
        <f t="shared" si="6"/>
        <v>0</v>
      </c>
      <c r="U21" s="106">
        <f t="shared" si="7"/>
        <v>0</v>
      </c>
      <c r="V21" s="89">
        <f>SUM(V16:V20)</f>
        <v>0</v>
      </c>
      <c r="W21" s="90">
        <f>SUM(W16:W20)</f>
        <v>0</v>
      </c>
      <c r="X21" s="90">
        <f t="shared" si="8"/>
        <v>0</v>
      </c>
      <c r="Y21" s="106">
        <f t="shared" si="9"/>
        <v>0</v>
      </c>
      <c r="Z21" s="89">
        <v>682184147</v>
      </c>
      <c r="AA21" s="90">
        <v>235413804</v>
      </c>
      <c r="AB21" s="90">
        <f t="shared" si="10"/>
        <v>917597951</v>
      </c>
      <c r="AC21" s="106">
        <f t="shared" si="11"/>
        <v>0.1735747799880414</v>
      </c>
      <c r="AD21" s="89">
        <f>SUM(AD16:AD20)</f>
        <v>418838978</v>
      </c>
      <c r="AE21" s="90">
        <f>SUM(AE16:AE20)</f>
        <v>172465771</v>
      </c>
      <c r="AF21" s="90">
        <f t="shared" si="12"/>
        <v>591304749</v>
      </c>
      <c r="AG21" s="90">
        <f>SUM(AG16:AG20)</f>
        <v>4539019931</v>
      </c>
      <c r="AH21" s="90">
        <f>SUM(AH16:AH20)</f>
        <v>4539019931</v>
      </c>
      <c r="AI21" s="91">
        <f>SUM(AI16:AI20)</f>
        <v>591304749</v>
      </c>
      <c r="AJ21" s="129">
        <f t="shared" si="13"/>
        <v>0.1302714590349306</v>
      </c>
      <c r="AK21" s="130">
        <f t="shared" si="14"/>
        <v>0.55181901135044</v>
      </c>
    </row>
    <row r="22" spans="1:37" ht="12.75">
      <c r="A22" s="62" t="s">
        <v>98</v>
      </c>
      <c r="B22" s="63" t="s">
        <v>378</v>
      </c>
      <c r="C22" s="64" t="s">
        <v>379</v>
      </c>
      <c r="D22" s="85">
        <v>334389351</v>
      </c>
      <c r="E22" s="86">
        <v>60873788</v>
      </c>
      <c r="F22" s="87">
        <f t="shared" si="0"/>
        <v>395263139</v>
      </c>
      <c r="G22" s="85">
        <v>357764061</v>
      </c>
      <c r="H22" s="86">
        <v>66073788</v>
      </c>
      <c r="I22" s="87">
        <f t="shared" si="1"/>
        <v>423837849</v>
      </c>
      <c r="J22" s="85">
        <v>62198177</v>
      </c>
      <c r="K22" s="86">
        <v>4642178</v>
      </c>
      <c r="L22" s="88">
        <f t="shared" si="2"/>
        <v>66840355</v>
      </c>
      <c r="M22" s="105">
        <f t="shared" si="3"/>
        <v>0.1691034361795118</v>
      </c>
      <c r="N22" s="85">
        <v>0</v>
      </c>
      <c r="O22" s="86">
        <v>0</v>
      </c>
      <c r="P22" s="88">
        <f t="shared" si="4"/>
        <v>0</v>
      </c>
      <c r="Q22" s="105">
        <f t="shared" si="5"/>
        <v>0</v>
      </c>
      <c r="R22" s="85">
        <v>0</v>
      </c>
      <c r="S22" s="86">
        <v>0</v>
      </c>
      <c r="T22" s="88">
        <f t="shared" si="6"/>
        <v>0</v>
      </c>
      <c r="U22" s="105">
        <f t="shared" si="7"/>
        <v>0</v>
      </c>
      <c r="V22" s="85">
        <v>0</v>
      </c>
      <c r="W22" s="86">
        <v>0</v>
      </c>
      <c r="X22" s="88">
        <f t="shared" si="8"/>
        <v>0</v>
      </c>
      <c r="Y22" s="105">
        <f t="shared" si="9"/>
        <v>0</v>
      </c>
      <c r="Z22" s="125">
        <v>62198177</v>
      </c>
      <c r="AA22" s="88">
        <v>4642178</v>
      </c>
      <c r="AB22" s="88">
        <f t="shared" si="10"/>
        <v>66840355</v>
      </c>
      <c r="AC22" s="105">
        <f t="shared" si="11"/>
        <v>0.1691034361795118</v>
      </c>
      <c r="AD22" s="85">
        <v>61846011</v>
      </c>
      <c r="AE22" s="86">
        <v>4912056</v>
      </c>
      <c r="AF22" s="88">
        <f t="shared" si="12"/>
        <v>66758067</v>
      </c>
      <c r="AG22" s="86">
        <v>381945742</v>
      </c>
      <c r="AH22" s="86">
        <v>381945742</v>
      </c>
      <c r="AI22" s="126">
        <v>66758067</v>
      </c>
      <c r="AJ22" s="127">
        <f t="shared" si="13"/>
        <v>0.17478416345324777</v>
      </c>
      <c r="AK22" s="128">
        <f t="shared" si="14"/>
        <v>0.0012326300580272065</v>
      </c>
    </row>
    <row r="23" spans="1:37" ht="12.75">
      <c r="A23" s="62" t="s">
        <v>98</v>
      </c>
      <c r="B23" s="63" t="s">
        <v>380</v>
      </c>
      <c r="C23" s="64" t="s">
        <v>381</v>
      </c>
      <c r="D23" s="85">
        <v>224252191</v>
      </c>
      <c r="E23" s="86">
        <v>61599331</v>
      </c>
      <c r="F23" s="87">
        <f t="shared" si="0"/>
        <v>285851522</v>
      </c>
      <c r="G23" s="85">
        <v>230251974</v>
      </c>
      <c r="H23" s="86">
        <v>72616548</v>
      </c>
      <c r="I23" s="87">
        <f t="shared" si="1"/>
        <v>302868522</v>
      </c>
      <c r="J23" s="85">
        <v>37719918</v>
      </c>
      <c r="K23" s="86">
        <v>6014144</v>
      </c>
      <c r="L23" s="88">
        <f t="shared" si="2"/>
        <v>43734062</v>
      </c>
      <c r="M23" s="105">
        <f t="shared" si="3"/>
        <v>0.1529957290204668</v>
      </c>
      <c r="N23" s="85">
        <v>0</v>
      </c>
      <c r="O23" s="86">
        <v>0</v>
      </c>
      <c r="P23" s="88">
        <f t="shared" si="4"/>
        <v>0</v>
      </c>
      <c r="Q23" s="105">
        <f t="shared" si="5"/>
        <v>0</v>
      </c>
      <c r="R23" s="85">
        <v>0</v>
      </c>
      <c r="S23" s="86">
        <v>0</v>
      </c>
      <c r="T23" s="88">
        <f t="shared" si="6"/>
        <v>0</v>
      </c>
      <c r="U23" s="105">
        <f t="shared" si="7"/>
        <v>0</v>
      </c>
      <c r="V23" s="85">
        <v>0</v>
      </c>
      <c r="W23" s="86">
        <v>0</v>
      </c>
      <c r="X23" s="88">
        <f t="shared" si="8"/>
        <v>0</v>
      </c>
      <c r="Y23" s="105">
        <f t="shared" si="9"/>
        <v>0</v>
      </c>
      <c r="Z23" s="125">
        <v>37719918</v>
      </c>
      <c r="AA23" s="88">
        <v>6014144</v>
      </c>
      <c r="AB23" s="88">
        <f t="shared" si="10"/>
        <v>43734062</v>
      </c>
      <c r="AC23" s="105">
        <f t="shared" si="11"/>
        <v>0.1529957290204668</v>
      </c>
      <c r="AD23" s="85">
        <v>43726899</v>
      </c>
      <c r="AE23" s="86">
        <v>13139331</v>
      </c>
      <c r="AF23" s="88">
        <f t="shared" si="12"/>
        <v>56866230</v>
      </c>
      <c r="AG23" s="86">
        <v>260989833</v>
      </c>
      <c r="AH23" s="86">
        <v>260989833</v>
      </c>
      <c r="AI23" s="126">
        <v>56866230</v>
      </c>
      <c r="AJ23" s="127">
        <f t="shared" si="13"/>
        <v>0.21788676342806043</v>
      </c>
      <c r="AK23" s="128">
        <f t="shared" si="14"/>
        <v>-0.23093087057116324</v>
      </c>
    </row>
    <row r="24" spans="1:37" ht="12.75">
      <c r="A24" s="62" t="s">
        <v>98</v>
      </c>
      <c r="B24" s="63" t="s">
        <v>70</v>
      </c>
      <c r="C24" s="64" t="s">
        <v>71</v>
      </c>
      <c r="D24" s="85">
        <v>3679467140</v>
      </c>
      <c r="E24" s="86">
        <v>1201498682</v>
      </c>
      <c r="F24" s="87">
        <f t="shared" si="0"/>
        <v>4880965822</v>
      </c>
      <c r="G24" s="85">
        <v>3703967136</v>
      </c>
      <c r="H24" s="86">
        <v>1231141682</v>
      </c>
      <c r="I24" s="87">
        <f t="shared" si="1"/>
        <v>4935108818</v>
      </c>
      <c r="J24" s="85">
        <v>788803259</v>
      </c>
      <c r="K24" s="86">
        <v>132203126</v>
      </c>
      <c r="L24" s="88">
        <f t="shared" si="2"/>
        <v>921006385</v>
      </c>
      <c r="M24" s="105">
        <f t="shared" si="3"/>
        <v>0.18869347145369134</v>
      </c>
      <c r="N24" s="85">
        <v>0</v>
      </c>
      <c r="O24" s="86">
        <v>0</v>
      </c>
      <c r="P24" s="88">
        <f t="shared" si="4"/>
        <v>0</v>
      </c>
      <c r="Q24" s="105">
        <f t="shared" si="5"/>
        <v>0</v>
      </c>
      <c r="R24" s="85">
        <v>0</v>
      </c>
      <c r="S24" s="86">
        <v>0</v>
      </c>
      <c r="T24" s="88">
        <f t="shared" si="6"/>
        <v>0</v>
      </c>
      <c r="U24" s="105">
        <f t="shared" si="7"/>
        <v>0</v>
      </c>
      <c r="V24" s="85">
        <v>0</v>
      </c>
      <c r="W24" s="86">
        <v>0</v>
      </c>
      <c r="X24" s="88">
        <f t="shared" si="8"/>
        <v>0</v>
      </c>
      <c r="Y24" s="105">
        <f t="shared" si="9"/>
        <v>0</v>
      </c>
      <c r="Z24" s="125">
        <v>788803259</v>
      </c>
      <c r="AA24" s="88">
        <v>132203126</v>
      </c>
      <c r="AB24" s="88">
        <f t="shared" si="10"/>
        <v>921006385</v>
      </c>
      <c r="AC24" s="105">
        <f t="shared" si="11"/>
        <v>0.18869347145369134</v>
      </c>
      <c r="AD24" s="85">
        <v>729734077</v>
      </c>
      <c r="AE24" s="86">
        <v>170032755</v>
      </c>
      <c r="AF24" s="88">
        <f t="shared" si="12"/>
        <v>899766832</v>
      </c>
      <c r="AG24" s="86">
        <v>5439116620</v>
      </c>
      <c r="AH24" s="86">
        <v>5439116620</v>
      </c>
      <c r="AI24" s="126">
        <v>899766832</v>
      </c>
      <c r="AJ24" s="127">
        <f t="shared" si="13"/>
        <v>0.16542517744361215</v>
      </c>
      <c r="AK24" s="128">
        <f t="shared" si="14"/>
        <v>0.023605618972182718</v>
      </c>
    </row>
    <row r="25" spans="1:37" ht="12.75">
      <c r="A25" s="62" t="s">
        <v>98</v>
      </c>
      <c r="B25" s="63" t="s">
        <v>382</v>
      </c>
      <c r="C25" s="64" t="s">
        <v>383</v>
      </c>
      <c r="D25" s="85">
        <v>309805877</v>
      </c>
      <c r="E25" s="86">
        <v>134668250</v>
      </c>
      <c r="F25" s="87">
        <f t="shared" si="0"/>
        <v>444474127</v>
      </c>
      <c r="G25" s="85">
        <v>335851877</v>
      </c>
      <c r="H25" s="86">
        <v>161188250</v>
      </c>
      <c r="I25" s="87">
        <f t="shared" si="1"/>
        <v>497040127</v>
      </c>
      <c r="J25" s="85">
        <v>41918916</v>
      </c>
      <c r="K25" s="86">
        <v>6647202</v>
      </c>
      <c r="L25" s="88">
        <f t="shared" si="2"/>
        <v>48566118</v>
      </c>
      <c r="M25" s="105">
        <f t="shared" si="3"/>
        <v>0.10926646805698097</v>
      </c>
      <c r="N25" s="85">
        <v>0</v>
      </c>
      <c r="O25" s="86">
        <v>0</v>
      </c>
      <c r="P25" s="88">
        <f t="shared" si="4"/>
        <v>0</v>
      </c>
      <c r="Q25" s="105">
        <f t="shared" si="5"/>
        <v>0</v>
      </c>
      <c r="R25" s="85">
        <v>0</v>
      </c>
      <c r="S25" s="86">
        <v>0</v>
      </c>
      <c r="T25" s="88">
        <f t="shared" si="6"/>
        <v>0</v>
      </c>
      <c r="U25" s="105">
        <f t="shared" si="7"/>
        <v>0</v>
      </c>
      <c r="V25" s="85">
        <v>0</v>
      </c>
      <c r="W25" s="86">
        <v>0</v>
      </c>
      <c r="X25" s="88">
        <f t="shared" si="8"/>
        <v>0</v>
      </c>
      <c r="Y25" s="105">
        <f t="shared" si="9"/>
        <v>0</v>
      </c>
      <c r="Z25" s="125">
        <v>41918916</v>
      </c>
      <c r="AA25" s="88">
        <v>6647202</v>
      </c>
      <c r="AB25" s="88">
        <f t="shared" si="10"/>
        <v>48566118</v>
      </c>
      <c r="AC25" s="105">
        <f t="shared" si="11"/>
        <v>0.10926646805698097</v>
      </c>
      <c r="AD25" s="85">
        <v>0</v>
      </c>
      <c r="AE25" s="86">
        <v>0</v>
      </c>
      <c r="AF25" s="88">
        <f t="shared" si="12"/>
        <v>0</v>
      </c>
      <c r="AG25" s="86">
        <v>408440586</v>
      </c>
      <c r="AH25" s="86">
        <v>408440586</v>
      </c>
      <c r="AI25" s="126">
        <v>0</v>
      </c>
      <c r="AJ25" s="127">
        <f t="shared" si="13"/>
        <v>0</v>
      </c>
      <c r="AK25" s="128">
        <f t="shared" si="14"/>
        <v>0</v>
      </c>
    </row>
    <row r="26" spans="1:37" ht="12.75">
      <c r="A26" s="62" t="s">
        <v>113</v>
      </c>
      <c r="B26" s="63" t="s">
        <v>384</v>
      </c>
      <c r="C26" s="64" t="s">
        <v>385</v>
      </c>
      <c r="D26" s="85">
        <v>811842000</v>
      </c>
      <c r="E26" s="86">
        <v>321377000</v>
      </c>
      <c r="F26" s="87">
        <f t="shared" si="0"/>
        <v>1133219000</v>
      </c>
      <c r="G26" s="85">
        <v>844257000</v>
      </c>
      <c r="H26" s="86">
        <v>355277000</v>
      </c>
      <c r="I26" s="87">
        <f t="shared" si="1"/>
        <v>1199534000</v>
      </c>
      <c r="J26" s="85">
        <v>165752371</v>
      </c>
      <c r="K26" s="86">
        <v>75481972</v>
      </c>
      <c r="L26" s="88">
        <f t="shared" si="2"/>
        <v>241234343</v>
      </c>
      <c r="M26" s="105">
        <f t="shared" si="3"/>
        <v>0.2128753074207192</v>
      </c>
      <c r="N26" s="85">
        <v>0</v>
      </c>
      <c r="O26" s="86">
        <v>0</v>
      </c>
      <c r="P26" s="88">
        <f t="shared" si="4"/>
        <v>0</v>
      </c>
      <c r="Q26" s="105">
        <f t="shared" si="5"/>
        <v>0</v>
      </c>
      <c r="R26" s="85">
        <v>0</v>
      </c>
      <c r="S26" s="86">
        <v>0</v>
      </c>
      <c r="T26" s="88">
        <f t="shared" si="6"/>
        <v>0</v>
      </c>
      <c r="U26" s="105">
        <f t="shared" si="7"/>
        <v>0</v>
      </c>
      <c r="V26" s="85">
        <v>0</v>
      </c>
      <c r="W26" s="86">
        <v>0</v>
      </c>
      <c r="X26" s="88">
        <f t="shared" si="8"/>
        <v>0</v>
      </c>
      <c r="Y26" s="105">
        <f t="shared" si="9"/>
        <v>0</v>
      </c>
      <c r="Z26" s="125">
        <v>165752371</v>
      </c>
      <c r="AA26" s="88">
        <v>75481972</v>
      </c>
      <c r="AB26" s="88">
        <f t="shared" si="10"/>
        <v>241234343</v>
      </c>
      <c r="AC26" s="105">
        <f t="shared" si="11"/>
        <v>0.2128753074207192</v>
      </c>
      <c r="AD26" s="85">
        <v>158688414</v>
      </c>
      <c r="AE26" s="86">
        <v>113211279</v>
      </c>
      <c r="AF26" s="88">
        <f t="shared" si="12"/>
        <v>271899693</v>
      </c>
      <c r="AG26" s="86">
        <v>1095166000</v>
      </c>
      <c r="AH26" s="86">
        <v>1095166000</v>
      </c>
      <c r="AI26" s="126">
        <v>271899693</v>
      </c>
      <c r="AJ26" s="127">
        <f t="shared" si="13"/>
        <v>0.2482725842475022</v>
      </c>
      <c r="AK26" s="128">
        <f t="shared" si="14"/>
        <v>-0.11278184856207252</v>
      </c>
    </row>
    <row r="27" spans="1:37" ht="16.5">
      <c r="A27" s="65"/>
      <c r="B27" s="66" t="s">
        <v>386</v>
      </c>
      <c r="C27" s="67"/>
      <c r="D27" s="89">
        <f>SUM(D22:D26)</f>
        <v>5359756559</v>
      </c>
      <c r="E27" s="90">
        <f>SUM(E22:E26)</f>
        <v>1780017051</v>
      </c>
      <c r="F27" s="91">
        <f t="shared" si="0"/>
        <v>7139773610</v>
      </c>
      <c r="G27" s="89">
        <f>SUM(G22:G26)</f>
        <v>5472092048</v>
      </c>
      <c r="H27" s="90">
        <f>SUM(H22:H26)</f>
        <v>1886297268</v>
      </c>
      <c r="I27" s="91">
        <f t="shared" si="1"/>
        <v>7358389316</v>
      </c>
      <c r="J27" s="89">
        <f>SUM(J22:J26)</f>
        <v>1096392641</v>
      </c>
      <c r="K27" s="90">
        <f>SUM(K22:K26)</f>
        <v>224988622</v>
      </c>
      <c r="L27" s="90">
        <f t="shared" si="2"/>
        <v>1321381263</v>
      </c>
      <c r="M27" s="106">
        <f t="shared" si="3"/>
        <v>0.18507327195210604</v>
      </c>
      <c r="N27" s="89">
        <f>SUM(N22:N26)</f>
        <v>0</v>
      </c>
      <c r="O27" s="90">
        <f>SUM(O22:O26)</f>
        <v>0</v>
      </c>
      <c r="P27" s="90">
        <f t="shared" si="4"/>
        <v>0</v>
      </c>
      <c r="Q27" s="106">
        <f t="shared" si="5"/>
        <v>0</v>
      </c>
      <c r="R27" s="89">
        <f>SUM(R22:R26)</f>
        <v>0</v>
      </c>
      <c r="S27" s="90">
        <f>SUM(S22:S26)</f>
        <v>0</v>
      </c>
      <c r="T27" s="90">
        <f t="shared" si="6"/>
        <v>0</v>
      </c>
      <c r="U27" s="106">
        <f t="shared" si="7"/>
        <v>0</v>
      </c>
      <c r="V27" s="89">
        <f>SUM(V22:V26)</f>
        <v>0</v>
      </c>
      <c r="W27" s="90">
        <f>SUM(W22:W26)</f>
        <v>0</v>
      </c>
      <c r="X27" s="90">
        <f t="shared" si="8"/>
        <v>0</v>
      </c>
      <c r="Y27" s="106">
        <f t="shared" si="9"/>
        <v>0</v>
      </c>
      <c r="Z27" s="89">
        <v>1096392641</v>
      </c>
      <c r="AA27" s="90">
        <v>224988622</v>
      </c>
      <c r="AB27" s="90">
        <f t="shared" si="10"/>
        <v>1321381263</v>
      </c>
      <c r="AC27" s="106">
        <f t="shared" si="11"/>
        <v>0.18507327195210604</v>
      </c>
      <c r="AD27" s="89">
        <f>SUM(AD22:AD26)</f>
        <v>993995401</v>
      </c>
      <c r="AE27" s="90">
        <f>SUM(AE22:AE26)</f>
        <v>301295421</v>
      </c>
      <c r="AF27" s="90">
        <f t="shared" si="12"/>
        <v>1295290822</v>
      </c>
      <c r="AG27" s="90">
        <f>SUM(AG22:AG26)</f>
        <v>7585658781</v>
      </c>
      <c r="AH27" s="90">
        <f>SUM(AH22:AH26)</f>
        <v>7585658781</v>
      </c>
      <c r="AI27" s="91">
        <f>SUM(AI22:AI26)</f>
        <v>1295290822</v>
      </c>
      <c r="AJ27" s="129">
        <f t="shared" si="13"/>
        <v>0.17075521841878114</v>
      </c>
      <c r="AK27" s="130">
        <f t="shared" si="14"/>
        <v>0.02014253521824161</v>
      </c>
    </row>
    <row r="28" spans="1:37" ht="12.75">
      <c r="A28" s="62" t="s">
        <v>98</v>
      </c>
      <c r="B28" s="63" t="s">
        <v>387</v>
      </c>
      <c r="C28" s="64" t="s">
        <v>388</v>
      </c>
      <c r="D28" s="85">
        <v>412030428</v>
      </c>
      <c r="E28" s="86">
        <v>96502848</v>
      </c>
      <c r="F28" s="87">
        <f t="shared" si="0"/>
        <v>508533276</v>
      </c>
      <c r="G28" s="85">
        <v>409029984</v>
      </c>
      <c r="H28" s="86">
        <v>96502848</v>
      </c>
      <c r="I28" s="87">
        <f t="shared" si="1"/>
        <v>505532832</v>
      </c>
      <c r="J28" s="85">
        <v>67973155</v>
      </c>
      <c r="K28" s="86">
        <v>10971684</v>
      </c>
      <c r="L28" s="88">
        <f t="shared" si="2"/>
        <v>78944839</v>
      </c>
      <c r="M28" s="105">
        <f t="shared" si="3"/>
        <v>0.1552402619961491</v>
      </c>
      <c r="N28" s="85">
        <v>0</v>
      </c>
      <c r="O28" s="86">
        <v>0</v>
      </c>
      <c r="P28" s="88">
        <f t="shared" si="4"/>
        <v>0</v>
      </c>
      <c r="Q28" s="105">
        <f t="shared" si="5"/>
        <v>0</v>
      </c>
      <c r="R28" s="85">
        <v>0</v>
      </c>
      <c r="S28" s="86">
        <v>0</v>
      </c>
      <c r="T28" s="88">
        <f t="shared" si="6"/>
        <v>0</v>
      </c>
      <c r="U28" s="105">
        <f t="shared" si="7"/>
        <v>0</v>
      </c>
      <c r="V28" s="85">
        <v>0</v>
      </c>
      <c r="W28" s="86">
        <v>0</v>
      </c>
      <c r="X28" s="88">
        <f t="shared" si="8"/>
        <v>0</v>
      </c>
      <c r="Y28" s="105">
        <f t="shared" si="9"/>
        <v>0</v>
      </c>
      <c r="Z28" s="125">
        <v>67973155</v>
      </c>
      <c r="AA28" s="88">
        <v>10971684</v>
      </c>
      <c r="AB28" s="88">
        <f t="shared" si="10"/>
        <v>78944839</v>
      </c>
      <c r="AC28" s="105">
        <f t="shared" si="11"/>
        <v>0.1552402619961491</v>
      </c>
      <c r="AD28" s="85">
        <v>63327987</v>
      </c>
      <c r="AE28" s="86">
        <v>9738036</v>
      </c>
      <c r="AF28" s="88">
        <f t="shared" si="12"/>
        <v>73066023</v>
      </c>
      <c r="AG28" s="86">
        <v>460477560</v>
      </c>
      <c r="AH28" s="86">
        <v>460477560</v>
      </c>
      <c r="AI28" s="126">
        <v>73066023</v>
      </c>
      <c r="AJ28" s="127">
        <f t="shared" si="13"/>
        <v>0.15867444876141196</v>
      </c>
      <c r="AK28" s="128">
        <f t="shared" si="14"/>
        <v>0.0804589569628007</v>
      </c>
    </row>
    <row r="29" spans="1:37" ht="12.75">
      <c r="A29" s="62" t="s">
        <v>98</v>
      </c>
      <c r="B29" s="63" t="s">
        <v>389</v>
      </c>
      <c r="C29" s="64" t="s">
        <v>390</v>
      </c>
      <c r="D29" s="85">
        <v>591085337</v>
      </c>
      <c r="E29" s="86">
        <v>110991850</v>
      </c>
      <c r="F29" s="87">
        <f t="shared" si="0"/>
        <v>702077187</v>
      </c>
      <c r="G29" s="85">
        <v>596681293</v>
      </c>
      <c r="H29" s="86">
        <v>192488149</v>
      </c>
      <c r="I29" s="87">
        <f t="shared" si="1"/>
        <v>789169442</v>
      </c>
      <c r="J29" s="85">
        <v>108373155</v>
      </c>
      <c r="K29" s="86">
        <v>31546582</v>
      </c>
      <c r="L29" s="88">
        <f t="shared" si="2"/>
        <v>139919737</v>
      </c>
      <c r="M29" s="105">
        <f t="shared" si="3"/>
        <v>0.1992939517061961</v>
      </c>
      <c r="N29" s="85">
        <v>0</v>
      </c>
      <c r="O29" s="86">
        <v>0</v>
      </c>
      <c r="P29" s="88">
        <f t="shared" si="4"/>
        <v>0</v>
      </c>
      <c r="Q29" s="105">
        <f t="shared" si="5"/>
        <v>0</v>
      </c>
      <c r="R29" s="85">
        <v>0</v>
      </c>
      <c r="S29" s="86">
        <v>0</v>
      </c>
      <c r="T29" s="88">
        <f t="shared" si="6"/>
        <v>0</v>
      </c>
      <c r="U29" s="105">
        <f t="shared" si="7"/>
        <v>0</v>
      </c>
      <c r="V29" s="85">
        <v>0</v>
      </c>
      <c r="W29" s="86">
        <v>0</v>
      </c>
      <c r="X29" s="88">
        <f t="shared" si="8"/>
        <v>0</v>
      </c>
      <c r="Y29" s="105">
        <f t="shared" si="9"/>
        <v>0</v>
      </c>
      <c r="Z29" s="125">
        <v>108373155</v>
      </c>
      <c r="AA29" s="88">
        <v>31546582</v>
      </c>
      <c r="AB29" s="88">
        <f t="shared" si="10"/>
        <v>139919737</v>
      </c>
      <c r="AC29" s="105">
        <f t="shared" si="11"/>
        <v>0.1992939517061961</v>
      </c>
      <c r="AD29" s="85">
        <v>79639993</v>
      </c>
      <c r="AE29" s="86">
        <v>4158698</v>
      </c>
      <c r="AF29" s="88">
        <f t="shared" si="12"/>
        <v>83798691</v>
      </c>
      <c r="AG29" s="86">
        <v>672886716</v>
      </c>
      <c r="AH29" s="86">
        <v>672886716</v>
      </c>
      <c r="AI29" s="126">
        <v>83798691</v>
      </c>
      <c r="AJ29" s="127">
        <f t="shared" si="13"/>
        <v>0.12453610542075258</v>
      </c>
      <c r="AK29" s="128">
        <f t="shared" si="14"/>
        <v>0.6697126808341194</v>
      </c>
    </row>
    <row r="30" spans="1:37" ht="12.75">
      <c r="A30" s="62" t="s">
        <v>98</v>
      </c>
      <c r="B30" s="63" t="s">
        <v>391</v>
      </c>
      <c r="C30" s="64" t="s">
        <v>392</v>
      </c>
      <c r="D30" s="85">
        <v>424226928</v>
      </c>
      <c r="E30" s="86">
        <v>85415000</v>
      </c>
      <c r="F30" s="87">
        <f t="shared" si="0"/>
        <v>509641928</v>
      </c>
      <c r="G30" s="85">
        <v>444441928</v>
      </c>
      <c r="H30" s="86">
        <v>82015000</v>
      </c>
      <c r="I30" s="87">
        <f t="shared" si="1"/>
        <v>526456928</v>
      </c>
      <c r="J30" s="85">
        <v>92964160</v>
      </c>
      <c r="K30" s="86">
        <v>11292358</v>
      </c>
      <c r="L30" s="88">
        <f t="shared" si="2"/>
        <v>104256518</v>
      </c>
      <c r="M30" s="105">
        <f t="shared" si="3"/>
        <v>0.2045681728132855</v>
      </c>
      <c r="N30" s="85">
        <v>0</v>
      </c>
      <c r="O30" s="86">
        <v>0</v>
      </c>
      <c r="P30" s="88">
        <f t="shared" si="4"/>
        <v>0</v>
      </c>
      <c r="Q30" s="105">
        <f t="shared" si="5"/>
        <v>0</v>
      </c>
      <c r="R30" s="85">
        <v>0</v>
      </c>
      <c r="S30" s="86">
        <v>0</v>
      </c>
      <c r="T30" s="88">
        <f t="shared" si="6"/>
        <v>0</v>
      </c>
      <c r="U30" s="105">
        <f t="shared" si="7"/>
        <v>0</v>
      </c>
      <c r="V30" s="85">
        <v>0</v>
      </c>
      <c r="W30" s="86">
        <v>0</v>
      </c>
      <c r="X30" s="88">
        <f t="shared" si="8"/>
        <v>0</v>
      </c>
      <c r="Y30" s="105">
        <f t="shared" si="9"/>
        <v>0</v>
      </c>
      <c r="Z30" s="125">
        <v>92964160</v>
      </c>
      <c r="AA30" s="88">
        <v>11292358</v>
      </c>
      <c r="AB30" s="88">
        <f t="shared" si="10"/>
        <v>104256518</v>
      </c>
      <c r="AC30" s="105">
        <f t="shared" si="11"/>
        <v>0.2045681728132855</v>
      </c>
      <c r="AD30" s="85">
        <v>69623420</v>
      </c>
      <c r="AE30" s="86">
        <v>1186579</v>
      </c>
      <c r="AF30" s="88">
        <f t="shared" si="12"/>
        <v>70809999</v>
      </c>
      <c r="AG30" s="86">
        <v>499662560</v>
      </c>
      <c r="AH30" s="86">
        <v>499662560</v>
      </c>
      <c r="AI30" s="126">
        <v>70809999</v>
      </c>
      <c r="AJ30" s="127">
        <f t="shared" si="13"/>
        <v>0.1417156390504824</v>
      </c>
      <c r="AK30" s="128">
        <f t="shared" si="14"/>
        <v>0.4723417521867215</v>
      </c>
    </row>
    <row r="31" spans="1:37" ht="12.75">
      <c r="A31" s="62" t="s">
        <v>98</v>
      </c>
      <c r="B31" s="63" t="s">
        <v>393</v>
      </c>
      <c r="C31" s="64" t="s">
        <v>394</v>
      </c>
      <c r="D31" s="85">
        <v>1031343583</v>
      </c>
      <c r="E31" s="86">
        <v>326343700</v>
      </c>
      <c r="F31" s="87">
        <f t="shared" si="0"/>
        <v>1357687283</v>
      </c>
      <c r="G31" s="85">
        <v>1077421121</v>
      </c>
      <c r="H31" s="86">
        <v>250833267</v>
      </c>
      <c r="I31" s="87">
        <f t="shared" si="1"/>
        <v>1328254388</v>
      </c>
      <c r="J31" s="85">
        <v>169723319</v>
      </c>
      <c r="K31" s="86">
        <v>13558504</v>
      </c>
      <c r="L31" s="88">
        <f t="shared" si="2"/>
        <v>183281823</v>
      </c>
      <c r="M31" s="105">
        <f t="shared" si="3"/>
        <v>0.13499561003106192</v>
      </c>
      <c r="N31" s="85">
        <v>0</v>
      </c>
      <c r="O31" s="86">
        <v>0</v>
      </c>
      <c r="P31" s="88">
        <f t="shared" si="4"/>
        <v>0</v>
      </c>
      <c r="Q31" s="105">
        <f t="shared" si="5"/>
        <v>0</v>
      </c>
      <c r="R31" s="85">
        <v>0</v>
      </c>
      <c r="S31" s="86">
        <v>0</v>
      </c>
      <c r="T31" s="88">
        <f t="shared" si="6"/>
        <v>0</v>
      </c>
      <c r="U31" s="105">
        <f t="shared" si="7"/>
        <v>0</v>
      </c>
      <c r="V31" s="85">
        <v>0</v>
      </c>
      <c r="W31" s="86">
        <v>0</v>
      </c>
      <c r="X31" s="88">
        <f t="shared" si="8"/>
        <v>0</v>
      </c>
      <c r="Y31" s="105">
        <f t="shared" si="9"/>
        <v>0</v>
      </c>
      <c r="Z31" s="125">
        <v>169723319</v>
      </c>
      <c r="AA31" s="88">
        <v>13558504</v>
      </c>
      <c r="AB31" s="88">
        <f t="shared" si="10"/>
        <v>183281823</v>
      </c>
      <c r="AC31" s="105">
        <f t="shared" si="11"/>
        <v>0.13499561003106192</v>
      </c>
      <c r="AD31" s="85">
        <v>198222002</v>
      </c>
      <c r="AE31" s="86">
        <v>50699316</v>
      </c>
      <c r="AF31" s="88">
        <f t="shared" si="12"/>
        <v>248921318</v>
      </c>
      <c r="AG31" s="86">
        <v>1555540342</v>
      </c>
      <c r="AH31" s="86">
        <v>1555540342</v>
      </c>
      <c r="AI31" s="126">
        <v>248921318</v>
      </c>
      <c r="AJ31" s="127">
        <f t="shared" si="13"/>
        <v>0.1600224123277672</v>
      </c>
      <c r="AK31" s="128">
        <f t="shared" si="14"/>
        <v>-0.2636957554595625</v>
      </c>
    </row>
    <row r="32" spans="1:37" ht="12.75">
      <c r="A32" s="62" t="s">
        <v>98</v>
      </c>
      <c r="B32" s="63" t="s">
        <v>395</v>
      </c>
      <c r="C32" s="64" t="s">
        <v>396</v>
      </c>
      <c r="D32" s="85">
        <v>726352980</v>
      </c>
      <c r="E32" s="86">
        <v>70398480</v>
      </c>
      <c r="F32" s="87">
        <f t="shared" si="0"/>
        <v>796751460</v>
      </c>
      <c r="G32" s="85">
        <v>742003000</v>
      </c>
      <c r="H32" s="86">
        <v>64585480</v>
      </c>
      <c r="I32" s="87">
        <f t="shared" si="1"/>
        <v>806588480</v>
      </c>
      <c r="J32" s="85">
        <v>114624400</v>
      </c>
      <c r="K32" s="86">
        <v>5140336</v>
      </c>
      <c r="L32" s="88">
        <f t="shared" si="2"/>
        <v>119764736</v>
      </c>
      <c r="M32" s="105">
        <f t="shared" si="3"/>
        <v>0.1503163056645042</v>
      </c>
      <c r="N32" s="85">
        <v>0</v>
      </c>
      <c r="O32" s="86">
        <v>0</v>
      </c>
      <c r="P32" s="88">
        <f t="shared" si="4"/>
        <v>0</v>
      </c>
      <c r="Q32" s="105">
        <f t="shared" si="5"/>
        <v>0</v>
      </c>
      <c r="R32" s="85">
        <v>0</v>
      </c>
      <c r="S32" s="86">
        <v>0</v>
      </c>
      <c r="T32" s="88">
        <f t="shared" si="6"/>
        <v>0</v>
      </c>
      <c r="U32" s="105">
        <f t="shared" si="7"/>
        <v>0</v>
      </c>
      <c r="V32" s="85">
        <v>0</v>
      </c>
      <c r="W32" s="86">
        <v>0</v>
      </c>
      <c r="X32" s="88">
        <f t="shared" si="8"/>
        <v>0</v>
      </c>
      <c r="Y32" s="105">
        <f t="shared" si="9"/>
        <v>0</v>
      </c>
      <c r="Z32" s="125">
        <v>114624400</v>
      </c>
      <c r="AA32" s="88">
        <v>5140336</v>
      </c>
      <c r="AB32" s="88">
        <f t="shared" si="10"/>
        <v>119764736</v>
      </c>
      <c r="AC32" s="105">
        <f t="shared" si="11"/>
        <v>0.1503163056645042</v>
      </c>
      <c r="AD32" s="85">
        <v>96675551</v>
      </c>
      <c r="AE32" s="86">
        <v>10836652</v>
      </c>
      <c r="AF32" s="88">
        <f t="shared" si="12"/>
        <v>107512203</v>
      </c>
      <c r="AG32" s="86">
        <v>764288412</v>
      </c>
      <c r="AH32" s="86">
        <v>764288412</v>
      </c>
      <c r="AI32" s="126">
        <v>107512203</v>
      </c>
      <c r="AJ32" s="127">
        <f t="shared" si="13"/>
        <v>0.14066967562501784</v>
      </c>
      <c r="AK32" s="128">
        <f t="shared" si="14"/>
        <v>0.11396411438057874</v>
      </c>
    </row>
    <row r="33" spans="1:37" ht="12.75">
      <c r="A33" s="62" t="s">
        <v>113</v>
      </c>
      <c r="B33" s="63" t="s">
        <v>397</v>
      </c>
      <c r="C33" s="64" t="s">
        <v>398</v>
      </c>
      <c r="D33" s="85">
        <v>184925571</v>
      </c>
      <c r="E33" s="86">
        <v>14938680</v>
      </c>
      <c r="F33" s="87">
        <f t="shared" si="0"/>
        <v>199864251</v>
      </c>
      <c r="G33" s="85">
        <v>187423405</v>
      </c>
      <c r="H33" s="86">
        <v>15738684</v>
      </c>
      <c r="I33" s="87">
        <f t="shared" si="1"/>
        <v>203162089</v>
      </c>
      <c r="J33" s="85">
        <v>38350319</v>
      </c>
      <c r="K33" s="86">
        <v>442047</v>
      </c>
      <c r="L33" s="88">
        <f t="shared" si="2"/>
        <v>38792366</v>
      </c>
      <c r="M33" s="105">
        <f t="shared" si="3"/>
        <v>0.19409357004019692</v>
      </c>
      <c r="N33" s="85">
        <v>0</v>
      </c>
      <c r="O33" s="86">
        <v>0</v>
      </c>
      <c r="P33" s="88">
        <f t="shared" si="4"/>
        <v>0</v>
      </c>
      <c r="Q33" s="105">
        <f t="shared" si="5"/>
        <v>0</v>
      </c>
      <c r="R33" s="85">
        <v>0</v>
      </c>
      <c r="S33" s="86">
        <v>0</v>
      </c>
      <c r="T33" s="88">
        <f t="shared" si="6"/>
        <v>0</v>
      </c>
      <c r="U33" s="105">
        <f t="shared" si="7"/>
        <v>0</v>
      </c>
      <c r="V33" s="85">
        <v>0</v>
      </c>
      <c r="W33" s="86">
        <v>0</v>
      </c>
      <c r="X33" s="88">
        <f t="shared" si="8"/>
        <v>0</v>
      </c>
      <c r="Y33" s="105">
        <f t="shared" si="9"/>
        <v>0</v>
      </c>
      <c r="Z33" s="125">
        <v>38350319</v>
      </c>
      <c r="AA33" s="88">
        <v>442047</v>
      </c>
      <c r="AB33" s="88">
        <f t="shared" si="10"/>
        <v>38792366</v>
      </c>
      <c r="AC33" s="105">
        <f t="shared" si="11"/>
        <v>0.19409357004019692</v>
      </c>
      <c r="AD33" s="85">
        <v>33281212</v>
      </c>
      <c r="AE33" s="86">
        <v>44474</v>
      </c>
      <c r="AF33" s="88">
        <f t="shared" si="12"/>
        <v>33325686</v>
      </c>
      <c r="AG33" s="86">
        <v>179312928</v>
      </c>
      <c r="AH33" s="86">
        <v>179312928</v>
      </c>
      <c r="AI33" s="126">
        <v>33325686</v>
      </c>
      <c r="AJ33" s="127">
        <f t="shared" si="13"/>
        <v>0.18585210989360454</v>
      </c>
      <c r="AK33" s="128">
        <f t="shared" si="14"/>
        <v>0.1640380336056697</v>
      </c>
    </row>
    <row r="34" spans="1:37" ht="16.5">
      <c r="A34" s="65"/>
      <c r="B34" s="66" t="s">
        <v>399</v>
      </c>
      <c r="C34" s="67"/>
      <c r="D34" s="89">
        <f>SUM(D28:D33)</f>
        <v>3369964827</v>
      </c>
      <c r="E34" s="90">
        <f>SUM(E28:E33)</f>
        <v>704590558</v>
      </c>
      <c r="F34" s="91">
        <f t="shared" si="0"/>
        <v>4074555385</v>
      </c>
      <c r="G34" s="89">
        <f>SUM(G28:G33)</f>
        <v>3457000731</v>
      </c>
      <c r="H34" s="90">
        <f>SUM(H28:H33)</f>
        <v>702163428</v>
      </c>
      <c r="I34" s="91">
        <f t="shared" si="1"/>
        <v>4159164159</v>
      </c>
      <c r="J34" s="89">
        <f>SUM(J28:J33)</f>
        <v>592008508</v>
      </c>
      <c r="K34" s="90">
        <f>SUM(K28:K33)</f>
        <v>72951511</v>
      </c>
      <c r="L34" s="90">
        <f t="shared" si="2"/>
        <v>664960019</v>
      </c>
      <c r="M34" s="106">
        <f t="shared" si="3"/>
        <v>0.1631981789836439</v>
      </c>
      <c r="N34" s="89">
        <f>SUM(N28:N33)</f>
        <v>0</v>
      </c>
      <c r="O34" s="90">
        <f>SUM(O28:O33)</f>
        <v>0</v>
      </c>
      <c r="P34" s="90">
        <f t="shared" si="4"/>
        <v>0</v>
      </c>
      <c r="Q34" s="106">
        <f t="shared" si="5"/>
        <v>0</v>
      </c>
      <c r="R34" s="89">
        <f>SUM(R28:R33)</f>
        <v>0</v>
      </c>
      <c r="S34" s="90">
        <f>SUM(S28:S33)</f>
        <v>0</v>
      </c>
      <c r="T34" s="90">
        <f t="shared" si="6"/>
        <v>0</v>
      </c>
      <c r="U34" s="106">
        <f t="shared" si="7"/>
        <v>0</v>
      </c>
      <c r="V34" s="89">
        <f>SUM(V28:V33)</f>
        <v>0</v>
      </c>
      <c r="W34" s="90">
        <f>SUM(W28:W33)</f>
        <v>0</v>
      </c>
      <c r="X34" s="90">
        <f t="shared" si="8"/>
        <v>0</v>
      </c>
      <c r="Y34" s="106">
        <f t="shared" si="9"/>
        <v>0</v>
      </c>
      <c r="Z34" s="89">
        <v>592008508</v>
      </c>
      <c r="AA34" s="90">
        <v>72951511</v>
      </c>
      <c r="AB34" s="90">
        <f t="shared" si="10"/>
        <v>664960019</v>
      </c>
      <c r="AC34" s="106">
        <f t="shared" si="11"/>
        <v>0.1631981789836439</v>
      </c>
      <c r="AD34" s="89">
        <f>SUM(AD28:AD33)</f>
        <v>540770165</v>
      </c>
      <c r="AE34" s="90">
        <f>SUM(AE28:AE33)</f>
        <v>76663755</v>
      </c>
      <c r="AF34" s="90">
        <f t="shared" si="12"/>
        <v>617433920</v>
      </c>
      <c r="AG34" s="90">
        <f>SUM(AG28:AG33)</f>
        <v>4132168518</v>
      </c>
      <c r="AH34" s="90">
        <f>SUM(AH28:AH33)</f>
        <v>4132168518</v>
      </c>
      <c r="AI34" s="91">
        <f>SUM(AI28:AI33)</f>
        <v>617433920</v>
      </c>
      <c r="AJ34" s="129">
        <f t="shared" si="13"/>
        <v>0.14942128262930635</v>
      </c>
      <c r="AK34" s="130">
        <f t="shared" si="14"/>
        <v>0.07697357961804241</v>
      </c>
    </row>
    <row r="35" spans="1:37" ht="12.75">
      <c r="A35" s="62" t="s">
        <v>98</v>
      </c>
      <c r="B35" s="63" t="s">
        <v>400</v>
      </c>
      <c r="C35" s="64" t="s">
        <v>401</v>
      </c>
      <c r="D35" s="85">
        <v>308529936</v>
      </c>
      <c r="E35" s="86">
        <v>57316112</v>
      </c>
      <c r="F35" s="87">
        <f t="shared" si="0"/>
        <v>365846048</v>
      </c>
      <c r="G35" s="85">
        <v>315460803</v>
      </c>
      <c r="H35" s="86">
        <v>88791112</v>
      </c>
      <c r="I35" s="87">
        <f t="shared" si="1"/>
        <v>404251915</v>
      </c>
      <c r="J35" s="85">
        <v>44803640</v>
      </c>
      <c r="K35" s="86">
        <v>17069317</v>
      </c>
      <c r="L35" s="88">
        <f t="shared" si="2"/>
        <v>61872957</v>
      </c>
      <c r="M35" s="105">
        <f t="shared" si="3"/>
        <v>0.16912293391782107</v>
      </c>
      <c r="N35" s="85">
        <v>0</v>
      </c>
      <c r="O35" s="86">
        <v>0</v>
      </c>
      <c r="P35" s="88">
        <f t="shared" si="4"/>
        <v>0</v>
      </c>
      <c r="Q35" s="105">
        <f t="shared" si="5"/>
        <v>0</v>
      </c>
      <c r="R35" s="85">
        <v>0</v>
      </c>
      <c r="S35" s="86">
        <v>0</v>
      </c>
      <c r="T35" s="88">
        <f t="shared" si="6"/>
        <v>0</v>
      </c>
      <c r="U35" s="105">
        <f t="shared" si="7"/>
        <v>0</v>
      </c>
      <c r="V35" s="85">
        <v>0</v>
      </c>
      <c r="W35" s="86">
        <v>0</v>
      </c>
      <c r="X35" s="88">
        <f t="shared" si="8"/>
        <v>0</v>
      </c>
      <c r="Y35" s="105">
        <f t="shared" si="9"/>
        <v>0</v>
      </c>
      <c r="Z35" s="125">
        <v>44803640</v>
      </c>
      <c r="AA35" s="88">
        <v>17069317</v>
      </c>
      <c r="AB35" s="88">
        <f t="shared" si="10"/>
        <v>61872957</v>
      </c>
      <c r="AC35" s="105">
        <f t="shared" si="11"/>
        <v>0.16912293391782107</v>
      </c>
      <c r="AD35" s="85">
        <v>46297144</v>
      </c>
      <c r="AE35" s="86">
        <v>3115335</v>
      </c>
      <c r="AF35" s="88">
        <f t="shared" si="12"/>
        <v>49412479</v>
      </c>
      <c r="AG35" s="86">
        <v>348592020</v>
      </c>
      <c r="AH35" s="86">
        <v>348592020</v>
      </c>
      <c r="AI35" s="126">
        <v>49412479</v>
      </c>
      <c r="AJ35" s="127">
        <f t="shared" si="13"/>
        <v>0.14174873825281487</v>
      </c>
      <c r="AK35" s="128">
        <f t="shared" si="14"/>
        <v>0.25217269507971873</v>
      </c>
    </row>
    <row r="36" spans="1:37" ht="12.75">
      <c r="A36" s="62" t="s">
        <v>98</v>
      </c>
      <c r="B36" s="63" t="s">
        <v>402</v>
      </c>
      <c r="C36" s="64" t="s">
        <v>403</v>
      </c>
      <c r="D36" s="85">
        <v>512448792</v>
      </c>
      <c r="E36" s="86">
        <v>89279520</v>
      </c>
      <c r="F36" s="87">
        <f t="shared" si="0"/>
        <v>601728312</v>
      </c>
      <c r="G36" s="85">
        <v>554529159</v>
      </c>
      <c r="H36" s="86">
        <v>84279520</v>
      </c>
      <c r="I36" s="87">
        <f t="shared" si="1"/>
        <v>638808679</v>
      </c>
      <c r="J36" s="85">
        <v>89992299</v>
      </c>
      <c r="K36" s="86">
        <v>18111495</v>
      </c>
      <c r="L36" s="88">
        <f t="shared" si="2"/>
        <v>108103794</v>
      </c>
      <c r="M36" s="105">
        <f t="shared" si="3"/>
        <v>0.17965548877148396</v>
      </c>
      <c r="N36" s="85">
        <v>0</v>
      </c>
      <c r="O36" s="86">
        <v>0</v>
      </c>
      <c r="P36" s="88">
        <f t="shared" si="4"/>
        <v>0</v>
      </c>
      <c r="Q36" s="105">
        <f t="shared" si="5"/>
        <v>0</v>
      </c>
      <c r="R36" s="85">
        <v>0</v>
      </c>
      <c r="S36" s="86">
        <v>0</v>
      </c>
      <c r="T36" s="88">
        <f t="shared" si="6"/>
        <v>0</v>
      </c>
      <c r="U36" s="105">
        <f t="shared" si="7"/>
        <v>0</v>
      </c>
      <c r="V36" s="85">
        <v>0</v>
      </c>
      <c r="W36" s="86">
        <v>0</v>
      </c>
      <c r="X36" s="88">
        <f t="shared" si="8"/>
        <v>0</v>
      </c>
      <c r="Y36" s="105">
        <f t="shared" si="9"/>
        <v>0</v>
      </c>
      <c r="Z36" s="125">
        <v>89992299</v>
      </c>
      <c r="AA36" s="88">
        <v>18111495</v>
      </c>
      <c r="AB36" s="88">
        <f t="shared" si="10"/>
        <v>108103794</v>
      </c>
      <c r="AC36" s="105">
        <f t="shared" si="11"/>
        <v>0.17965548877148396</v>
      </c>
      <c r="AD36" s="85">
        <v>92829722</v>
      </c>
      <c r="AE36" s="86">
        <v>14245055</v>
      </c>
      <c r="AF36" s="88">
        <f t="shared" si="12"/>
        <v>107074777</v>
      </c>
      <c r="AG36" s="86">
        <v>578248087</v>
      </c>
      <c r="AH36" s="86">
        <v>578248087</v>
      </c>
      <c r="AI36" s="126">
        <v>107074777</v>
      </c>
      <c r="AJ36" s="127">
        <f t="shared" si="13"/>
        <v>0.18517100083376498</v>
      </c>
      <c r="AK36" s="128">
        <f t="shared" si="14"/>
        <v>0.009610265170106214</v>
      </c>
    </row>
    <row r="37" spans="1:37" ht="12.75">
      <c r="A37" s="62" t="s">
        <v>98</v>
      </c>
      <c r="B37" s="63" t="s">
        <v>404</v>
      </c>
      <c r="C37" s="64" t="s">
        <v>405</v>
      </c>
      <c r="D37" s="85">
        <v>317979637</v>
      </c>
      <c r="E37" s="86">
        <v>126327626</v>
      </c>
      <c r="F37" s="87">
        <f t="shared" si="0"/>
        <v>444307263</v>
      </c>
      <c r="G37" s="85">
        <v>337827638</v>
      </c>
      <c r="H37" s="86">
        <v>163027625</v>
      </c>
      <c r="I37" s="87">
        <f t="shared" si="1"/>
        <v>500855263</v>
      </c>
      <c r="J37" s="85">
        <v>63781330</v>
      </c>
      <c r="K37" s="86">
        <v>23462130</v>
      </c>
      <c r="L37" s="88">
        <f t="shared" si="2"/>
        <v>87243460</v>
      </c>
      <c r="M37" s="105">
        <f t="shared" si="3"/>
        <v>0.1963583926378444</v>
      </c>
      <c r="N37" s="85">
        <v>0</v>
      </c>
      <c r="O37" s="86">
        <v>0</v>
      </c>
      <c r="P37" s="88">
        <f t="shared" si="4"/>
        <v>0</v>
      </c>
      <c r="Q37" s="105">
        <f t="shared" si="5"/>
        <v>0</v>
      </c>
      <c r="R37" s="85">
        <v>0</v>
      </c>
      <c r="S37" s="86">
        <v>0</v>
      </c>
      <c r="T37" s="88">
        <f t="shared" si="6"/>
        <v>0</v>
      </c>
      <c r="U37" s="105">
        <f t="shared" si="7"/>
        <v>0</v>
      </c>
      <c r="V37" s="85">
        <v>0</v>
      </c>
      <c r="W37" s="86">
        <v>0</v>
      </c>
      <c r="X37" s="88">
        <f t="shared" si="8"/>
        <v>0</v>
      </c>
      <c r="Y37" s="105">
        <f t="shared" si="9"/>
        <v>0</v>
      </c>
      <c r="Z37" s="125">
        <v>63781330</v>
      </c>
      <c r="AA37" s="88">
        <v>23462130</v>
      </c>
      <c r="AB37" s="88">
        <f t="shared" si="10"/>
        <v>87243460</v>
      </c>
      <c r="AC37" s="105">
        <f t="shared" si="11"/>
        <v>0.1963583926378444</v>
      </c>
      <c r="AD37" s="85">
        <v>76019905</v>
      </c>
      <c r="AE37" s="86">
        <v>14918201</v>
      </c>
      <c r="AF37" s="88">
        <f t="shared" si="12"/>
        <v>90938106</v>
      </c>
      <c r="AG37" s="86">
        <v>427040050</v>
      </c>
      <c r="AH37" s="86">
        <v>427040050</v>
      </c>
      <c r="AI37" s="126">
        <v>90938106</v>
      </c>
      <c r="AJ37" s="127">
        <f t="shared" si="13"/>
        <v>0.21294982988129568</v>
      </c>
      <c r="AK37" s="128">
        <f t="shared" si="14"/>
        <v>-0.0406281388794264</v>
      </c>
    </row>
    <row r="38" spans="1:37" ht="12.75">
      <c r="A38" s="62" t="s">
        <v>98</v>
      </c>
      <c r="B38" s="63" t="s">
        <v>406</v>
      </c>
      <c r="C38" s="64" t="s">
        <v>407</v>
      </c>
      <c r="D38" s="85">
        <v>607084886</v>
      </c>
      <c r="E38" s="86">
        <v>150893152</v>
      </c>
      <c r="F38" s="87">
        <f t="shared" si="0"/>
        <v>757978038</v>
      </c>
      <c r="G38" s="85">
        <v>663434886</v>
      </c>
      <c r="H38" s="86">
        <v>202707152</v>
      </c>
      <c r="I38" s="87">
        <f t="shared" si="1"/>
        <v>866142038</v>
      </c>
      <c r="J38" s="85">
        <v>88373913</v>
      </c>
      <c r="K38" s="86">
        <v>12118401</v>
      </c>
      <c r="L38" s="88">
        <f t="shared" si="2"/>
        <v>100492314</v>
      </c>
      <c r="M38" s="105">
        <f t="shared" si="3"/>
        <v>0.1325794534432144</v>
      </c>
      <c r="N38" s="85">
        <v>0</v>
      </c>
      <c r="O38" s="86">
        <v>0</v>
      </c>
      <c r="P38" s="88">
        <f t="shared" si="4"/>
        <v>0</v>
      </c>
      <c r="Q38" s="105">
        <f t="shared" si="5"/>
        <v>0</v>
      </c>
      <c r="R38" s="85">
        <v>0</v>
      </c>
      <c r="S38" s="86">
        <v>0</v>
      </c>
      <c r="T38" s="88">
        <f t="shared" si="6"/>
        <v>0</v>
      </c>
      <c r="U38" s="105">
        <f t="shared" si="7"/>
        <v>0</v>
      </c>
      <c r="V38" s="85">
        <v>0</v>
      </c>
      <c r="W38" s="86">
        <v>0</v>
      </c>
      <c r="X38" s="88">
        <f t="shared" si="8"/>
        <v>0</v>
      </c>
      <c r="Y38" s="105">
        <f t="shared" si="9"/>
        <v>0</v>
      </c>
      <c r="Z38" s="125">
        <v>88373913</v>
      </c>
      <c r="AA38" s="88">
        <v>12118401</v>
      </c>
      <c r="AB38" s="88">
        <f t="shared" si="10"/>
        <v>100492314</v>
      </c>
      <c r="AC38" s="105">
        <f t="shared" si="11"/>
        <v>0.1325794534432144</v>
      </c>
      <c r="AD38" s="85">
        <v>91783543</v>
      </c>
      <c r="AE38" s="86">
        <v>9736866</v>
      </c>
      <c r="AF38" s="88">
        <f t="shared" si="12"/>
        <v>101520409</v>
      </c>
      <c r="AG38" s="86">
        <v>731461550</v>
      </c>
      <c r="AH38" s="86">
        <v>731461550</v>
      </c>
      <c r="AI38" s="126">
        <v>101520409</v>
      </c>
      <c r="AJ38" s="127">
        <f t="shared" si="13"/>
        <v>0.13879117637830723</v>
      </c>
      <c r="AK38" s="128">
        <f t="shared" si="14"/>
        <v>-0.01012697850734623</v>
      </c>
    </row>
    <row r="39" spans="1:37" ht="12.75">
      <c r="A39" s="62" t="s">
        <v>113</v>
      </c>
      <c r="B39" s="63" t="s">
        <v>408</v>
      </c>
      <c r="C39" s="64" t="s">
        <v>409</v>
      </c>
      <c r="D39" s="85">
        <v>938628797</v>
      </c>
      <c r="E39" s="86">
        <v>466886001</v>
      </c>
      <c r="F39" s="87">
        <f t="shared" si="0"/>
        <v>1405514798</v>
      </c>
      <c r="G39" s="85">
        <v>1006134839</v>
      </c>
      <c r="H39" s="86">
        <v>494858799</v>
      </c>
      <c r="I39" s="87">
        <f t="shared" si="1"/>
        <v>1500993638</v>
      </c>
      <c r="J39" s="85">
        <v>214503393</v>
      </c>
      <c r="K39" s="86">
        <v>73710143</v>
      </c>
      <c r="L39" s="88">
        <f t="shared" si="2"/>
        <v>288213536</v>
      </c>
      <c r="M39" s="105">
        <f t="shared" si="3"/>
        <v>0.20505905481046383</v>
      </c>
      <c r="N39" s="85">
        <v>0</v>
      </c>
      <c r="O39" s="86">
        <v>0</v>
      </c>
      <c r="P39" s="88">
        <f t="shared" si="4"/>
        <v>0</v>
      </c>
      <c r="Q39" s="105">
        <f t="shared" si="5"/>
        <v>0</v>
      </c>
      <c r="R39" s="85">
        <v>0</v>
      </c>
      <c r="S39" s="86">
        <v>0</v>
      </c>
      <c r="T39" s="88">
        <f t="shared" si="6"/>
        <v>0</v>
      </c>
      <c r="U39" s="105">
        <f t="shared" si="7"/>
        <v>0</v>
      </c>
      <c r="V39" s="85">
        <v>0</v>
      </c>
      <c r="W39" s="86">
        <v>0</v>
      </c>
      <c r="X39" s="88">
        <f t="shared" si="8"/>
        <v>0</v>
      </c>
      <c r="Y39" s="105">
        <f t="shared" si="9"/>
        <v>0</v>
      </c>
      <c r="Z39" s="125">
        <v>214503393</v>
      </c>
      <c r="AA39" s="88">
        <v>73710143</v>
      </c>
      <c r="AB39" s="88">
        <f t="shared" si="10"/>
        <v>288213536</v>
      </c>
      <c r="AC39" s="105">
        <f t="shared" si="11"/>
        <v>0.20505905481046383</v>
      </c>
      <c r="AD39" s="85">
        <v>219880529</v>
      </c>
      <c r="AE39" s="86">
        <v>69340741</v>
      </c>
      <c r="AF39" s="88">
        <f t="shared" si="12"/>
        <v>289221270</v>
      </c>
      <c r="AG39" s="86">
        <v>1634177939</v>
      </c>
      <c r="AH39" s="86">
        <v>1634177939</v>
      </c>
      <c r="AI39" s="126">
        <v>289221270</v>
      </c>
      <c r="AJ39" s="127">
        <f t="shared" si="13"/>
        <v>0.17698272819481503</v>
      </c>
      <c r="AK39" s="128">
        <f t="shared" si="14"/>
        <v>-0.003484301137326451</v>
      </c>
    </row>
    <row r="40" spans="1:37" ht="16.5">
      <c r="A40" s="65"/>
      <c r="B40" s="66" t="s">
        <v>410</v>
      </c>
      <c r="C40" s="67"/>
      <c r="D40" s="89">
        <f>SUM(D35:D39)</f>
        <v>2684672048</v>
      </c>
      <c r="E40" s="90">
        <f>SUM(E35:E39)</f>
        <v>890702411</v>
      </c>
      <c r="F40" s="91">
        <f t="shared" si="0"/>
        <v>3575374459</v>
      </c>
      <c r="G40" s="89">
        <f>SUM(G35:G39)</f>
        <v>2877387325</v>
      </c>
      <c r="H40" s="90">
        <f>SUM(H35:H39)</f>
        <v>1033664208</v>
      </c>
      <c r="I40" s="91">
        <f t="shared" si="1"/>
        <v>3911051533</v>
      </c>
      <c r="J40" s="89">
        <f>SUM(J35:J39)</f>
        <v>501454575</v>
      </c>
      <c r="K40" s="90">
        <f>SUM(K35:K39)</f>
        <v>144471486</v>
      </c>
      <c r="L40" s="90">
        <f t="shared" si="2"/>
        <v>645926061</v>
      </c>
      <c r="M40" s="106">
        <f t="shared" si="3"/>
        <v>0.18065969548282215</v>
      </c>
      <c r="N40" s="89">
        <f>SUM(N35:N39)</f>
        <v>0</v>
      </c>
      <c r="O40" s="90">
        <f>SUM(O35:O39)</f>
        <v>0</v>
      </c>
      <c r="P40" s="90">
        <f t="shared" si="4"/>
        <v>0</v>
      </c>
      <c r="Q40" s="106">
        <f t="shared" si="5"/>
        <v>0</v>
      </c>
      <c r="R40" s="89">
        <f>SUM(R35:R39)</f>
        <v>0</v>
      </c>
      <c r="S40" s="90">
        <f>SUM(S35:S39)</f>
        <v>0</v>
      </c>
      <c r="T40" s="90">
        <f t="shared" si="6"/>
        <v>0</v>
      </c>
      <c r="U40" s="106">
        <f t="shared" si="7"/>
        <v>0</v>
      </c>
      <c r="V40" s="89">
        <f>SUM(V35:V39)</f>
        <v>0</v>
      </c>
      <c r="W40" s="90">
        <f>SUM(W35:W39)</f>
        <v>0</v>
      </c>
      <c r="X40" s="90">
        <f t="shared" si="8"/>
        <v>0</v>
      </c>
      <c r="Y40" s="106">
        <f t="shared" si="9"/>
        <v>0</v>
      </c>
      <c r="Z40" s="89">
        <v>501454575</v>
      </c>
      <c r="AA40" s="90">
        <v>144471486</v>
      </c>
      <c r="AB40" s="90">
        <f t="shared" si="10"/>
        <v>645926061</v>
      </c>
      <c r="AC40" s="106">
        <f t="shared" si="11"/>
        <v>0.18065969548282215</v>
      </c>
      <c r="AD40" s="89">
        <f>SUM(AD35:AD39)</f>
        <v>526810843</v>
      </c>
      <c r="AE40" s="90">
        <f>SUM(AE35:AE39)</f>
        <v>111356198</v>
      </c>
      <c r="AF40" s="90">
        <f t="shared" si="12"/>
        <v>638167041</v>
      </c>
      <c r="AG40" s="90">
        <f>SUM(AG35:AG39)</f>
        <v>3719519646</v>
      </c>
      <c r="AH40" s="90">
        <f>SUM(AH35:AH39)</f>
        <v>3719519646</v>
      </c>
      <c r="AI40" s="91">
        <f>SUM(AI35:AI39)</f>
        <v>638167041</v>
      </c>
      <c r="AJ40" s="129">
        <f t="shared" si="13"/>
        <v>0.17157243454441481</v>
      </c>
      <c r="AK40" s="130">
        <f t="shared" si="14"/>
        <v>0.012158290073774003</v>
      </c>
    </row>
    <row r="41" spans="1:37" ht="16.5">
      <c r="A41" s="68"/>
      <c r="B41" s="69" t="s">
        <v>411</v>
      </c>
      <c r="C41" s="70"/>
      <c r="D41" s="92">
        <f>SUM(D9:D14,D16:D20,D22:D26,D28:D33,D35:D39)</f>
        <v>19292091403</v>
      </c>
      <c r="E41" s="93">
        <f>SUM(E9:E14,E16:E20,E22:E26,E28:E33,E35:E39)</f>
        <v>6154722049</v>
      </c>
      <c r="F41" s="94">
        <f t="shared" si="0"/>
        <v>25446813452</v>
      </c>
      <c r="G41" s="92">
        <f>SUM(G9:G14,G16:G20,G22:G26,G28:G33,G35:G39)</f>
        <v>20001733850</v>
      </c>
      <c r="H41" s="93">
        <f>SUM(H9:H14,H16:H20,H22:H26,H28:H33,H35:H39)</f>
        <v>6547517771</v>
      </c>
      <c r="I41" s="94">
        <f t="shared" si="1"/>
        <v>26549251621</v>
      </c>
      <c r="J41" s="92">
        <f>SUM(J9:J14,J16:J20,J22:J26,J28:J33,J35:J39)</f>
        <v>3542170864</v>
      </c>
      <c r="K41" s="93">
        <f>SUM(K9:K14,K16:K20,K22:K26,K28:K33,K35:K39)</f>
        <v>943484612</v>
      </c>
      <c r="L41" s="93">
        <f t="shared" si="2"/>
        <v>4485655476</v>
      </c>
      <c r="M41" s="107">
        <f t="shared" si="3"/>
        <v>0.17627572444232495</v>
      </c>
      <c r="N41" s="92">
        <f>SUM(N9:N14,N16:N20,N22:N26,N28:N33,N35:N39)</f>
        <v>0</v>
      </c>
      <c r="O41" s="93">
        <f>SUM(O9:O14,O16:O20,O22:O26,O28:O33,O35:O39)</f>
        <v>0</v>
      </c>
      <c r="P41" s="93">
        <f t="shared" si="4"/>
        <v>0</v>
      </c>
      <c r="Q41" s="107">
        <f t="shared" si="5"/>
        <v>0</v>
      </c>
      <c r="R41" s="92">
        <f>SUM(R9:R14,R16:R20,R22:R26,R28:R33,R35:R39)</f>
        <v>0</v>
      </c>
      <c r="S41" s="93">
        <f>SUM(S9:S14,S16:S20,S22:S26,S28:S33,S35:S39)</f>
        <v>0</v>
      </c>
      <c r="T41" s="93">
        <f t="shared" si="6"/>
        <v>0</v>
      </c>
      <c r="U41" s="107">
        <f t="shared" si="7"/>
        <v>0</v>
      </c>
      <c r="V41" s="92">
        <f>SUM(V9:V14,V16:V20,V22:V26,V28:V33,V35:V39)</f>
        <v>0</v>
      </c>
      <c r="W41" s="93">
        <f>SUM(W9:W14,W16:W20,W22:W26,W28:W33,W35:W39)</f>
        <v>0</v>
      </c>
      <c r="X41" s="93">
        <f t="shared" si="8"/>
        <v>0</v>
      </c>
      <c r="Y41" s="107">
        <f t="shared" si="9"/>
        <v>0</v>
      </c>
      <c r="Z41" s="92">
        <v>3542170864</v>
      </c>
      <c r="AA41" s="93">
        <v>943484612</v>
      </c>
      <c r="AB41" s="93">
        <f t="shared" si="10"/>
        <v>4485655476</v>
      </c>
      <c r="AC41" s="107">
        <f t="shared" si="11"/>
        <v>0.17627572444232495</v>
      </c>
      <c r="AD41" s="92">
        <f>SUM(AD9:AD14,AD16:AD20,AD22:AD26,AD28:AD33,AD35:AD39)</f>
        <v>3110036400</v>
      </c>
      <c r="AE41" s="93">
        <f>SUM(AE9:AE14,AE16:AE20,AE22:AE26,AE28:AE33,AE35:AE39)</f>
        <v>3272606995</v>
      </c>
      <c r="AF41" s="93">
        <f t="shared" si="12"/>
        <v>6382643395</v>
      </c>
      <c r="AG41" s="93">
        <f>SUM(AG9:AG14,AG16:AG20,AG22:AG26,AG28:AG33,AG35:AG39)</f>
        <v>25223038614</v>
      </c>
      <c r="AH41" s="93">
        <f>SUM(AH9:AH14,AH16:AH20,AH22:AH26,AH28:AH33,AH35:AH39)</f>
        <v>25223038614</v>
      </c>
      <c r="AI41" s="94">
        <f>SUM(AI9:AI14,AI16:AI20,AI22:AI26,AI28:AI33,AI35:AI39)</f>
        <v>6382643395</v>
      </c>
      <c r="AJ41" s="131">
        <f t="shared" si="13"/>
        <v>0.25304815540572206</v>
      </c>
      <c r="AK41" s="132">
        <f t="shared" si="14"/>
        <v>-0.2972103878599973</v>
      </c>
    </row>
    <row r="42" spans="1:37" ht="12.75">
      <c r="A42" s="71"/>
      <c r="B42" s="71"/>
      <c r="C42" s="71"/>
      <c r="D42" s="95"/>
      <c r="E42" s="95"/>
      <c r="F42" s="95"/>
      <c r="G42" s="95"/>
      <c r="H42" s="95"/>
      <c r="I42" s="95"/>
      <c r="J42" s="95"/>
      <c r="K42" s="95"/>
      <c r="L42" s="95"/>
      <c r="M42" s="108"/>
      <c r="N42" s="95"/>
      <c r="O42" s="95"/>
      <c r="P42" s="95"/>
      <c r="Q42" s="108"/>
      <c r="R42" s="95"/>
      <c r="S42" s="95"/>
      <c r="T42" s="95"/>
      <c r="U42" s="108"/>
      <c r="V42" s="95"/>
      <c r="W42" s="95"/>
      <c r="X42" s="95"/>
      <c r="Y42" s="108"/>
      <c r="Z42" s="95"/>
      <c r="AA42" s="95"/>
      <c r="AB42" s="95"/>
      <c r="AC42" s="108"/>
      <c r="AD42" s="95"/>
      <c r="AE42" s="95"/>
      <c r="AF42" s="95"/>
      <c r="AG42" s="95"/>
      <c r="AH42" s="95"/>
      <c r="AI42" s="95"/>
      <c r="AJ42" s="108"/>
      <c r="AK42" s="108"/>
    </row>
    <row r="43" spans="1:37" ht="12.75">
      <c r="A43" s="71"/>
      <c r="B43" s="71"/>
      <c r="C43" s="71"/>
      <c r="D43" s="95"/>
      <c r="E43" s="95"/>
      <c r="F43" s="95"/>
      <c r="G43" s="95"/>
      <c r="H43" s="95"/>
      <c r="I43" s="95"/>
      <c r="J43" s="95"/>
      <c r="K43" s="95"/>
      <c r="L43" s="95"/>
      <c r="M43" s="108"/>
      <c r="N43" s="95"/>
      <c r="O43" s="95"/>
      <c r="P43" s="95"/>
      <c r="Q43" s="108"/>
      <c r="R43" s="95"/>
      <c r="S43" s="95"/>
      <c r="T43" s="95"/>
      <c r="U43" s="108"/>
      <c r="V43" s="95"/>
      <c r="W43" s="95"/>
      <c r="X43" s="95"/>
      <c r="Y43" s="108"/>
      <c r="Z43" s="95"/>
      <c r="AA43" s="95"/>
      <c r="AB43" s="95"/>
      <c r="AC43" s="108"/>
      <c r="AD43" s="95"/>
      <c r="AE43" s="95"/>
      <c r="AF43" s="95"/>
      <c r="AG43" s="95"/>
      <c r="AH43" s="95"/>
      <c r="AI43" s="95"/>
      <c r="AJ43" s="108"/>
      <c r="AK43" s="108"/>
    </row>
    <row r="44" spans="1:37" ht="12.75">
      <c r="A44" s="71"/>
      <c r="B44" s="71"/>
      <c r="C44" s="71"/>
      <c r="D44" s="95"/>
      <c r="E44" s="95"/>
      <c r="F44" s="95"/>
      <c r="G44" s="95"/>
      <c r="H44" s="95"/>
      <c r="I44" s="95"/>
      <c r="J44" s="95"/>
      <c r="K44" s="95"/>
      <c r="L44" s="95"/>
      <c r="M44" s="108"/>
      <c r="N44" s="95"/>
      <c r="O44" s="95"/>
      <c r="P44" s="95"/>
      <c r="Q44" s="108"/>
      <c r="R44" s="95"/>
      <c r="S44" s="95"/>
      <c r="T44" s="95"/>
      <c r="U44" s="108"/>
      <c r="V44" s="95"/>
      <c r="W44" s="95"/>
      <c r="X44" s="95"/>
      <c r="Y44" s="108"/>
      <c r="Z44" s="95"/>
      <c r="AA44" s="95"/>
      <c r="AB44" s="95"/>
      <c r="AC44" s="108"/>
      <c r="AD44" s="95"/>
      <c r="AE44" s="95"/>
      <c r="AF44" s="95"/>
      <c r="AG44" s="95"/>
      <c r="AH44" s="95"/>
      <c r="AI44" s="95"/>
      <c r="AJ44" s="108"/>
      <c r="AK44" s="108"/>
    </row>
    <row r="45" spans="1:37" ht="12.75">
      <c r="A45" s="71"/>
      <c r="B45" s="71"/>
      <c r="C45" s="71"/>
      <c r="D45" s="95"/>
      <c r="E45" s="95"/>
      <c r="F45" s="95"/>
      <c r="G45" s="95"/>
      <c r="H45" s="95"/>
      <c r="I45" s="95"/>
      <c r="J45" s="95"/>
      <c r="K45" s="95"/>
      <c r="L45" s="95"/>
      <c r="M45" s="108"/>
      <c r="N45" s="95"/>
      <c r="O45" s="95"/>
      <c r="P45" s="95"/>
      <c r="Q45" s="108"/>
      <c r="R45" s="95"/>
      <c r="S45" s="95"/>
      <c r="T45" s="95"/>
      <c r="U45" s="108"/>
      <c r="V45" s="95"/>
      <c r="W45" s="95"/>
      <c r="X45" s="95"/>
      <c r="Y45" s="108"/>
      <c r="Z45" s="95"/>
      <c r="AA45" s="95"/>
      <c r="AB45" s="95"/>
      <c r="AC45" s="108"/>
      <c r="AD45" s="95"/>
      <c r="AE45" s="95"/>
      <c r="AF45" s="95"/>
      <c r="AG45" s="95"/>
      <c r="AH45" s="95"/>
      <c r="AI45" s="95"/>
      <c r="AJ45" s="108"/>
      <c r="AK45" s="108"/>
    </row>
    <row r="46" spans="1:37" ht="12.75">
      <c r="A46" s="71"/>
      <c r="B46" s="71"/>
      <c r="C46" s="71"/>
      <c r="D46" s="95"/>
      <c r="E46" s="95"/>
      <c r="F46" s="95"/>
      <c r="G46" s="95"/>
      <c r="H46" s="95"/>
      <c r="I46" s="95"/>
      <c r="J46" s="95"/>
      <c r="K46" s="95"/>
      <c r="L46" s="95"/>
      <c r="M46" s="108"/>
      <c r="N46" s="95"/>
      <c r="O46" s="95"/>
      <c r="P46" s="95"/>
      <c r="Q46" s="108"/>
      <c r="R46" s="95"/>
      <c r="S46" s="95"/>
      <c r="T46" s="95"/>
      <c r="U46" s="108"/>
      <c r="V46" s="95"/>
      <c r="W46" s="95"/>
      <c r="X46" s="95"/>
      <c r="Y46" s="108"/>
      <c r="Z46" s="95"/>
      <c r="AA46" s="95"/>
      <c r="AB46" s="95"/>
      <c r="AC46" s="108"/>
      <c r="AD46" s="95"/>
      <c r="AE46" s="95"/>
      <c r="AF46" s="95"/>
      <c r="AG46" s="95"/>
      <c r="AH46" s="95"/>
      <c r="AI46" s="95"/>
      <c r="AJ46" s="108"/>
      <c r="AK46" s="108"/>
    </row>
    <row r="47" spans="1:37" ht="12.75">
      <c r="A47" s="71"/>
      <c r="B47" s="71"/>
      <c r="C47" s="71"/>
      <c r="D47" s="95"/>
      <c r="E47" s="95"/>
      <c r="F47" s="95"/>
      <c r="G47" s="95"/>
      <c r="H47" s="95"/>
      <c r="I47" s="95"/>
      <c r="J47" s="95"/>
      <c r="K47" s="95"/>
      <c r="L47" s="95"/>
      <c r="M47" s="108"/>
      <c r="N47" s="95"/>
      <c r="O47" s="95"/>
      <c r="P47" s="95"/>
      <c r="Q47" s="108"/>
      <c r="R47" s="95"/>
      <c r="S47" s="95"/>
      <c r="T47" s="95"/>
      <c r="U47" s="108"/>
      <c r="V47" s="95"/>
      <c r="W47" s="95"/>
      <c r="X47" s="95"/>
      <c r="Y47" s="108"/>
      <c r="Z47" s="95"/>
      <c r="AA47" s="95"/>
      <c r="AB47" s="95"/>
      <c r="AC47" s="108"/>
      <c r="AD47" s="95"/>
      <c r="AE47" s="95"/>
      <c r="AF47" s="95"/>
      <c r="AG47" s="95"/>
      <c r="AH47" s="95"/>
      <c r="AI47" s="95"/>
      <c r="AJ47" s="108"/>
      <c r="AK47" s="108"/>
    </row>
    <row r="48" spans="1:37" ht="12.75">
      <c r="A48" s="71"/>
      <c r="B48" s="71"/>
      <c r="C48" s="71"/>
      <c r="D48" s="95"/>
      <c r="E48" s="95"/>
      <c r="F48" s="95"/>
      <c r="G48" s="95"/>
      <c r="H48" s="95"/>
      <c r="I48" s="95"/>
      <c r="J48" s="95"/>
      <c r="K48" s="95"/>
      <c r="L48" s="95"/>
      <c r="M48" s="108"/>
      <c r="N48" s="95"/>
      <c r="O48" s="95"/>
      <c r="P48" s="95"/>
      <c r="Q48" s="108"/>
      <c r="R48" s="95"/>
      <c r="S48" s="95"/>
      <c r="T48" s="95"/>
      <c r="U48" s="108"/>
      <c r="V48" s="95"/>
      <c r="W48" s="95"/>
      <c r="X48" s="95"/>
      <c r="Y48" s="108"/>
      <c r="Z48" s="95"/>
      <c r="AA48" s="95"/>
      <c r="AB48" s="95"/>
      <c r="AC48" s="108"/>
      <c r="AD48" s="95"/>
      <c r="AE48" s="95"/>
      <c r="AF48" s="95"/>
      <c r="AG48" s="95"/>
      <c r="AH48" s="95"/>
      <c r="AI48" s="95"/>
      <c r="AJ48" s="108"/>
      <c r="AK48" s="108"/>
    </row>
    <row r="49" spans="1:37" ht="12.75">
      <c r="A49" s="71"/>
      <c r="B49" s="71"/>
      <c r="C49" s="71"/>
      <c r="D49" s="95"/>
      <c r="E49" s="95"/>
      <c r="F49" s="95"/>
      <c r="G49" s="95"/>
      <c r="H49" s="95"/>
      <c r="I49" s="95"/>
      <c r="J49" s="95"/>
      <c r="K49" s="95"/>
      <c r="L49" s="95"/>
      <c r="M49" s="108"/>
      <c r="N49" s="95"/>
      <c r="O49" s="95"/>
      <c r="P49" s="95"/>
      <c r="Q49" s="108"/>
      <c r="R49" s="95"/>
      <c r="S49" s="95"/>
      <c r="T49" s="95"/>
      <c r="U49" s="108"/>
      <c r="V49" s="95"/>
      <c r="W49" s="95"/>
      <c r="X49" s="95"/>
      <c r="Y49" s="108"/>
      <c r="Z49" s="95"/>
      <c r="AA49" s="95"/>
      <c r="AB49" s="95"/>
      <c r="AC49" s="108"/>
      <c r="AD49" s="95"/>
      <c r="AE49" s="95"/>
      <c r="AF49" s="95"/>
      <c r="AG49" s="95"/>
      <c r="AH49" s="95"/>
      <c r="AI49" s="95"/>
      <c r="AJ49" s="108"/>
      <c r="AK49" s="108"/>
    </row>
    <row r="50" spans="1:37" ht="12.75">
      <c r="A50" s="71"/>
      <c r="B50" s="71"/>
      <c r="C50" s="71"/>
      <c r="D50" s="95"/>
      <c r="E50" s="95"/>
      <c r="F50" s="95"/>
      <c r="G50" s="95"/>
      <c r="H50" s="95"/>
      <c r="I50" s="95"/>
      <c r="J50" s="95"/>
      <c r="K50" s="95"/>
      <c r="L50" s="95"/>
      <c r="M50" s="108"/>
      <c r="N50" s="95"/>
      <c r="O50" s="95"/>
      <c r="P50" s="95"/>
      <c r="Q50" s="108"/>
      <c r="R50" s="95"/>
      <c r="S50" s="95"/>
      <c r="T50" s="95"/>
      <c r="U50" s="108"/>
      <c r="V50" s="95"/>
      <c r="W50" s="95"/>
      <c r="X50" s="95"/>
      <c r="Y50" s="108"/>
      <c r="Z50" s="95"/>
      <c r="AA50" s="95"/>
      <c r="AB50" s="95"/>
      <c r="AC50" s="108"/>
      <c r="AD50" s="95"/>
      <c r="AE50" s="95"/>
      <c r="AF50" s="95"/>
      <c r="AG50" s="95"/>
      <c r="AH50" s="95"/>
      <c r="AI50" s="95"/>
      <c r="AJ50" s="108"/>
      <c r="AK50" s="108"/>
    </row>
    <row r="51" spans="1:37" ht="12.75">
      <c r="A51" s="71"/>
      <c r="B51" s="71"/>
      <c r="C51" s="71"/>
      <c r="D51" s="95"/>
      <c r="E51" s="95"/>
      <c r="F51" s="95"/>
      <c r="G51" s="95"/>
      <c r="H51" s="95"/>
      <c r="I51" s="95"/>
      <c r="J51" s="95"/>
      <c r="K51" s="95"/>
      <c r="L51" s="95"/>
      <c r="M51" s="108"/>
      <c r="N51" s="95"/>
      <c r="O51" s="95"/>
      <c r="P51" s="95"/>
      <c r="Q51" s="108"/>
      <c r="R51" s="95"/>
      <c r="S51" s="95"/>
      <c r="T51" s="95"/>
      <c r="U51" s="108"/>
      <c r="V51" s="95"/>
      <c r="W51" s="95"/>
      <c r="X51" s="95"/>
      <c r="Y51" s="108"/>
      <c r="Z51" s="95"/>
      <c r="AA51" s="95"/>
      <c r="AB51" s="95"/>
      <c r="AC51" s="108"/>
      <c r="AD51" s="95"/>
      <c r="AE51" s="95"/>
      <c r="AF51" s="95"/>
      <c r="AG51" s="95"/>
      <c r="AH51" s="95"/>
      <c r="AI51" s="95"/>
      <c r="AJ51" s="108"/>
      <c r="AK51" s="108"/>
    </row>
    <row r="52" spans="1:37" ht="12.75">
      <c r="A52" s="71"/>
      <c r="B52" s="71"/>
      <c r="C52" s="71"/>
      <c r="D52" s="95"/>
      <c r="E52" s="95"/>
      <c r="F52" s="95"/>
      <c r="G52" s="95"/>
      <c r="H52" s="95"/>
      <c r="I52" s="95"/>
      <c r="J52" s="95"/>
      <c r="K52" s="95"/>
      <c r="L52" s="95"/>
      <c r="M52" s="108"/>
      <c r="N52" s="95"/>
      <c r="O52" s="95"/>
      <c r="P52" s="95"/>
      <c r="Q52" s="108"/>
      <c r="R52" s="95"/>
      <c r="S52" s="95"/>
      <c r="T52" s="95"/>
      <c r="U52" s="108"/>
      <c r="V52" s="95"/>
      <c r="W52" s="95"/>
      <c r="X52" s="95"/>
      <c r="Y52" s="108"/>
      <c r="Z52" s="95"/>
      <c r="AA52" s="95"/>
      <c r="AB52" s="95"/>
      <c r="AC52" s="108"/>
      <c r="AD52" s="95"/>
      <c r="AE52" s="95"/>
      <c r="AF52" s="95"/>
      <c r="AG52" s="95"/>
      <c r="AH52" s="95"/>
      <c r="AI52" s="95"/>
      <c r="AJ52" s="108"/>
      <c r="AK52" s="108"/>
    </row>
    <row r="53" spans="1:37" ht="12.75">
      <c r="A53" s="71"/>
      <c r="B53" s="71"/>
      <c r="C53" s="71"/>
      <c r="D53" s="95"/>
      <c r="E53" s="95"/>
      <c r="F53" s="95"/>
      <c r="G53" s="95"/>
      <c r="H53" s="95"/>
      <c r="I53" s="95"/>
      <c r="J53" s="95"/>
      <c r="K53" s="95"/>
      <c r="L53" s="95"/>
      <c r="M53" s="108"/>
      <c r="N53" s="95"/>
      <c r="O53" s="95"/>
      <c r="P53" s="95"/>
      <c r="Q53" s="108"/>
      <c r="R53" s="95"/>
      <c r="S53" s="95"/>
      <c r="T53" s="95"/>
      <c r="U53" s="108"/>
      <c r="V53" s="95"/>
      <c r="W53" s="95"/>
      <c r="X53" s="95"/>
      <c r="Y53" s="108"/>
      <c r="Z53" s="95"/>
      <c r="AA53" s="95"/>
      <c r="AB53" s="95"/>
      <c r="AC53" s="108"/>
      <c r="AD53" s="95"/>
      <c r="AE53" s="95"/>
      <c r="AF53" s="95"/>
      <c r="AG53" s="95"/>
      <c r="AH53" s="95"/>
      <c r="AI53" s="95"/>
      <c r="AJ53" s="108"/>
      <c r="AK53" s="108"/>
    </row>
    <row r="54" spans="1:37" ht="12.75">
      <c r="A54" s="71"/>
      <c r="B54" s="71"/>
      <c r="C54" s="71"/>
      <c r="D54" s="95"/>
      <c r="E54" s="95"/>
      <c r="F54" s="95"/>
      <c r="G54" s="95"/>
      <c r="H54" s="95"/>
      <c r="I54" s="95"/>
      <c r="J54" s="95"/>
      <c r="K54" s="95"/>
      <c r="L54" s="95"/>
      <c r="M54" s="108"/>
      <c r="N54" s="95"/>
      <c r="O54" s="95"/>
      <c r="P54" s="95"/>
      <c r="Q54" s="108"/>
      <c r="R54" s="95"/>
      <c r="S54" s="95"/>
      <c r="T54" s="95"/>
      <c r="U54" s="108"/>
      <c r="V54" s="95"/>
      <c r="W54" s="95"/>
      <c r="X54" s="95"/>
      <c r="Y54" s="108"/>
      <c r="Z54" s="95"/>
      <c r="AA54" s="95"/>
      <c r="AB54" s="95"/>
      <c r="AC54" s="108"/>
      <c r="AD54" s="95"/>
      <c r="AE54" s="95"/>
      <c r="AF54" s="95"/>
      <c r="AG54" s="95"/>
      <c r="AH54" s="95"/>
      <c r="AI54" s="95"/>
      <c r="AJ54" s="108"/>
      <c r="AK54" s="108"/>
    </row>
    <row r="55" spans="1:37" ht="12.75">
      <c r="A55" s="71"/>
      <c r="B55" s="71"/>
      <c r="C55" s="71"/>
      <c r="D55" s="95"/>
      <c r="E55" s="95"/>
      <c r="F55" s="95"/>
      <c r="G55" s="95"/>
      <c r="H55" s="95"/>
      <c r="I55" s="95"/>
      <c r="J55" s="95"/>
      <c r="K55" s="95"/>
      <c r="L55" s="95"/>
      <c r="M55" s="108"/>
      <c r="N55" s="95"/>
      <c r="O55" s="95"/>
      <c r="P55" s="95"/>
      <c r="Q55" s="108"/>
      <c r="R55" s="95"/>
      <c r="S55" s="95"/>
      <c r="T55" s="95"/>
      <c r="U55" s="108"/>
      <c r="V55" s="95"/>
      <c r="W55" s="95"/>
      <c r="X55" s="95"/>
      <c r="Y55" s="108"/>
      <c r="Z55" s="95"/>
      <c r="AA55" s="95"/>
      <c r="AB55" s="95"/>
      <c r="AC55" s="108"/>
      <c r="AD55" s="95"/>
      <c r="AE55" s="95"/>
      <c r="AF55" s="95"/>
      <c r="AG55" s="95"/>
      <c r="AH55" s="95"/>
      <c r="AI55" s="95"/>
      <c r="AJ55" s="108"/>
      <c r="AK55" s="108"/>
    </row>
    <row r="56" spans="1:37" ht="12.75">
      <c r="A56" s="71"/>
      <c r="B56" s="71"/>
      <c r="C56" s="71"/>
      <c r="D56" s="95"/>
      <c r="E56" s="95"/>
      <c r="F56" s="95"/>
      <c r="G56" s="95"/>
      <c r="H56" s="95"/>
      <c r="I56" s="95"/>
      <c r="J56" s="95"/>
      <c r="K56" s="95"/>
      <c r="L56" s="95"/>
      <c r="M56" s="108"/>
      <c r="N56" s="95"/>
      <c r="O56" s="95"/>
      <c r="P56" s="95"/>
      <c r="Q56" s="108"/>
      <c r="R56" s="95"/>
      <c r="S56" s="95"/>
      <c r="T56" s="95"/>
      <c r="U56" s="108"/>
      <c r="V56" s="95"/>
      <c r="W56" s="95"/>
      <c r="X56" s="95"/>
      <c r="Y56" s="108"/>
      <c r="Z56" s="95"/>
      <c r="AA56" s="95"/>
      <c r="AB56" s="95"/>
      <c r="AC56" s="108"/>
      <c r="AD56" s="95"/>
      <c r="AE56" s="95"/>
      <c r="AF56" s="95"/>
      <c r="AG56" s="95"/>
      <c r="AH56" s="95"/>
      <c r="AI56" s="95"/>
      <c r="AJ56" s="108"/>
      <c r="AK56" s="108"/>
    </row>
    <row r="57" spans="1:37" ht="12.75">
      <c r="A57" s="71"/>
      <c r="B57" s="71"/>
      <c r="C57" s="71"/>
      <c r="D57" s="95"/>
      <c r="E57" s="95"/>
      <c r="F57" s="95"/>
      <c r="G57" s="95"/>
      <c r="H57" s="95"/>
      <c r="I57" s="95"/>
      <c r="J57" s="95"/>
      <c r="K57" s="95"/>
      <c r="L57" s="95"/>
      <c r="M57" s="108"/>
      <c r="N57" s="95"/>
      <c r="O57" s="95"/>
      <c r="P57" s="95"/>
      <c r="Q57" s="108"/>
      <c r="R57" s="95"/>
      <c r="S57" s="95"/>
      <c r="T57" s="95"/>
      <c r="U57" s="108"/>
      <c r="V57" s="95"/>
      <c r="W57" s="95"/>
      <c r="X57" s="95"/>
      <c r="Y57" s="108"/>
      <c r="Z57" s="95"/>
      <c r="AA57" s="95"/>
      <c r="AB57" s="95"/>
      <c r="AC57" s="108"/>
      <c r="AD57" s="95"/>
      <c r="AE57" s="95"/>
      <c r="AF57" s="95"/>
      <c r="AG57" s="95"/>
      <c r="AH57" s="95"/>
      <c r="AI57" s="95"/>
      <c r="AJ57" s="108"/>
      <c r="AK57" s="108"/>
    </row>
    <row r="58" spans="1:37" ht="12.75">
      <c r="A58" s="71"/>
      <c r="B58" s="71"/>
      <c r="C58" s="71"/>
      <c r="D58" s="95"/>
      <c r="E58" s="95"/>
      <c r="F58" s="95"/>
      <c r="G58" s="95"/>
      <c r="H58" s="95"/>
      <c r="I58" s="95"/>
      <c r="J58" s="95"/>
      <c r="K58" s="95"/>
      <c r="L58" s="95"/>
      <c r="M58" s="108"/>
      <c r="N58" s="95"/>
      <c r="O58" s="95"/>
      <c r="P58" s="95"/>
      <c r="Q58" s="108"/>
      <c r="R58" s="95"/>
      <c r="S58" s="95"/>
      <c r="T58" s="95"/>
      <c r="U58" s="108"/>
      <c r="V58" s="95"/>
      <c r="W58" s="95"/>
      <c r="X58" s="95"/>
      <c r="Y58" s="108"/>
      <c r="Z58" s="95"/>
      <c r="AA58" s="95"/>
      <c r="AB58" s="95"/>
      <c r="AC58" s="108"/>
      <c r="AD58" s="95"/>
      <c r="AE58" s="95"/>
      <c r="AF58" s="95"/>
      <c r="AG58" s="95"/>
      <c r="AH58" s="95"/>
      <c r="AI58" s="95"/>
      <c r="AJ58" s="108"/>
      <c r="AK58" s="108"/>
    </row>
    <row r="59" spans="1:37" ht="12.75">
      <c r="A59" s="71"/>
      <c r="B59" s="71"/>
      <c r="C59" s="71"/>
      <c r="D59" s="95"/>
      <c r="E59" s="95"/>
      <c r="F59" s="95"/>
      <c r="G59" s="95"/>
      <c r="H59" s="95"/>
      <c r="I59" s="95"/>
      <c r="J59" s="95"/>
      <c r="K59" s="95"/>
      <c r="L59" s="95"/>
      <c r="M59" s="108"/>
      <c r="N59" s="95"/>
      <c r="O59" s="95"/>
      <c r="P59" s="95"/>
      <c r="Q59" s="108"/>
      <c r="R59" s="95"/>
      <c r="S59" s="95"/>
      <c r="T59" s="95"/>
      <c r="U59" s="108"/>
      <c r="V59" s="95"/>
      <c r="W59" s="95"/>
      <c r="X59" s="95"/>
      <c r="Y59" s="108"/>
      <c r="Z59" s="95"/>
      <c r="AA59" s="95"/>
      <c r="AB59" s="95"/>
      <c r="AC59" s="108"/>
      <c r="AD59" s="95"/>
      <c r="AE59" s="95"/>
      <c r="AF59" s="95"/>
      <c r="AG59" s="95"/>
      <c r="AH59" s="95"/>
      <c r="AI59" s="95"/>
      <c r="AJ59" s="108"/>
      <c r="AK59" s="108"/>
    </row>
    <row r="60" spans="1:37" ht="12.75">
      <c r="A60" s="71"/>
      <c r="B60" s="71"/>
      <c r="C60" s="71"/>
      <c r="D60" s="95"/>
      <c r="E60" s="95"/>
      <c r="F60" s="95"/>
      <c r="G60" s="95"/>
      <c r="H60" s="95"/>
      <c r="I60" s="95"/>
      <c r="J60" s="95"/>
      <c r="K60" s="95"/>
      <c r="L60" s="95"/>
      <c r="M60" s="108"/>
      <c r="N60" s="95"/>
      <c r="O60" s="95"/>
      <c r="P60" s="95"/>
      <c r="Q60" s="108"/>
      <c r="R60" s="95"/>
      <c r="S60" s="95"/>
      <c r="T60" s="95"/>
      <c r="U60" s="108"/>
      <c r="V60" s="95"/>
      <c r="W60" s="95"/>
      <c r="X60" s="95"/>
      <c r="Y60" s="108"/>
      <c r="Z60" s="95"/>
      <c r="AA60" s="95"/>
      <c r="AB60" s="95"/>
      <c r="AC60" s="108"/>
      <c r="AD60" s="95"/>
      <c r="AE60" s="95"/>
      <c r="AF60" s="95"/>
      <c r="AG60" s="95"/>
      <c r="AH60" s="95"/>
      <c r="AI60" s="95"/>
      <c r="AJ60" s="108"/>
      <c r="AK60" s="108"/>
    </row>
    <row r="61" spans="1:37" ht="12.75">
      <c r="A61" s="71"/>
      <c r="B61" s="71"/>
      <c r="C61" s="71"/>
      <c r="D61" s="95"/>
      <c r="E61" s="95"/>
      <c r="F61" s="95"/>
      <c r="G61" s="95"/>
      <c r="H61" s="95"/>
      <c r="I61" s="95"/>
      <c r="J61" s="95"/>
      <c r="K61" s="95"/>
      <c r="L61" s="95"/>
      <c r="M61" s="108"/>
      <c r="N61" s="95"/>
      <c r="O61" s="95"/>
      <c r="P61" s="95"/>
      <c r="Q61" s="108"/>
      <c r="R61" s="95"/>
      <c r="S61" s="95"/>
      <c r="T61" s="95"/>
      <c r="U61" s="108"/>
      <c r="V61" s="95"/>
      <c r="W61" s="95"/>
      <c r="X61" s="95"/>
      <c r="Y61" s="108"/>
      <c r="Z61" s="95"/>
      <c r="AA61" s="95"/>
      <c r="AB61" s="95"/>
      <c r="AC61" s="108"/>
      <c r="AD61" s="95"/>
      <c r="AE61" s="95"/>
      <c r="AF61" s="95"/>
      <c r="AG61" s="95"/>
      <c r="AH61" s="95"/>
      <c r="AI61" s="95"/>
      <c r="AJ61" s="108"/>
      <c r="AK61" s="108"/>
    </row>
    <row r="62" spans="1:37" ht="12.75">
      <c r="A62" s="71"/>
      <c r="B62" s="71"/>
      <c r="C62" s="71"/>
      <c r="D62" s="95"/>
      <c r="E62" s="95"/>
      <c r="F62" s="95"/>
      <c r="G62" s="95"/>
      <c r="H62" s="95"/>
      <c r="I62" s="95"/>
      <c r="J62" s="95"/>
      <c r="K62" s="95"/>
      <c r="L62" s="95"/>
      <c r="M62" s="108"/>
      <c r="N62" s="95"/>
      <c r="O62" s="95"/>
      <c r="P62" s="95"/>
      <c r="Q62" s="108"/>
      <c r="R62" s="95"/>
      <c r="S62" s="95"/>
      <c r="T62" s="95"/>
      <c r="U62" s="108"/>
      <c r="V62" s="95"/>
      <c r="W62" s="95"/>
      <c r="X62" s="95"/>
      <c r="Y62" s="108"/>
      <c r="Z62" s="95"/>
      <c r="AA62" s="95"/>
      <c r="AB62" s="95"/>
      <c r="AC62" s="108"/>
      <c r="AD62" s="95"/>
      <c r="AE62" s="95"/>
      <c r="AF62" s="95"/>
      <c r="AG62" s="95"/>
      <c r="AH62" s="95"/>
      <c r="AI62" s="95"/>
      <c r="AJ62" s="108"/>
      <c r="AK62" s="108"/>
    </row>
    <row r="63" spans="1:37" ht="12.75">
      <c r="A63" s="71"/>
      <c r="B63" s="71"/>
      <c r="C63" s="71"/>
      <c r="D63" s="95"/>
      <c r="E63" s="95"/>
      <c r="F63" s="95"/>
      <c r="G63" s="95"/>
      <c r="H63" s="95"/>
      <c r="I63" s="95"/>
      <c r="J63" s="95"/>
      <c r="K63" s="95"/>
      <c r="L63" s="95"/>
      <c r="M63" s="108"/>
      <c r="N63" s="95"/>
      <c r="O63" s="95"/>
      <c r="P63" s="95"/>
      <c r="Q63" s="108"/>
      <c r="R63" s="95"/>
      <c r="S63" s="95"/>
      <c r="T63" s="95"/>
      <c r="U63" s="108"/>
      <c r="V63" s="95"/>
      <c r="W63" s="95"/>
      <c r="X63" s="95"/>
      <c r="Y63" s="108"/>
      <c r="Z63" s="95"/>
      <c r="AA63" s="95"/>
      <c r="AB63" s="95"/>
      <c r="AC63" s="108"/>
      <c r="AD63" s="95"/>
      <c r="AE63" s="95"/>
      <c r="AF63" s="95"/>
      <c r="AG63" s="95"/>
      <c r="AH63" s="95"/>
      <c r="AI63" s="95"/>
      <c r="AJ63" s="108"/>
      <c r="AK63" s="108"/>
    </row>
    <row r="64" spans="1:37" ht="12.75">
      <c r="A64" s="71"/>
      <c r="B64" s="71"/>
      <c r="C64" s="71"/>
      <c r="D64" s="95"/>
      <c r="E64" s="95"/>
      <c r="F64" s="95"/>
      <c r="G64" s="95"/>
      <c r="H64" s="95"/>
      <c r="I64" s="95"/>
      <c r="J64" s="95"/>
      <c r="K64" s="95"/>
      <c r="L64" s="95"/>
      <c r="M64" s="108"/>
      <c r="N64" s="95"/>
      <c r="O64" s="95"/>
      <c r="P64" s="95"/>
      <c r="Q64" s="108"/>
      <c r="R64" s="95"/>
      <c r="S64" s="95"/>
      <c r="T64" s="95"/>
      <c r="U64" s="108"/>
      <c r="V64" s="95"/>
      <c r="W64" s="95"/>
      <c r="X64" s="95"/>
      <c r="Y64" s="108"/>
      <c r="Z64" s="95"/>
      <c r="AA64" s="95"/>
      <c r="AB64" s="95"/>
      <c r="AC64" s="108"/>
      <c r="AD64" s="95"/>
      <c r="AE64" s="95"/>
      <c r="AF64" s="95"/>
      <c r="AG64" s="95"/>
      <c r="AH64" s="95"/>
      <c r="AI64" s="95"/>
      <c r="AJ64" s="108"/>
      <c r="AK64" s="108"/>
    </row>
    <row r="65" spans="1:37" ht="12.75">
      <c r="A65" s="71"/>
      <c r="B65" s="71"/>
      <c r="C65" s="71"/>
      <c r="D65" s="95"/>
      <c r="E65" s="95"/>
      <c r="F65" s="95"/>
      <c r="G65" s="95"/>
      <c r="H65" s="95"/>
      <c r="I65" s="95"/>
      <c r="J65" s="95"/>
      <c r="K65" s="95"/>
      <c r="L65" s="95"/>
      <c r="M65" s="108"/>
      <c r="N65" s="95"/>
      <c r="O65" s="95"/>
      <c r="P65" s="95"/>
      <c r="Q65" s="108"/>
      <c r="R65" s="95"/>
      <c r="S65" s="95"/>
      <c r="T65" s="95"/>
      <c r="U65" s="108"/>
      <c r="V65" s="95"/>
      <c r="W65" s="95"/>
      <c r="X65" s="95"/>
      <c r="Y65" s="108"/>
      <c r="Z65" s="95"/>
      <c r="AA65" s="95"/>
      <c r="AB65" s="95"/>
      <c r="AC65" s="108"/>
      <c r="AD65" s="95"/>
      <c r="AE65" s="95"/>
      <c r="AF65" s="95"/>
      <c r="AG65" s="95"/>
      <c r="AH65" s="95"/>
      <c r="AI65" s="95"/>
      <c r="AJ65" s="108"/>
      <c r="AK65" s="108"/>
    </row>
    <row r="66" spans="1:37" ht="12.75">
      <c r="A66" s="71"/>
      <c r="B66" s="71"/>
      <c r="C66" s="71"/>
      <c r="D66" s="95"/>
      <c r="E66" s="95"/>
      <c r="F66" s="95"/>
      <c r="G66" s="95"/>
      <c r="H66" s="95"/>
      <c r="I66" s="95"/>
      <c r="J66" s="95"/>
      <c r="K66" s="95"/>
      <c r="L66" s="95"/>
      <c r="M66" s="108"/>
      <c r="N66" s="95"/>
      <c r="O66" s="95"/>
      <c r="P66" s="95"/>
      <c r="Q66" s="108"/>
      <c r="R66" s="95"/>
      <c r="S66" s="95"/>
      <c r="T66" s="95"/>
      <c r="U66" s="108"/>
      <c r="V66" s="95"/>
      <c r="W66" s="95"/>
      <c r="X66" s="95"/>
      <c r="Y66" s="108"/>
      <c r="Z66" s="95"/>
      <c r="AA66" s="95"/>
      <c r="AB66" s="95"/>
      <c r="AC66" s="108"/>
      <c r="AD66" s="95"/>
      <c r="AE66" s="95"/>
      <c r="AF66" s="95"/>
      <c r="AG66" s="95"/>
      <c r="AH66" s="95"/>
      <c r="AI66" s="95"/>
      <c r="AJ66" s="108"/>
      <c r="AK66" s="108"/>
    </row>
    <row r="67" spans="1:37" ht="12.75">
      <c r="A67" s="71"/>
      <c r="B67" s="71"/>
      <c r="C67" s="71"/>
      <c r="D67" s="95"/>
      <c r="E67" s="95"/>
      <c r="F67" s="95"/>
      <c r="G67" s="95"/>
      <c r="H67" s="95"/>
      <c r="I67" s="95"/>
      <c r="J67" s="95"/>
      <c r="K67" s="95"/>
      <c r="L67" s="95"/>
      <c r="M67" s="108"/>
      <c r="N67" s="95"/>
      <c r="O67" s="95"/>
      <c r="P67" s="95"/>
      <c r="Q67" s="108"/>
      <c r="R67" s="95"/>
      <c r="S67" s="95"/>
      <c r="T67" s="95"/>
      <c r="U67" s="108"/>
      <c r="V67" s="95"/>
      <c r="W67" s="95"/>
      <c r="X67" s="95"/>
      <c r="Y67" s="108"/>
      <c r="Z67" s="95"/>
      <c r="AA67" s="95"/>
      <c r="AB67" s="95"/>
      <c r="AC67" s="108"/>
      <c r="AD67" s="95"/>
      <c r="AE67" s="95"/>
      <c r="AF67" s="95"/>
      <c r="AG67" s="95"/>
      <c r="AH67" s="95"/>
      <c r="AI67" s="95"/>
      <c r="AJ67" s="108"/>
      <c r="AK67" s="108"/>
    </row>
    <row r="68" spans="1:37" ht="12.75">
      <c r="A68" s="71"/>
      <c r="B68" s="71"/>
      <c r="C68" s="71"/>
      <c r="D68" s="95"/>
      <c r="E68" s="95"/>
      <c r="F68" s="95"/>
      <c r="G68" s="95"/>
      <c r="H68" s="95"/>
      <c r="I68" s="95"/>
      <c r="J68" s="95"/>
      <c r="K68" s="95"/>
      <c r="L68" s="95"/>
      <c r="M68" s="108"/>
      <c r="N68" s="95"/>
      <c r="O68" s="95"/>
      <c r="P68" s="95"/>
      <c r="Q68" s="108"/>
      <c r="R68" s="95"/>
      <c r="S68" s="95"/>
      <c r="T68" s="95"/>
      <c r="U68" s="108"/>
      <c r="V68" s="95"/>
      <c r="W68" s="95"/>
      <c r="X68" s="95"/>
      <c r="Y68" s="108"/>
      <c r="Z68" s="95"/>
      <c r="AA68" s="95"/>
      <c r="AB68" s="95"/>
      <c r="AC68" s="108"/>
      <c r="AD68" s="95"/>
      <c r="AE68" s="95"/>
      <c r="AF68" s="95"/>
      <c r="AG68" s="95"/>
      <c r="AH68" s="95"/>
      <c r="AI68" s="95"/>
      <c r="AJ68" s="108"/>
      <c r="AK68" s="108"/>
    </row>
    <row r="69" spans="1:37" ht="12.75">
      <c r="A69" s="71"/>
      <c r="B69" s="71"/>
      <c r="C69" s="71"/>
      <c r="D69" s="95"/>
      <c r="E69" s="95"/>
      <c r="F69" s="95"/>
      <c r="G69" s="95"/>
      <c r="H69" s="95"/>
      <c r="I69" s="95"/>
      <c r="J69" s="95"/>
      <c r="K69" s="95"/>
      <c r="L69" s="95"/>
      <c r="M69" s="108"/>
      <c r="N69" s="95"/>
      <c r="O69" s="95"/>
      <c r="P69" s="95"/>
      <c r="Q69" s="108"/>
      <c r="R69" s="95"/>
      <c r="S69" s="95"/>
      <c r="T69" s="95"/>
      <c r="U69" s="108"/>
      <c r="V69" s="95"/>
      <c r="W69" s="95"/>
      <c r="X69" s="95"/>
      <c r="Y69" s="108"/>
      <c r="Z69" s="95"/>
      <c r="AA69" s="95"/>
      <c r="AB69" s="95"/>
      <c r="AC69" s="108"/>
      <c r="AD69" s="95"/>
      <c r="AE69" s="95"/>
      <c r="AF69" s="95"/>
      <c r="AG69" s="95"/>
      <c r="AH69" s="95"/>
      <c r="AI69" s="95"/>
      <c r="AJ69" s="108"/>
      <c r="AK69" s="108"/>
    </row>
    <row r="70" spans="1:37" ht="12.75">
      <c r="A70" s="71"/>
      <c r="B70" s="71"/>
      <c r="C70" s="71"/>
      <c r="D70" s="95"/>
      <c r="E70" s="95"/>
      <c r="F70" s="95"/>
      <c r="G70" s="95"/>
      <c r="H70" s="95"/>
      <c r="I70" s="95"/>
      <c r="J70" s="95"/>
      <c r="K70" s="95"/>
      <c r="L70" s="95"/>
      <c r="M70" s="108"/>
      <c r="N70" s="95"/>
      <c r="O70" s="95"/>
      <c r="P70" s="95"/>
      <c r="Q70" s="108"/>
      <c r="R70" s="95"/>
      <c r="S70" s="95"/>
      <c r="T70" s="95"/>
      <c r="U70" s="108"/>
      <c r="V70" s="95"/>
      <c r="W70" s="95"/>
      <c r="X70" s="95"/>
      <c r="Y70" s="108"/>
      <c r="Z70" s="95"/>
      <c r="AA70" s="95"/>
      <c r="AB70" s="95"/>
      <c r="AC70" s="108"/>
      <c r="AD70" s="95"/>
      <c r="AE70" s="95"/>
      <c r="AF70" s="95"/>
      <c r="AG70" s="95"/>
      <c r="AH70" s="95"/>
      <c r="AI70" s="95"/>
      <c r="AJ70" s="108"/>
      <c r="AK70" s="108"/>
    </row>
    <row r="71" spans="1:37" ht="12.75">
      <c r="A71" s="71"/>
      <c r="B71" s="71"/>
      <c r="C71" s="71"/>
      <c r="D71" s="95"/>
      <c r="E71" s="95"/>
      <c r="F71" s="95"/>
      <c r="G71" s="95"/>
      <c r="H71" s="95"/>
      <c r="I71" s="95"/>
      <c r="J71" s="95"/>
      <c r="K71" s="95"/>
      <c r="L71" s="95"/>
      <c r="M71" s="108"/>
      <c r="N71" s="95"/>
      <c r="O71" s="95"/>
      <c r="P71" s="95"/>
      <c r="Q71" s="108"/>
      <c r="R71" s="95"/>
      <c r="S71" s="95"/>
      <c r="T71" s="95"/>
      <c r="U71" s="108"/>
      <c r="V71" s="95"/>
      <c r="W71" s="95"/>
      <c r="X71" s="95"/>
      <c r="Y71" s="108"/>
      <c r="Z71" s="95"/>
      <c r="AA71" s="95"/>
      <c r="AB71" s="95"/>
      <c r="AC71" s="108"/>
      <c r="AD71" s="95"/>
      <c r="AE71" s="95"/>
      <c r="AF71" s="95"/>
      <c r="AG71" s="95"/>
      <c r="AH71" s="95"/>
      <c r="AI71" s="95"/>
      <c r="AJ71" s="108"/>
      <c r="AK71" s="108"/>
    </row>
    <row r="72" spans="1:37" ht="12.75">
      <c r="A72" s="71"/>
      <c r="B72" s="71"/>
      <c r="C72" s="71"/>
      <c r="D72" s="95"/>
      <c r="E72" s="95"/>
      <c r="F72" s="95"/>
      <c r="G72" s="95"/>
      <c r="H72" s="95"/>
      <c r="I72" s="95"/>
      <c r="J72" s="95"/>
      <c r="K72" s="95"/>
      <c r="L72" s="95"/>
      <c r="M72" s="108"/>
      <c r="N72" s="95"/>
      <c r="O72" s="95"/>
      <c r="P72" s="95"/>
      <c r="Q72" s="108"/>
      <c r="R72" s="95"/>
      <c r="S72" s="95"/>
      <c r="T72" s="95"/>
      <c r="U72" s="108"/>
      <c r="V72" s="95"/>
      <c r="W72" s="95"/>
      <c r="X72" s="95"/>
      <c r="Y72" s="108"/>
      <c r="Z72" s="95"/>
      <c r="AA72" s="95"/>
      <c r="AB72" s="95"/>
      <c r="AC72" s="108"/>
      <c r="AD72" s="95"/>
      <c r="AE72" s="95"/>
      <c r="AF72" s="95"/>
      <c r="AG72" s="95"/>
      <c r="AH72" s="95"/>
      <c r="AI72" s="95"/>
      <c r="AJ72" s="108"/>
      <c r="AK72" s="108"/>
    </row>
    <row r="73" spans="1:37" ht="12.75">
      <c r="A73" s="71"/>
      <c r="B73" s="71"/>
      <c r="C73" s="71"/>
      <c r="D73" s="95"/>
      <c r="E73" s="95"/>
      <c r="F73" s="95"/>
      <c r="G73" s="95"/>
      <c r="H73" s="95"/>
      <c r="I73" s="95"/>
      <c r="J73" s="95"/>
      <c r="K73" s="95"/>
      <c r="L73" s="95"/>
      <c r="M73" s="108"/>
      <c r="N73" s="95"/>
      <c r="O73" s="95"/>
      <c r="P73" s="95"/>
      <c r="Q73" s="108"/>
      <c r="R73" s="95"/>
      <c r="S73" s="95"/>
      <c r="T73" s="95"/>
      <c r="U73" s="108"/>
      <c r="V73" s="95"/>
      <c r="W73" s="95"/>
      <c r="X73" s="95"/>
      <c r="Y73" s="108"/>
      <c r="Z73" s="95"/>
      <c r="AA73" s="95"/>
      <c r="AB73" s="95"/>
      <c r="AC73" s="108"/>
      <c r="AD73" s="95"/>
      <c r="AE73" s="95"/>
      <c r="AF73" s="95"/>
      <c r="AG73" s="95"/>
      <c r="AH73" s="95"/>
      <c r="AI73" s="95"/>
      <c r="AJ73" s="108"/>
      <c r="AK73" s="108"/>
    </row>
    <row r="74" spans="1:37" ht="12.75">
      <c r="A74" s="71"/>
      <c r="B74" s="71"/>
      <c r="C74" s="71"/>
      <c r="D74" s="95"/>
      <c r="E74" s="95"/>
      <c r="F74" s="95"/>
      <c r="G74" s="95"/>
      <c r="H74" s="95"/>
      <c r="I74" s="95"/>
      <c r="J74" s="95"/>
      <c r="K74" s="95"/>
      <c r="L74" s="95"/>
      <c r="M74" s="108"/>
      <c r="N74" s="95"/>
      <c r="O74" s="95"/>
      <c r="P74" s="95"/>
      <c r="Q74" s="108"/>
      <c r="R74" s="95"/>
      <c r="S74" s="95"/>
      <c r="T74" s="95"/>
      <c r="U74" s="108"/>
      <c r="V74" s="95"/>
      <c r="W74" s="95"/>
      <c r="X74" s="95"/>
      <c r="Y74" s="108"/>
      <c r="Z74" s="95"/>
      <c r="AA74" s="95"/>
      <c r="AB74" s="95"/>
      <c r="AC74" s="108"/>
      <c r="AD74" s="95"/>
      <c r="AE74" s="95"/>
      <c r="AF74" s="95"/>
      <c r="AG74" s="95"/>
      <c r="AH74" s="95"/>
      <c r="AI74" s="95"/>
      <c r="AJ74" s="108"/>
      <c r="AK74" s="108"/>
    </row>
    <row r="75" spans="1:37" ht="12.75">
      <c r="A75" s="71"/>
      <c r="B75" s="71"/>
      <c r="C75" s="71"/>
      <c r="D75" s="95"/>
      <c r="E75" s="95"/>
      <c r="F75" s="95"/>
      <c r="G75" s="95"/>
      <c r="H75" s="95"/>
      <c r="I75" s="95"/>
      <c r="J75" s="95"/>
      <c r="K75" s="95"/>
      <c r="L75" s="95"/>
      <c r="M75" s="108"/>
      <c r="N75" s="95"/>
      <c r="O75" s="95"/>
      <c r="P75" s="95"/>
      <c r="Q75" s="108"/>
      <c r="R75" s="95"/>
      <c r="S75" s="95"/>
      <c r="T75" s="95"/>
      <c r="U75" s="108"/>
      <c r="V75" s="95"/>
      <c r="W75" s="95"/>
      <c r="X75" s="95"/>
      <c r="Y75" s="108"/>
      <c r="Z75" s="95"/>
      <c r="AA75" s="95"/>
      <c r="AB75" s="95"/>
      <c r="AC75" s="108"/>
      <c r="AD75" s="95"/>
      <c r="AE75" s="95"/>
      <c r="AF75" s="95"/>
      <c r="AG75" s="95"/>
      <c r="AH75" s="95"/>
      <c r="AI75" s="95"/>
      <c r="AJ75" s="108"/>
      <c r="AK75" s="108"/>
    </row>
    <row r="76" spans="1:37" ht="12.75">
      <c r="A76" s="71"/>
      <c r="B76" s="71"/>
      <c r="C76" s="71"/>
      <c r="D76" s="95"/>
      <c r="E76" s="95"/>
      <c r="F76" s="95"/>
      <c r="G76" s="95"/>
      <c r="H76" s="95"/>
      <c r="I76" s="95"/>
      <c r="J76" s="95"/>
      <c r="K76" s="95"/>
      <c r="L76" s="95"/>
      <c r="M76" s="108"/>
      <c r="N76" s="95"/>
      <c r="O76" s="95"/>
      <c r="P76" s="95"/>
      <c r="Q76" s="108"/>
      <c r="R76" s="95"/>
      <c r="S76" s="95"/>
      <c r="T76" s="95"/>
      <c r="U76" s="108"/>
      <c r="V76" s="95"/>
      <c r="W76" s="95"/>
      <c r="X76" s="95"/>
      <c r="Y76" s="108"/>
      <c r="Z76" s="95"/>
      <c r="AA76" s="95"/>
      <c r="AB76" s="95"/>
      <c r="AC76" s="108"/>
      <c r="AD76" s="95"/>
      <c r="AE76" s="95"/>
      <c r="AF76" s="95"/>
      <c r="AG76" s="95"/>
      <c r="AH76" s="95"/>
      <c r="AI76" s="95"/>
      <c r="AJ76" s="108"/>
      <c r="AK76" s="108"/>
    </row>
    <row r="77" spans="1:37" ht="12.75">
      <c r="A77" s="71"/>
      <c r="B77" s="71"/>
      <c r="C77" s="71"/>
      <c r="D77" s="95"/>
      <c r="E77" s="95"/>
      <c r="F77" s="95"/>
      <c r="G77" s="95"/>
      <c r="H77" s="95"/>
      <c r="I77" s="95"/>
      <c r="J77" s="95"/>
      <c r="K77" s="95"/>
      <c r="L77" s="95"/>
      <c r="M77" s="108"/>
      <c r="N77" s="95"/>
      <c r="O77" s="95"/>
      <c r="P77" s="95"/>
      <c r="Q77" s="108"/>
      <c r="R77" s="95"/>
      <c r="S77" s="95"/>
      <c r="T77" s="95"/>
      <c r="U77" s="108"/>
      <c r="V77" s="95"/>
      <c r="W77" s="95"/>
      <c r="X77" s="95"/>
      <c r="Y77" s="108"/>
      <c r="Z77" s="95"/>
      <c r="AA77" s="95"/>
      <c r="AB77" s="95"/>
      <c r="AC77" s="108"/>
      <c r="AD77" s="95"/>
      <c r="AE77" s="95"/>
      <c r="AF77" s="95"/>
      <c r="AG77" s="95"/>
      <c r="AH77" s="95"/>
      <c r="AI77" s="95"/>
      <c r="AJ77" s="108"/>
      <c r="AK77" s="108"/>
    </row>
    <row r="78" spans="1:37" ht="12.75">
      <c r="A78" s="71"/>
      <c r="B78" s="71"/>
      <c r="C78" s="71"/>
      <c r="D78" s="95"/>
      <c r="E78" s="95"/>
      <c r="F78" s="95"/>
      <c r="G78" s="95"/>
      <c r="H78" s="95"/>
      <c r="I78" s="95"/>
      <c r="J78" s="95"/>
      <c r="K78" s="95"/>
      <c r="L78" s="95"/>
      <c r="M78" s="108"/>
      <c r="N78" s="95"/>
      <c r="O78" s="95"/>
      <c r="P78" s="95"/>
      <c r="Q78" s="108"/>
      <c r="R78" s="95"/>
      <c r="S78" s="95"/>
      <c r="T78" s="95"/>
      <c r="U78" s="108"/>
      <c r="V78" s="95"/>
      <c r="W78" s="95"/>
      <c r="X78" s="95"/>
      <c r="Y78" s="108"/>
      <c r="Z78" s="95"/>
      <c r="AA78" s="95"/>
      <c r="AB78" s="95"/>
      <c r="AC78" s="108"/>
      <c r="AD78" s="95"/>
      <c r="AE78" s="95"/>
      <c r="AF78" s="95"/>
      <c r="AG78" s="95"/>
      <c r="AH78" s="95"/>
      <c r="AI78" s="95"/>
      <c r="AJ78" s="108"/>
      <c r="AK78" s="108"/>
    </row>
    <row r="79" spans="1:37" ht="12.75">
      <c r="A79" s="71"/>
      <c r="B79" s="71"/>
      <c r="C79" s="71"/>
      <c r="D79" s="95"/>
      <c r="E79" s="95"/>
      <c r="F79" s="95"/>
      <c r="G79" s="95"/>
      <c r="H79" s="95"/>
      <c r="I79" s="95"/>
      <c r="J79" s="95"/>
      <c r="K79" s="95"/>
      <c r="L79" s="95"/>
      <c r="M79" s="108"/>
      <c r="N79" s="95"/>
      <c r="O79" s="95"/>
      <c r="P79" s="95"/>
      <c r="Q79" s="108"/>
      <c r="R79" s="95"/>
      <c r="S79" s="95"/>
      <c r="T79" s="95"/>
      <c r="U79" s="108"/>
      <c r="V79" s="95"/>
      <c r="W79" s="95"/>
      <c r="X79" s="95"/>
      <c r="Y79" s="108"/>
      <c r="Z79" s="95"/>
      <c r="AA79" s="95"/>
      <c r="AB79" s="95"/>
      <c r="AC79" s="108"/>
      <c r="AD79" s="95"/>
      <c r="AE79" s="95"/>
      <c r="AF79" s="95"/>
      <c r="AG79" s="95"/>
      <c r="AH79" s="95"/>
      <c r="AI79" s="95"/>
      <c r="AJ79" s="108"/>
      <c r="AK79" s="108"/>
    </row>
    <row r="80" spans="1:37" ht="12.75">
      <c r="A80" s="71"/>
      <c r="B80" s="71"/>
      <c r="C80" s="71"/>
      <c r="D80" s="95"/>
      <c r="E80" s="95"/>
      <c r="F80" s="95"/>
      <c r="G80" s="95"/>
      <c r="H80" s="95"/>
      <c r="I80" s="95"/>
      <c r="J80" s="95"/>
      <c r="K80" s="95"/>
      <c r="L80" s="95"/>
      <c r="M80" s="108"/>
      <c r="N80" s="95"/>
      <c r="O80" s="95"/>
      <c r="P80" s="95"/>
      <c r="Q80" s="108"/>
      <c r="R80" s="95"/>
      <c r="S80" s="95"/>
      <c r="T80" s="95"/>
      <c r="U80" s="108"/>
      <c r="V80" s="95"/>
      <c r="W80" s="95"/>
      <c r="X80" s="95"/>
      <c r="Y80" s="108"/>
      <c r="Z80" s="95"/>
      <c r="AA80" s="95"/>
      <c r="AB80" s="95"/>
      <c r="AC80" s="108"/>
      <c r="AD80" s="95"/>
      <c r="AE80" s="95"/>
      <c r="AF80" s="95"/>
      <c r="AG80" s="95"/>
      <c r="AH80" s="95"/>
      <c r="AI80" s="95"/>
      <c r="AJ80" s="108"/>
      <c r="AK80" s="108"/>
    </row>
    <row r="81" spans="1:37" ht="12.75">
      <c r="A81" s="71"/>
      <c r="B81" s="71"/>
      <c r="C81" s="71"/>
      <c r="D81" s="95"/>
      <c r="E81" s="95"/>
      <c r="F81" s="95"/>
      <c r="G81" s="95"/>
      <c r="H81" s="95"/>
      <c r="I81" s="95"/>
      <c r="J81" s="95"/>
      <c r="K81" s="95"/>
      <c r="L81" s="95"/>
      <c r="M81" s="108"/>
      <c r="N81" s="95"/>
      <c r="O81" s="95"/>
      <c r="P81" s="95"/>
      <c r="Q81" s="108"/>
      <c r="R81" s="95"/>
      <c r="S81" s="95"/>
      <c r="T81" s="95"/>
      <c r="U81" s="108"/>
      <c r="V81" s="95"/>
      <c r="W81" s="95"/>
      <c r="X81" s="95"/>
      <c r="Y81" s="108"/>
      <c r="Z81" s="95"/>
      <c r="AA81" s="95"/>
      <c r="AB81" s="95"/>
      <c r="AC81" s="108"/>
      <c r="AD81" s="95"/>
      <c r="AE81" s="95"/>
      <c r="AF81" s="95"/>
      <c r="AG81" s="95"/>
      <c r="AH81" s="95"/>
      <c r="AI81" s="95"/>
      <c r="AJ81" s="108"/>
      <c r="AK81" s="108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K84"/>
  <sheetViews>
    <sheetView showGridLines="0" zoomScalePageLayoutView="0" workbookViewId="0" topLeftCell="A1">
      <selection activeCell="AJ9" sqref="AJ9:AK8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6" width="12.140625" style="0" customWidth="1"/>
    <col min="7" max="9" width="12.140625" style="0" hidden="1" customWidth="1"/>
    <col min="10" max="12" width="12.140625" style="0" customWidth="1"/>
    <col min="13" max="13" width="13.7109375" style="0" customWidth="1"/>
    <col min="14" max="16" width="12.140625" style="0" hidden="1" customWidth="1"/>
    <col min="17" max="17" width="13.7109375" style="0" hidden="1" customWidth="1"/>
    <col min="18" max="25" width="12.140625" style="0" hidden="1" customWidth="1"/>
    <col min="26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43" t="s">
        <v>0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</row>
    <row r="3" spans="1:37" ht="16.5">
      <c r="A3" s="5"/>
      <c r="B3" s="133" t="s">
        <v>1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</row>
    <row r="4" spans="1:37" ht="15" customHeight="1">
      <c r="A4" s="8"/>
      <c r="B4" s="9"/>
      <c r="C4" s="10"/>
      <c r="D4" s="135" t="s">
        <v>2</v>
      </c>
      <c r="E4" s="135"/>
      <c r="F4" s="135"/>
      <c r="G4" s="135" t="s">
        <v>3</v>
      </c>
      <c r="H4" s="135"/>
      <c r="I4" s="135"/>
      <c r="J4" s="136" t="s">
        <v>4</v>
      </c>
      <c r="K4" s="137"/>
      <c r="L4" s="137"/>
      <c r="M4" s="138"/>
      <c r="N4" s="136" t="s">
        <v>5</v>
      </c>
      <c r="O4" s="139"/>
      <c r="P4" s="139"/>
      <c r="Q4" s="140"/>
      <c r="R4" s="136" t="s">
        <v>6</v>
      </c>
      <c r="S4" s="139"/>
      <c r="T4" s="139"/>
      <c r="U4" s="140"/>
      <c r="V4" s="136" t="s">
        <v>7</v>
      </c>
      <c r="W4" s="141"/>
      <c r="X4" s="141"/>
      <c r="Y4" s="142"/>
      <c r="Z4" s="136" t="s">
        <v>8</v>
      </c>
      <c r="AA4" s="137"/>
      <c r="AB4" s="137"/>
      <c r="AC4" s="138"/>
      <c r="AD4" s="136" t="s">
        <v>9</v>
      </c>
      <c r="AE4" s="137"/>
      <c r="AF4" s="137"/>
      <c r="AG4" s="137"/>
      <c r="AH4" s="137"/>
      <c r="AI4" s="137"/>
      <c r="AJ4" s="138"/>
      <c r="AK4" s="11"/>
    </row>
    <row r="5" spans="1:37" ht="38.25">
      <c r="A5" s="14"/>
      <c r="B5" s="15" t="s">
        <v>10</v>
      </c>
      <c r="C5" s="16" t="s">
        <v>11</v>
      </c>
      <c r="D5" s="17" t="s">
        <v>12</v>
      </c>
      <c r="E5" s="18" t="s">
        <v>13</v>
      </c>
      <c r="F5" s="19" t="s">
        <v>14</v>
      </c>
      <c r="G5" s="17" t="s">
        <v>12</v>
      </c>
      <c r="H5" s="18" t="s">
        <v>13</v>
      </c>
      <c r="I5" s="19" t="s">
        <v>14</v>
      </c>
      <c r="J5" s="17" t="s">
        <v>12</v>
      </c>
      <c r="K5" s="18" t="s">
        <v>13</v>
      </c>
      <c r="L5" s="18" t="s">
        <v>14</v>
      </c>
      <c r="M5" s="19" t="s">
        <v>15</v>
      </c>
      <c r="N5" s="17" t="s">
        <v>12</v>
      </c>
      <c r="O5" s="18" t="s">
        <v>13</v>
      </c>
      <c r="P5" s="20" t="s">
        <v>14</v>
      </c>
      <c r="Q5" s="21" t="s">
        <v>16</v>
      </c>
      <c r="R5" s="18" t="s">
        <v>12</v>
      </c>
      <c r="S5" s="18" t="s">
        <v>13</v>
      </c>
      <c r="T5" s="20" t="s">
        <v>14</v>
      </c>
      <c r="U5" s="21" t="s">
        <v>17</v>
      </c>
      <c r="V5" s="18" t="s">
        <v>12</v>
      </c>
      <c r="W5" s="18" t="s">
        <v>13</v>
      </c>
      <c r="X5" s="20" t="s">
        <v>14</v>
      </c>
      <c r="Y5" s="21" t="s">
        <v>18</v>
      </c>
      <c r="Z5" s="17" t="s">
        <v>12</v>
      </c>
      <c r="AA5" s="18" t="s">
        <v>13</v>
      </c>
      <c r="AB5" s="18" t="s">
        <v>14</v>
      </c>
      <c r="AC5" s="19" t="s">
        <v>19</v>
      </c>
      <c r="AD5" s="17" t="s">
        <v>12</v>
      </c>
      <c r="AE5" s="18" t="s">
        <v>13</v>
      </c>
      <c r="AF5" s="18" t="s">
        <v>14</v>
      </c>
      <c r="AG5" s="18"/>
      <c r="AH5" s="18"/>
      <c r="AI5" s="18"/>
      <c r="AJ5" s="22" t="s">
        <v>19</v>
      </c>
      <c r="AK5" s="23" t="s">
        <v>20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6.5">
      <c r="A7" s="60"/>
      <c r="B7" s="61" t="s">
        <v>32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2.75">
      <c r="A9" s="62" t="s">
        <v>98</v>
      </c>
      <c r="B9" s="63" t="s">
        <v>412</v>
      </c>
      <c r="C9" s="64" t="s">
        <v>413</v>
      </c>
      <c r="D9" s="85">
        <v>548823742</v>
      </c>
      <c r="E9" s="86">
        <v>331943400</v>
      </c>
      <c r="F9" s="87">
        <f>$D9+$E9</f>
        <v>880767142</v>
      </c>
      <c r="G9" s="85">
        <v>578823742</v>
      </c>
      <c r="H9" s="86">
        <v>352650547</v>
      </c>
      <c r="I9" s="87">
        <f>$G9+$H9</f>
        <v>931474289</v>
      </c>
      <c r="J9" s="85">
        <v>65439982</v>
      </c>
      <c r="K9" s="86">
        <v>36742144</v>
      </c>
      <c r="L9" s="88">
        <f>$J9+$K9</f>
        <v>102182126</v>
      </c>
      <c r="M9" s="105">
        <f>IF($F9=0,0,$L9/$F9)</f>
        <v>0.11601491600602876</v>
      </c>
      <c r="N9" s="85">
        <v>0</v>
      </c>
      <c r="O9" s="86">
        <v>0</v>
      </c>
      <c r="P9" s="88">
        <f>$N9+$O9</f>
        <v>0</v>
      </c>
      <c r="Q9" s="105">
        <f>IF($F9=0,0,$P9/$F9)</f>
        <v>0</v>
      </c>
      <c r="R9" s="85">
        <v>0</v>
      </c>
      <c r="S9" s="86">
        <v>0</v>
      </c>
      <c r="T9" s="88">
        <f>$R9+$S9</f>
        <v>0</v>
      </c>
      <c r="U9" s="105">
        <f>IF($I9=0,0,$T9/$I9)</f>
        <v>0</v>
      </c>
      <c r="V9" s="85">
        <v>0</v>
      </c>
      <c r="W9" s="86">
        <v>0</v>
      </c>
      <c r="X9" s="88">
        <f>$V9+$W9</f>
        <v>0</v>
      </c>
      <c r="Y9" s="105">
        <f>IF($I9=0,0,$X9/$I9)</f>
        <v>0</v>
      </c>
      <c r="Z9" s="125">
        <v>65439982</v>
      </c>
      <c r="AA9" s="88">
        <v>36742144</v>
      </c>
      <c r="AB9" s="88">
        <f>$Z9+$AA9</f>
        <v>102182126</v>
      </c>
      <c r="AC9" s="105">
        <f>IF($F9=0,0,$AB9/$F9)</f>
        <v>0.11601491600602876</v>
      </c>
      <c r="AD9" s="85">
        <v>112823235</v>
      </c>
      <c r="AE9" s="86">
        <v>29830083</v>
      </c>
      <c r="AF9" s="88">
        <f>$AD9+$AE9</f>
        <v>142653318</v>
      </c>
      <c r="AG9" s="86">
        <v>805207689</v>
      </c>
      <c r="AH9" s="86">
        <v>805207689</v>
      </c>
      <c r="AI9" s="126">
        <v>142653318</v>
      </c>
      <c r="AJ9" s="127">
        <f>IF($AG9=0,0,$AI9/$AG9)</f>
        <v>0.1771633827505589</v>
      </c>
      <c r="AK9" s="128">
        <f>IF($AF9=0,0,(($L9/$AF9)-1))</f>
        <v>-0.28370312424138633</v>
      </c>
    </row>
    <row r="10" spans="1:37" ht="12.75">
      <c r="A10" s="62" t="s">
        <v>98</v>
      </c>
      <c r="B10" s="63" t="s">
        <v>414</v>
      </c>
      <c r="C10" s="64" t="s">
        <v>415</v>
      </c>
      <c r="D10" s="85">
        <v>868269400</v>
      </c>
      <c r="E10" s="86">
        <v>182816936</v>
      </c>
      <c r="F10" s="87">
        <f aca="true" t="shared" si="0" ref="F10:F32">$D10+$E10</f>
        <v>1051086336</v>
      </c>
      <c r="G10" s="85">
        <v>868269400</v>
      </c>
      <c r="H10" s="86">
        <v>186840481</v>
      </c>
      <c r="I10" s="87">
        <f aca="true" t="shared" si="1" ref="I10:I32">$G10+$H10</f>
        <v>1055109881</v>
      </c>
      <c r="J10" s="85">
        <v>170339781</v>
      </c>
      <c r="K10" s="86">
        <v>17412156</v>
      </c>
      <c r="L10" s="88">
        <f aca="true" t="shared" si="2" ref="L10:L32">$J10+$K10</f>
        <v>187751937</v>
      </c>
      <c r="M10" s="105">
        <f aca="true" t="shared" si="3" ref="M10:M32">IF($F10=0,0,$L10/$F10)</f>
        <v>0.1786265605112005</v>
      </c>
      <c r="N10" s="85">
        <v>0</v>
      </c>
      <c r="O10" s="86">
        <v>0</v>
      </c>
      <c r="P10" s="88">
        <f aca="true" t="shared" si="4" ref="P10:P32">$N10+$O10</f>
        <v>0</v>
      </c>
      <c r="Q10" s="105">
        <f aca="true" t="shared" si="5" ref="Q10:Q32">IF($F10=0,0,$P10/$F10)</f>
        <v>0</v>
      </c>
      <c r="R10" s="85">
        <v>0</v>
      </c>
      <c r="S10" s="86">
        <v>0</v>
      </c>
      <c r="T10" s="88">
        <f aca="true" t="shared" si="6" ref="T10:T32">$R10+$S10</f>
        <v>0</v>
      </c>
      <c r="U10" s="105">
        <f aca="true" t="shared" si="7" ref="U10:U32">IF($I10=0,0,$T10/$I10)</f>
        <v>0</v>
      </c>
      <c r="V10" s="85">
        <v>0</v>
      </c>
      <c r="W10" s="86">
        <v>0</v>
      </c>
      <c r="X10" s="88">
        <f aca="true" t="shared" si="8" ref="X10:X32">$V10+$W10</f>
        <v>0</v>
      </c>
      <c r="Y10" s="105">
        <f aca="true" t="shared" si="9" ref="Y10:Y32">IF($I10=0,0,$X10/$I10)</f>
        <v>0</v>
      </c>
      <c r="Z10" s="125">
        <v>170339781</v>
      </c>
      <c r="AA10" s="88">
        <v>17412156</v>
      </c>
      <c r="AB10" s="88">
        <f aca="true" t="shared" si="10" ref="AB10:AB32">$Z10+$AA10</f>
        <v>187751937</v>
      </c>
      <c r="AC10" s="105">
        <f aca="true" t="shared" si="11" ref="AC10:AC32">IF($F10=0,0,$AB10/$F10)</f>
        <v>0.1786265605112005</v>
      </c>
      <c r="AD10" s="85">
        <v>202916117</v>
      </c>
      <c r="AE10" s="86">
        <v>16809840</v>
      </c>
      <c r="AF10" s="88">
        <f aca="true" t="shared" si="12" ref="AF10:AF32">$AD10+$AE10</f>
        <v>219725957</v>
      </c>
      <c r="AG10" s="86">
        <v>1098484291</v>
      </c>
      <c r="AH10" s="86">
        <v>1098484291</v>
      </c>
      <c r="AI10" s="126">
        <v>219725957</v>
      </c>
      <c r="AJ10" s="127">
        <f aca="true" t="shared" si="13" ref="AJ10:AJ32">IF($AG10=0,0,$AI10/$AG10)</f>
        <v>0.2000264899555127</v>
      </c>
      <c r="AK10" s="128">
        <f aca="true" t="shared" si="14" ref="AK10:AK32">IF($AF10=0,0,(($L10/$AF10)-1))</f>
        <v>-0.1455177186917429</v>
      </c>
    </row>
    <row r="11" spans="1:37" ht="12.75">
      <c r="A11" s="62" t="s">
        <v>98</v>
      </c>
      <c r="B11" s="63" t="s">
        <v>416</v>
      </c>
      <c r="C11" s="64" t="s">
        <v>417</v>
      </c>
      <c r="D11" s="85">
        <v>762980040</v>
      </c>
      <c r="E11" s="86">
        <v>158856672</v>
      </c>
      <c r="F11" s="87">
        <f t="shared" si="0"/>
        <v>921836712</v>
      </c>
      <c r="G11" s="85">
        <v>766846540</v>
      </c>
      <c r="H11" s="86">
        <v>160766684</v>
      </c>
      <c r="I11" s="87">
        <f t="shared" si="1"/>
        <v>927613224</v>
      </c>
      <c r="J11" s="85">
        <v>116592552</v>
      </c>
      <c r="K11" s="86">
        <v>36666740</v>
      </c>
      <c r="L11" s="88">
        <f t="shared" si="2"/>
        <v>153259292</v>
      </c>
      <c r="M11" s="105">
        <f t="shared" si="3"/>
        <v>0.16625427258965578</v>
      </c>
      <c r="N11" s="85">
        <v>0</v>
      </c>
      <c r="O11" s="86">
        <v>0</v>
      </c>
      <c r="P11" s="88">
        <f t="shared" si="4"/>
        <v>0</v>
      </c>
      <c r="Q11" s="105">
        <f t="shared" si="5"/>
        <v>0</v>
      </c>
      <c r="R11" s="85">
        <v>0</v>
      </c>
      <c r="S11" s="86">
        <v>0</v>
      </c>
      <c r="T11" s="88">
        <f t="shared" si="6"/>
        <v>0</v>
      </c>
      <c r="U11" s="105">
        <f t="shared" si="7"/>
        <v>0</v>
      </c>
      <c r="V11" s="85">
        <v>0</v>
      </c>
      <c r="W11" s="86">
        <v>0</v>
      </c>
      <c r="X11" s="88">
        <f t="shared" si="8"/>
        <v>0</v>
      </c>
      <c r="Y11" s="105">
        <f t="shared" si="9"/>
        <v>0</v>
      </c>
      <c r="Z11" s="125">
        <v>116592552</v>
      </c>
      <c r="AA11" s="88">
        <v>36666740</v>
      </c>
      <c r="AB11" s="88">
        <f t="shared" si="10"/>
        <v>153259292</v>
      </c>
      <c r="AC11" s="105">
        <f t="shared" si="11"/>
        <v>0.16625427258965578</v>
      </c>
      <c r="AD11" s="85">
        <v>79814630</v>
      </c>
      <c r="AE11" s="86">
        <v>23182764</v>
      </c>
      <c r="AF11" s="88">
        <f t="shared" si="12"/>
        <v>102997394</v>
      </c>
      <c r="AG11" s="86">
        <v>763376280</v>
      </c>
      <c r="AH11" s="86">
        <v>763376280</v>
      </c>
      <c r="AI11" s="126">
        <v>102997394</v>
      </c>
      <c r="AJ11" s="127">
        <f t="shared" si="13"/>
        <v>0.13492349277606583</v>
      </c>
      <c r="AK11" s="128">
        <f t="shared" si="14"/>
        <v>0.4879919389028424</v>
      </c>
    </row>
    <row r="12" spans="1:37" ht="12.75">
      <c r="A12" s="62" t="s">
        <v>98</v>
      </c>
      <c r="B12" s="63" t="s">
        <v>418</v>
      </c>
      <c r="C12" s="64" t="s">
        <v>419</v>
      </c>
      <c r="D12" s="85">
        <v>424346143</v>
      </c>
      <c r="E12" s="86">
        <v>62955550</v>
      </c>
      <c r="F12" s="87">
        <f t="shared" si="0"/>
        <v>487301693</v>
      </c>
      <c r="G12" s="85">
        <v>427446143</v>
      </c>
      <c r="H12" s="86">
        <v>68855550</v>
      </c>
      <c r="I12" s="87">
        <f t="shared" si="1"/>
        <v>496301693</v>
      </c>
      <c r="J12" s="85">
        <v>35962352</v>
      </c>
      <c r="K12" s="86">
        <v>5630875</v>
      </c>
      <c r="L12" s="88">
        <f t="shared" si="2"/>
        <v>41593227</v>
      </c>
      <c r="M12" s="105">
        <f t="shared" si="3"/>
        <v>0.08535416067187766</v>
      </c>
      <c r="N12" s="85">
        <v>0</v>
      </c>
      <c r="O12" s="86">
        <v>0</v>
      </c>
      <c r="P12" s="88">
        <f t="shared" si="4"/>
        <v>0</v>
      </c>
      <c r="Q12" s="105">
        <f t="shared" si="5"/>
        <v>0</v>
      </c>
      <c r="R12" s="85">
        <v>0</v>
      </c>
      <c r="S12" s="86">
        <v>0</v>
      </c>
      <c r="T12" s="88">
        <f t="shared" si="6"/>
        <v>0</v>
      </c>
      <c r="U12" s="105">
        <f t="shared" si="7"/>
        <v>0</v>
      </c>
      <c r="V12" s="85">
        <v>0</v>
      </c>
      <c r="W12" s="86">
        <v>0</v>
      </c>
      <c r="X12" s="88">
        <f t="shared" si="8"/>
        <v>0</v>
      </c>
      <c r="Y12" s="105">
        <f t="shared" si="9"/>
        <v>0</v>
      </c>
      <c r="Z12" s="125">
        <v>35962352</v>
      </c>
      <c r="AA12" s="88">
        <v>5630875</v>
      </c>
      <c r="AB12" s="88">
        <f t="shared" si="10"/>
        <v>41593227</v>
      </c>
      <c r="AC12" s="105">
        <f t="shared" si="11"/>
        <v>0.08535416067187766</v>
      </c>
      <c r="AD12" s="85">
        <v>29995679</v>
      </c>
      <c r="AE12" s="86">
        <v>331216</v>
      </c>
      <c r="AF12" s="88">
        <f t="shared" si="12"/>
        <v>30326895</v>
      </c>
      <c r="AG12" s="86">
        <v>513102648</v>
      </c>
      <c r="AH12" s="86">
        <v>513102648</v>
      </c>
      <c r="AI12" s="126">
        <v>30326895</v>
      </c>
      <c r="AJ12" s="127">
        <f t="shared" si="13"/>
        <v>0.05910492787010524</v>
      </c>
      <c r="AK12" s="128">
        <f t="shared" si="14"/>
        <v>0.37149638959082365</v>
      </c>
    </row>
    <row r="13" spans="1:37" ht="12.75">
      <c r="A13" s="62" t="s">
        <v>98</v>
      </c>
      <c r="B13" s="63" t="s">
        <v>420</v>
      </c>
      <c r="C13" s="64" t="s">
        <v>421</v>
      </c>
      <c r="D13" s="85">
        <v>1058703854</v>
      </c>
      <c r="E13" s="86">
        <v>47623400</v>
      </c>
      <c r="F13" s="87">
        <f t="shared" si="0"/>
        <v>1106327254</v>
      </c>
      <c r="G13" s="85">
        <v>1058703854</v>
      </c>
      <c r="H13" s="86">
        <v>47623400</v>
      </c>
      <c r="I13" s="87">
        <f t="shared" si="1"/>
        <v>1106327254</v>
      </c>
      <c r="J13" s="85">
        <v>231658336</v>
      </c>
      <c r="K13" s="86">
        <v>349215</v>
      </c>
      <c r="L13" s="88">
        <f t="shared" si="2"/>
        <v>232007551</v>
      </c>
      <c r="M13" s="105">
        <f t="shared" si="3"/>
        <v>0.20970969499409983</v>
      </c>
      <c r="N13" s="85">
        <v>0</v>
      </c>
      <c r="O13" s="86">
        <v>0</v>
      </c>
      <c r="P13" s="88">
        <f t="shared" si="4"/>
        <v>0</v>
      </c>
      <c r="Q13" s="105">
        <f t="shared" si="5"/>
        <v>0</v>
      </c>
      <c r="R13" s="85">
        <v>0</v>
      </c>
      <c r="S13" s="86">
        <v>0</v>
      </c>
      <c r="T13" s="88">
        <f t="shared" si="6"/>
        <v>0</v>
      </c>
      <c r="U13" s="105">
        <f t="shared" si="7"/>
        <v>0</v>
      </c>
      <c r="V13" s="85">
        <v>0</v>
      </c>
      <c r="W13" s="86">
        <v>0</v>
      </c>
      <c r="X13" s="88">
        <f t="shared" si="8"/>
        <v>0</v>
      </c>
      <c r="Y13" s="105">
        <f t="shared" si="9"/>
        <v>0</v>
      </c>
      <c r="Z13" s="125">
        <v>231658336</v>
      </c>
      <c r="AA13" s="88">
        <v>349215</v>
      </c>
      <c r="AB13" s="88">
        <f t="shared" si="10"/>
        <v>232007551</v>
      </c>
      <c r="AC13" s="105">
        <f t="shared" si="11"/>
        <v>0.20970969499409983</v>
      </c>
      <c r="AD13" s="85">
        <v>197903800</v>
      </c>
      <c r="AE13" s="86">
        <v>-6238677</v>
      </c>
      <c r="AF13" s="88">
        <f t="shared" si="12"/>
        <v>191665123</v>
      </c>
      <c r="AG13" s="86">
        <v>979010243</v>
      </c>
      <c r="AH13" s="86">
        <v>979010243</v>
      </c>
      <c r="AI13" s="126">
        <v>191665123</v>
      </c>
      <c r="AJ13" s="127">
        <f t="shared" si="13"/>
        <v>0.195774379655801</v>
      </c>
      <c r="AK13" s="128">
        <f t="shared" si="14"/>
        <v>0.21048392826273354</v>
      </c>
    </row>
    <row r="14" spans="1:37" ht="12.75">
      <c r="A14" s="62" t="s">
        <v>98</v>
      </c>
      <c r="B14" s="63" t="s">
        <v>422</v>
      </c>
      <c r="C14" s="64" t="s">
        <v>423</v>
      </c>
      <c r="D14" s="85">
        <v>294517308</v>
      </c>
      <c r="E14" s="86">
        <v>79246176</v>
      </c>
      <c r="F14" s="87">
        <f t="shared" si="0"/>
        <v>373763484</v>
      </c>
      <c r="G14" s="85">
        <v>294517308</v>
      </c>
      <c r="H14" s="86">
        <v>79246176</v>
      </c>
      <c r="I14" s="87">
        <f t="shared" si="1"/>
        <v>373763484</v>
      </c>
      <c r="J14" s="85">
        <v>32047064</v>
      </c>
      <c r="K14" s="86">
        <v>6561350</v>
      </c>
      <c r="L14" s="88">
        <f t="shared" si="2"/>
        <v>38608414</v>
      </c>
      <c r="M14" s="105">
        <f t="shared" si="3"/>
        <v>0.10329637766326044</v>
      </c>
      <c r="N14" s="85">
        <v>0</v>
      </c>
      <c r="O14" s="86">
        <v>0</v>
      </c>
      <c r="P14" s="88">
        <f t="shared" si="4"/>
        <v>0</v>
      </c>
      <c r="Q14" s="105">
        <f t="shared" si="5"/>
        <v>0</v>
      </c>
      <c r="R14" s="85">
        <v>0</v>
      </c>
      <c r="S14" s="86">
        <v>0</v>
      </c>
      <c r="T14" s="88">
        <f t="shared" si="6"/>
        <v>0</v>
      </c>
      <c r="U14" s="105">
        <f t="shared" si="7"/>
        <v>0</v>
      </c>
      <c r="V14" s="85">
        <v>0</v>
      </c>
      <c r="W14" s="86">
        <v>0</v>
      </c>
      <c r="X14" s="88">
        <f t="shared" si="8"/>
        <v>0</v>
      </c>
      <c r="Y14" s="105">
        <f t="shared" si="9"/>
        <v>0</v>
      </c>
      <c r="Z14" s="125">
        <v>32047064</v>
      </c>
      <c r="AA14" s="88">
        <v>6561350</v>
      </c>
      <c r="AB14" s="88">
        <f t="shared" si="10"/>
        <v>38608414</v>
      </c>
      <c r="AC14" s="105">
        <f t="shared" si="11"/>
        <v>0.10329637766326044</v>
      </c>
      <c r="AD14" s="85">
        <v>44086116</v>
      </c>
      <c r="AE14" s="86">
        <v>3898778</v>
      </c>
      <c r="AF14" s="88">
        <f t="shared" si="12"/>
        <v>47984894</v>
      </c>
      <c r="AG14" s="86">
        <v>282033564</v>
      </c>
      <c r="AH14" s="86">
        <v>282033564</v>
      </c>
      <c r="AI14" s="126">
        <v>47984894</v>
      </c>
      <c r="AJ14" s="127">
        <f t="shared" si="13"/>
        <v>0.17013894842671987</v>
      </c>
      <c r="AK14" s="128">
        <f t="shared" si="14"/>
        <v>-0.19540482886134958</v>
      </c>
    </row>
    <row r="15" spans="1:37" ht="12.75">
      <c r="A15" s="62" t="s">
        <v>98</v>
      </c>
      <c r="B15" s="63" t="s">
        <v>72</v>
      </c>
      <c r="C15" s="64" t="s">
        <v>73</v>
      </c>
      <c r="D15" s="85">
        <v>2376700468</v>
      </c>
      <c r="E15" s="86">
        <v>325860900</v>
      </c>
      <c r="F15" s="87">
        <f t="shared" si="0"/>
        <v>2702561368</v>
      </c>
      <c r="G15" s="85">
        <v>2396700468</v>
      </c>
      <c r="H15" s="86">
        <v>374161446</v>
      </c>
      <c r="I15" s="87">
        <f t="shared" si="1"/>
        <v>2770861914</v>
      </c>
      <c r="J15" s="85">
        <v>343296142</v>
      </c>
      <c r="K15" s="86">
        <v>20116436</v>
      </c>
      <c r="L15" s="88">
        <f t="shared" si="2"/>
        <v>363412578</v>
      </c>
      <c r="M15" s="105">
        <f t="shared" si="3"/>
        <v>0.1344696857962339</v>
      </c>
      <c r="N15" s="85">
        <v>0</v>
      </c>
      <c r="O15" s="86">
        <v>0</v>
      </c>
      <c r="P15" s="88">
        <f t="shared" si="4"/>
        <v>0</v>
      </c>
      <c r="Q15" s="105">
        <f t="shared" si="5"/>
        <v>0</v>
      </c>
      <c r="R15" s="85">
        <v>0</v>
      </c>
      <c r="S15" s="86">
        <v>0</v>
      </c>
      <c r="T15" s="88">
        <f t="shared" si="6"/>
        <v>0</v>
      </c>
      <c r="U15" s="105">
        <f t="shared" si="7"/>
        <v>0</v>
      </c>
      <c r="V15" s="85">
        <v>0</v>
      </c>
      <c r="W15" s="86">
        <v>0</v>
      </c>
      <c r="X15" s="88">
        <f t="shared" si="8"/>
        <v>0</v>
      </c>
      <c r="Y15" s="105">
        <f t="shared" si="9"/>
        <v>0</v>
      </c>
      <c r="Z15" s="125">
        <v>343296142</v>
      </c>
      <c r="AA15" s="88">
        <v>20116436</v>
      </c>
      <c r="AB15" s="88">
        <f t="shared" si="10"/>
        <v>363412578</v>
      </c>
      <c r="AC15" s="105">
        <f t="shared" si="11"/>
        <v>0.1344696857962339</v>
      </c>
      <c r="AD15" s="85">
        <v>372734642</v>
      </c>
      <c r="AE15" s="86">
        <v>-7476809</v>
      </c>
      <c r="AF15" s="88">
        <f t="shared" si="12"/>
        <v>365257833</v>
      </c>
      <c r="AG15" s="86">
        <v>2557838148</v>
      </c>
      <c r="AH15" s="86">
        <v>2557838148</v>
      </c>
      <c r="AI15" s="126">
        <v>365257833</v>
      </c>
      <c r="AJ15" s="127">
        <f t="shared" si="13"/>
        <v>0.14279943134228365</v>
      </c>
      <c r="AK15" s="128">
        <f t="shared" si="14"/>
        <v>-0.005051924512731842</v>
      </c>
    </row>
    <row r="16" spans="1:37" ht="12.75">
      <c r="A16" s="62" t="s">
        <v>113</v>
      </c>
      <c r="B16" s="63" t="s">
        <v>424</v>
      </c>
      <c r="C16" s="64" t="s">
        <v>425</v>
      </c>
      <c r="D16" s="85">
        <v>372737204</v>
      </c>
      <c r="E16" s="86">
        <v>19350000</v>
      </c>
      <c r="F16" s="87">
        <f t="shared" si="0"/>
        <v>392087204</v>
      </c>
      <c r="G16" s="85">
        <v>375500204</v>
      </c>
      <c r="H16" s="86">
        <v>19350000</v>
      </c>
      <c r="I16" s="87">
        <f t="shared" si="1"/>
        <v>394850204</v>
      </c>
      <c r="J16" s="85">
        <v>81720880</v>
      </c>
      <c r="K16" s="86">
        <v>50152</v>
      </c>
      <c r="L16" s="88">
        <f t="shared" si="2"/>
        <v>81771032</v>
      </c>
      <c r="M16" s="105">
        <f t="shared" si="3"/>
        <v>0.20855317685909486</v>
      </c>
      <c r="N16" s="85">
        <v>0</v>
      </c>
      <c r="O16" s="86">
        <v>0</v>
      </c>
      <c r="P16" s="88">
        <f t="shared" si="4"/>
        <v>0</v>
      </c>
      <c r="Q16" s="105">
        <f t="shared" si="5"/>
        <v>0</v>
      </c>
      <c r="R16" s="85">
        <v>0</v>
      </c>
      <c r="S16" s="86">
        <v>0</v>
      </c>
      <c r="T16" s="88">
        <f t="shared" si="6"/>
        <v>0</v>
      </c>
      <c r="U16" s="105">
        <f t="shared" si="7"/>
        <v>0</v>
      </c>
      <c r="V16" s="85">
        <v>0</v>
      </c>
      <c r="W16" s="86">
        <v>0</v>
      </c>
      <c r="X16" s="88">
        <f t="shared" si="8"/>
        <v>0</v>
      </c>
      <c r="Y16" s="105">
        <f t="shared" si="9"/>
        <v>0</v>
      </c>
      <c r="Z16" s="125">
        <v>81720880</v>
      </c>
      <c r="AA16" s="88">
        <v>50152</v>
      </c>
      <c r="AB16" s="88">
        <f t="shared" si="10"/>
        <v>81771032</v>
      </c>
      <c r="AC16" s="105">
        <f t="shared" si="11"/>
        <v>0.20855317685909486</v>
      </c>
      <c r="AD16" s="85">
        <v>19026595</v>
      </c>
      <c r="AE16" s="86">
        <v>3201588</v>
      </c>
      <c r="AF16" s="88">
        <f t="shared" si="12"/>
        <v>22228183</v>
      </c>
      <c r="AG16" s="86">
        <v>376898785</v>
      </c>
      <c r="AH16" s="86">
        <v>376898785</v>
      </c>
      <c r="AI16" s="126">
        <v>22228183</v>
      </c>
      <c r="AJ16" s="127">
        <f t="shared" si="13"/>
        <v>0.05897653132524691</v>
      </c>
      <c r="AK16" s="128">
        <f t="shared" si="14"/>
        <v>2.678709681308634</v>
      </c>
    </row>
    <row r="17" spans="1:37" ht="16.5">
      <c r="A17" s="65"/>
      <c r="B17" s="66" t="s">
        <v>426</v>
      </c>
      <c r="C17" s="67"/>
      <c r="D17" s="89">
        <f>SUM(D9:D16)</f>
        <v>6707078159</v>
      </c>
      <c r="E17" s="90">
        <f>SUM(E9:E16)</f>
        <v>1208653034</v>
      </c>
      <c r="F17" s="91">
        <f t="shared" si="0"/>
        <v>7915731193</v>
      </c>
      <c r="G17" s="89">
        <f>SUM(G9:G16)</f>
        <v>6766807659</v>
      </c>
      <c r="H17" s="90">
        <f>SUM(H9:H16)</f>
        <v>1289494284</v>
      </c>
      <c r="I17" s="91">
        <f t="shared" si="1"/>
        <v>8056301943</v>
      </c>
      <c r="J17" s="89">
        <f>SUM(J9:J16)</f>
        <v>1077057089</v>
      </c>
      <c r="K17" s="90">
        <f>SUM(K9:K16)</f>
        <v>123529068</v>
      </c>
      <c r="L17" s="90">
        <f t="shared" si="2"/>
        <v>1200586157</v>
      </c>
      <c r="M17" s="106">
        <f t="shared" si="3"/>
        <v>0.15167091046013492</v>
      </c>
      <c r="N17" s="89">
        <f>SUM(N9:N16)</f>
        <v>0</v>
      </c>
      <c r="O17" s="90">
        <f>SUM(O9:O16)</f>
        <v>0</v>
      </c>
      <c r="P17" s="90">
        <f t="shared" si="4"/>
        <v>0</v>
      </c>
      <c r="Q17" s="106">
        <f t="shared" si="5"/>
        <v>0</v>
      </c>
      <c r="R17" s="89">
        <f>SUM(R9:R16)</f>
        <v>0</v>
      </c>
      <c r="S17" s="90">
        <f>SUM(S9:S16)</f>
        <v>0</v>
      </c>
      <c r="T17" s="90">
        <f t="shared" si="6"/>
        <v>0</v>
      </c>
      <c r="U17" s="106">
        <f t="shared" si="7"/>
        <v>0</v>
      </c>
      <c r="V17" s="89">
        <f>SUM(V9:V16)</f>
        <v>0</v>
      </c>
      <c r="W17" s="90">
        <f>SUM(W9:W16)</f>
        <v>0</v>
      </c>
      <c r="X17" s="90">
        <f t="shared" si="8"/>
        <v>0</v>
      </c>
      <c r="Y17" s="106">
        <f t="shared" si="9"/>
        <v>0</v>
      </c>
      <c r="Z17" s="89">
        <v>1077057089</v>
      </c>
      <c r="AA17" s="90">
        <v>123529068</v>
      </c>
      <c r="AB17" s="90">
        <f t="shared" si="10"/>
        <v>1200586157</v>
      </c>
      <c r="AC17" s="106">
        <f t="shared" si="11"/>
        <v>0.15167091046013492</v>
      </c>
      <c r="AD17" s="89">
        <f>SUM(AD9:AD16)</f>
        <v>1059300814</v>
      </c>
      <c r="AE17" s="90">
        <f>SUM(AE9:AE16)</f>
        <v>63538783</v>
      </c>
      <c r="AF17" s="90">
        <f t="shared" si="12"/>
        <v>1122839597</v>
      </c>
      <c r="AG17" s="90">
        <f>SUM(AG9:AG16)</f>
        <v>7375951648</v>
      </c>
      <c r="AH17" s="90">
        <f>SUM(AH9:AH16)</f>
        <v>7375951648</v>
      </c>
      <c r="AI17" s="91">
        <f>SUM(AI9:AI16)</f>
        <v>1122839597</v>
      </c>
      <c r="AJ17" s="129">
        <f t="shared" si="13"/>
        <v>0.15222979360289862</v>
      </c>
      <c r="AK17" s="130">
        <f t="shared" si="14"/>
        <v>0.06924102089712814</v>
      </c>
    </row>
    <row r="18" spans="1:37" ht="12.75">
      <c r="A18" s="62" t="s">
        <v>98</v>
      </c>
      <c r="B18" s="63" t="s">
        <v>427</v>
      </c>
      <c r="C18" s="64" t="s">
        <v>428</v>
      </c>
      <c r="D18" s="85">
        <v>649880580</v>
      </c>
      <c r="E18" s="86">
        <v>44275004</v>
      </c>
      <c r="F18" s="87">
        <f t="shared" si="0"/>
        <v>694155584</v>
      </c>
      <c r="G18" s="85">
        <v>661239568</v>
      </c>
      <c r="H18" s="86">
        <v>51775004</v>
      </c>
      <c r="I18" s="87">
        <f t="shared" si="1"/>
        <v>713014572</v>
      </c>
      <c r="J18" s="85">
        <v>124254926</v>
      </c>
      <c r="K18" s="86">
        <v>5918746</v>
      </c>
      <c r="L18" s="88">
        <f t="shared" si="2"/>
        <v>130173672</v>
      </c>
      <c r="M18" s="105">
        <f t="shared" si="3"/>
        <v>0.18752809168499032</v>
      </c>
      <c r="N18" s="85">
        <v>0</v>
      </c>
      <c r="O18" s="86">
        <v>0</v>
      </c>
      <c r="P18" s="88">
        <f t="shared" si="4"/>
        <v>0</v>
      </c>
      <c r="Q18" s="105">
        <f t="shared" si="5"/>
        <v>0</v>
      </c>
      <c r="R18" s="85">
        <v>0</v>
      </c>
      <c r="S18" s="86">
        <v>0</v>
      </c>
      <c r="T18" s="88">
        <f t="shared" si="6"/>
        <v>0</v>
      </c>
      <c r="U18" s="105">
        <f t="shared" si="7"/>
        <v>0</v>
      </c>
      <c r="V18" s="85">
        <v>0</v>
      </c>
      <c r="W18" s="86">
        <v>0</v>
      </c>
      <c r="X18" s="88">
        <f t="shared" si="8"/>
        <v>0</v>
      </c>
      <c r="Y18" s="105">
        <f t="shared" si="9"/>
        <v>0</v>
      </c>
      <c r="Z18" s="125">
        <v>124254926</v>
      </c>
      <c r="AA18" s="88">
        <v>5918746</v>
      </c>
      <c r="AB18" s="88">
        <f t="shared" si="10"/>
        <v>130173672</v>
      </c>
      <c r="AC18" s="105">
        <f t="shared" si="11"/>
        <v>0.18752809168499032</v>
      </c>
      <c r="AD18" s="85">
        <v>77373890</v>
      </c>
      <c r="AE18" s="86">
        <v>3538465</v>
      </c>
      <c r="AF18" s="88">
        <f t="shared" si="12"/>
        <v>80912355</v>
      </c>
      <c r="AG18" s="86">
        <v>587179092</v>
      </c>
      <c r="AH18" s="86">
        <v>587179092</v>
      </c>
      <c r="AI18" s="126">
        <v>80912355</v>
      </c>
      <c r="AJ18" s="127">
        <f t="shared" si="13"/>
        <v>0.13779842658294106</v>
      </c>
      <c r="AK18" s="128">
        <f t="shared" si="14"/>
        <v>0.6088231766335315</v>
      </c>
    </row>
    <row r="19" spans="1:37" ht="12.75">
      <c r="A19" s="62" t="s">
        <v>98</v>
      </c>
      <c r="B19" s="63" t="s">
        <v>74</v>
      </c>
      <c r="C19" s="64" t="s">
        <v>75</v>
      </c>
      <c r="D19" s="85">
        <v>4504261810</v>
      </c>
      <c r="E19" s="86">
        <v>245770682</v>
      </c>
      <c r="F19" s="87">
        <f t="shared" si="0"/>
        <v>4750032492</v>
      </c>
      <c r="G19" s="85">
        <v>3673593257</v>
      </c>
      <c r="H19" s="86">
        <v>342029031</v>
      </c>
      <c r="I19" s="87">
        <f t="shared" si="1"/>
        <v>4015622288</v>
      </c>
      <c r="J19" s="85">
        <v>722939501</v>
      </c>
      <c r="K19" s="86">
        <v>40915604</v>
      </c>
      <c r="L19" s="88">
        <f t="shared" si="2"/>
        <v>763855105</v>
      </c>
      <c r="M19" s="105">
        <f t="shared" si="3"/>
        <v>0.16081050104109476</v>
      </c>
      <c r="N19" s="85">
        <v>0</v>
      </c>
      <c r="O19" s="86">
        <v>0</v>
      </c>
      <c r="P19" s="88">
        <f t="shared" si="4"/>
        <v>0</v>
      </c>
      <c r="Q19" s="105">
        <f t="shared" si="5"/>
        <v>0</v>
      </c>
      <c r="R19" s="85">
        <v>0</v>
      </c>
      <c r="S19" s="86">
        <v>0</v>
      </c>
      <c r="T19" s="88">
        <f t="shared" si="6"/>
        <v>0</v>
      </c>
      <c r="U19" s="105">
        <f t="shared" si="7"/>
        <v>0</v>
      </c>
      <c r="V19" s="85">
        <v>0</v>
      </c>
      <c r="W19" s="86">
        <v>0</v>
      </c>
      <c r="X19" s="88">
        <f t="shared" si="8"/>
        <v>0</v>
      </c>
      <c r="Y19" s="105">
        <f t="shared" si="9"/>
        <v>0</v>
      </c>
      <c r="Z19" s="125">
        <v>722939501</v>
      </c>
      <c r="AA19" s="88">
        <v>40915604</v>
      </c>
      <c r="AB19" s="88">
        <f t="shared" si="10"/>
        <v>763855105</v>
      </c>
      <c r="AC19" s="105">
        <f t="shared" si="11"/>
        <v>0.16081050104109476</v>
      </c>
      <c r="AD19" s="85">
        <v>714344826</v>
      </c>
      <c r="AE19" s="86">
        <v>29202463</v>
      </c>
      <c r="AF19" s="88">
        <f t="shared" si="12"/>
        <v>743547289</v>
      </c>
      <c r="AG19" s="86">
        <v>4139963411</v>
      </c>
      <c r="AH19" s="86">
        <v>4139963411</v>
      </c>
      <c r="AI19" s="126">
        <v>743547289</v>
      </c>
      <c r="AJ19" s="127">
        <f t="shared" si="13"/>
        <v>0.1796023817564121</v>
      </c>
      <c r="AK19" s="128">
        <f t="shared" si="14"/>
        <v>0.027312070530594035</v>
      </c>
    </row>
    <row r="20" spans="1:37" ht="12.75">
      <c r="A20" s="62" t="s">
        <v>98</v>
      </c>
      <c r="B20" s="63" t="s">
        <v>76</v>
      </c>
      <c r="C20" s="64" t="s">
        <v>77</v>
      </c>
      <c r="D20" s="85">
        <v>1906279217</v>
      </c>
      <c r="E20" s="86">
        <v>682404230</v>
      </c>
      <c r="F20" s="87">
        <f t="shared" si="0"/>
        <v>2588683447</v>
      </c>
      <c r="G20" s="85">
        <v>1925435323</v>
      </c>
      <c r="H20" s="86">
        <v>719013347</v>
      </c>
      <c r="I20" s="87">
        <f t="shared" si="1"/>
        <v>2644448670</v>
      </c>
      <c r="J20" s="85">
        <v>411448718</v>
      </c>
      <c r="K20" s="86">
        <v>110975428</v>
      </c>
      <c r="L20" s="88">
        <f t="shared" si="2"/>
        <v>522424146</v>
      </c>
      <c r="M20" s="105">
        <f t="shared" si="3"/>
        <v>0.20181074924608192</v>
      </c>
      <c r="N20" s="85">
        <v>0</v>
      </c>
      <c r="O20" s="86">
        <v>0</v>
      </c>
      <c r="P20" s="88">
        <f t="shared" si="4"/>
        <v>0</v>
      </c>
      <c r="Q20" s="105">
        <f t="shared" si="5"/>
        <v>0</v>
      </c>
      <c r="R20" s="85">
        <v>0</v>
      </c>
      <c r="S20" s="86">
        <v>0</v>
      </c>
      <c r="T20" s="88">
        <f t="shared" si="6"/>
        <v>0</v>
      </c>
      <c r="U20" s="105">
        <f t="shared" si="7"/>
        <v>0</v>
      </c>
      <c r="V20" s="85">
        <v>0</v>
      </c>
      <c r="W20" s="86">
        <v>0</v>
      </c>
      <c r="X20" s="88">
        <f t="shared" si="8"/>
        <v>0</v>
      </c>
      <c r="Y20" s="105">
        <f t="shared" si="9"/>
        <v>0</v>
      </c>
      <c r="Z20" s="125">
        <v>411448718</v>
      </c>
      <c r="AA20" s="88">
        <v>110975428</v>
      </c>
      <c r="AB20" s="88">
        <f t="shared" si="10"/>
        <v>522424146</v>
      </c>
      <c r="AC20" s="105">
        <f t="shared" si="11"/>
        <v>0.20181074924608192</v>
      </c>
      <c r="AD20" s="85">
        <v>373148080</v>
      </c>
      <c r="AE20" s="86">
        <v>60227577</v>
      </c>
      <c r="AF20" s="88">
        <f t="shared" si="12"/>
        <v>433375657</v>
      </c>
      <c r="AG20" s="86">
        <v>2183768690</v>
      </c>
      <c r="AH20" s="86">
        <v>2183768690</v>
      </c>
      <c r="AI20" s="126">
        <v>433375657</v>
      </c>
      <c r="AJ20" s="127">
        <f t="shared" si="13"/>
        <v>0.19845309578094555</v>
      </c>
      <c r="AK20" s="128">
        <f t="shared" si="14"/>
        <v>0.20547644419261868</v>
      </c>
    </row>
    <row r="21" spans="1:37" ht="12.75">
      <c r="A21" s="62" t="s">
        <v>98</v>
      </c>
      <c r="B21" s="63" t="s">
        <v>429</v>
      </c>
      <c r="C21" s="64" t="s">
        <v>430</v>
      </c>
      <c r="D21" s="85">
        <v>354343828</v>
      </c>
      <c r="E21" s="86">
        <v>93438996</v>
      </c>
      <c r="F21" s="87">
        <f t="shared" si="0"/>
        <v>447782824</v>
      </c>
      <c r="G21" s="85">
        <v>368018008</v>
      </c>
      <c r="H21" s="86">
        <v>93438996</v>
      </c>
      <c r="I21" s="87">
        <f t="shared" si="1"/>
        <v>461457004</v>
      </c>
      <c r="J21" s="85">
        <v>78042708</v>
      </c>
      <c r="K21" s="86">
        <v>7750052</v>
      </c>
      <c r="L21" s="88">
        <f t="shared" si="2"/>
        <v>85792760</v>
      </c>
      <c r="M21" s="105">
        <f t="shared" si="3"/>
        <v>0.19159457532028965</v>
      </c>
      <c r="N21" s="85">
        <v>0</v>
      </c>
      <c r="O21" s="86">
        <v>0</v>
      </c>
      <c r="P21" s="88">
        <f t="shared" si="4"/>
        <v>0</v>
      </c>
      <c r="Q21" s="105">
        <f t="shared" si="5"/>
        <v>0</v>
      </c>
      <c r="R21" s="85">
        <v>0</v>
      </c>
      <c r="S21" s="86">
        <v>0</v>
      </c>
      <c r="T21" s="88">
        <f t="shared" si="6"/>
        <v>0</v>
      </c>
      <c r="U21" s="105">
        <f t="shared" si="7"/>
        <v>0</v>
      </c>
      <c r="V21" s="85">
        <v>0</v>
      </c>
      <c r="W21" s="86">
        <v>0</v>
      </c>
      <c r="X21" s="88">
        <f t="shared" si="8"/>
        <v>0</v>
      </c>
      <c r="Y21" s="105">
        <f t="shared" si="9"/>
        <v>0</v>
      </c>
      <c r="Z21" s="125">
        <v>78042708</v>
      </c>
      <c r="AA21" s="88">
        <v>7750052</v>
      </c>
      <c r="AB21" s="88">
        <f t="shared" si="10"/>
        <v>85792760</v>
      </c>
      <c r="AC21" s="105">
        <f t="shared" si="11"/>
        <v>0.19159457532028965</v>
      </c>
      <c r="AD21" s="85">
        <v>28861588</v>
      </c>
      <c r="AE21" s="86">
        <v>29925</v>
      </c>
      <c r="AF21" s="88">
        <f t="shared" si="12"/>
        <v>28891513</v>
      </c>
      <c r="AG21" s="86">
        <v>240310146</v>
      </c>
      <c r="AH21" s="86">
        <v>240310146</v>
      </c>
      <c r="AI21" s="126">
        <v>28891513</v>
      </c>
      <c r="AJ21" s="127">
        <f t="shared" si="13"/>
        <v>0.12022593919109849</v>
      </c>
      <c r="AK21" s="128">
        <f t="shared" si="14"/>
        <v>1.969479653073205</v>
      </c>
    </row>
    <row r="22" spans="1:37" ht="12.75">
      <c r="A22" s="62" t="s">
        <v>98</v>
      </c>
      <c r="B22" s="63" t="s">
        <v>431</v>
      </c>
      <c r="C22" s="64" t="s">
        <v>432</v>
      </c>
      <c r="D22" s="85">
        <v>779570724</v>
      </c>
      <c r="E22" s="86">
        <v>174846250</v>
      </c>
      <c r="F22" s="87">
        <f t="shared" si="0"/>
        <v>954416974</v>
      </c>
      <c r="G22" s="85">
        <v>808073714</v>
      </c>
      <c r="H22" s="86">
        <v>227547250</v>
      </c>
      <c r="I22" s="87">
        <f t="shared" si="1"/>
        <v>1035620964</v>
      </c>
      <c r="J22" s="85">
        <v>81980090</v>
      </c>
      <c r="K22" s="86">
        <v>23512905</v>
      </c>
      <c r="L22" s="88">
        <f t="shared" si="2"/>
        <v>105492995</v>
      </c>
      <c r="M22" s="105">
        <f t="shared" si="3"/>
        <v>0.1105313483244903</v>
      </c>
      <c r="N22" s="85">
        <v>0</v>
      </c>
      <c r="O22" s="86">
        <v>0</v>
      </c>
      <c r="P22" s="88">
        <f t="shared" si="4"/>
        <v>0</v>
      </c>
      <c r="Q22" s="105">
        <f t="shared" si="5"/>
        <v>0</v>
      </c>
      <c r="R22" s="85">
        <v>0</v>
      </c>
      <c r="S22" s="86">
        <v>0</v>
      </c>
      <c r="T22" s="88">
        <f t="shared" si="6"/>
        <v>0</v>
      </c>
      <c r="U22" s="105">
        <f t="shared" si="7"/>
        <v>0</v>
      </c>
      <c r="V22" s="85">
        <v>0</v>
      </c>
      <c r="W22" s="86">
        <v>0</v>
      </c>
      <c r="X22" s="88">
        <f t="shared" si="8"/>
        <v>0</v>
      </c>
      <c r="Y22" s="105">
        <f t="shared" si="9"/>
        <v>0</v>
      </c>
      <c r="Z22" s="125">
        <v>81980090</v>
      </c>
      <c r="AA22" s="88">
        <v>23512905</v>
      </c>
      <c r="AB22" s="88">
        <f t="shared" si="10"/>
        <v>105492995</v>
      </c>
      <c r="AC22" s="105">
        <f t="shared" si="11"/>
        <v>0.1105313483244903</v>
      </c>
      <c r="AD22" s="85">
        <v>123753376</v>
      </c>
      <c r="AE22" s="86">
        <v>18995474</v>
      </c>
      <c r="AF22" s="88">
        <f t="shared" si="12"/>
        <v>142748850</v>
      </c>
      <c r="AG22" s="86">
        <v>905188897</v>
      </c>
      <c r="AH22" s="86">
        <v>905188897</v>
      </c>
      <c r="AI22" s="126">
        <v>142748850</v>
      </c>
      <c r="AJ22" s="127">
        <f t="shared" si="13"/>
        <v>0.1577006196972829</v>
      </c>
      <c r="AK22" s="128">
        <f t="shared" si="14"/>
        <v>-0.2609888275807476</v>
      </c>
    </row>
    <row r="23" spans="1:37" ht="12.75">
      <c r="A23" s="62" t="s">
        <v>98</v>
      </c>
      <c r="B23" s="63" t="s">
        <v>433</v>
      </c>
      <c r="C23" s="64" t="s">
        <v>434</v>
      </c>
      <c r="D23" s="85">
        <v>643049185</v>
      </c>
      <c r="E23" s="86">
        <v>149632287</v>
      </c>
      <c r="F23" s="87">
        <f t="shared" si="0"/>
        <v>792681472</v>
      </c>
      <c r="G23" s="85">
        <v>638149185</v>
      </c>
      <c r="H23" s="86">
        <v>220632287</v>
      </c>
      <c r="I23" s="87">
        <f t="shared" si="1"/>
        <v>858781472</v>
      </c>
      <c r="J23" s="85">
        <v>59920211</v>
      </c>
      <c r="K23" s="86">
        <v>5299758</v>
      </c>
      <c r="L23" s="88">
        <f t="shared" si="2"/>
        <v>65219969</v>
      </c>
      <c r="M23" s="105">
        <f t="shared" si="3"/>
        <v>0.08227765035991658</v>
      </c>
      <c r="N23" s="85">
        <v>0</v>
      </c>
      <c r="O23" s="86">
        <v>0</v>
      </c>
      <c r="P23" s="88">
        <f t="shared" si="4"/>
        <v>0</v>
      </c>
      <c r="Q23" s="105">
        <f t="shared" si="5"/>
        <v>0</v>
      </c>
      <c r="R23" s="85">
        <v>0</v>
      </c>
      <c r="S23" s="86">
        <v>0</v>
      </c>
      <c r="T23" s="88">
        <f t="shared" si="6"/>
        <v>0</v>
      </c>
      <c r="U23" s="105">
        <f t="shared" si="7"/>
        <v>0</v>
      </c>
      <c r="V23" s="85">
        <v>0</v>
      </c>
      <c r="W23" s="86">
        <v>0</v>
      </c>
      <c r="X23" s="88">
        <f t="shared" si="8"/>
        <v>0</v>
      </c>
      <c r="Y23" s="105">
        <f t="shared" si="9"/>
        <v>0</v>
      </c>
      <c r="Z23" s="125">
        <v>59920211</v>
      </c>
      <c r="AA23" s="88">
        <v>5299758</v>
      </c>
      <c r="AB23" s="88">
        <f t="shared" si="10"/>
        <v>65219969</v>
      </c>
      <c r="AC23" s="105">
        <f t="shared" si="11"/>
        <v>0.08227765035991658</v>
      </c>
      <c r="AD23" s="85">
        <v>14450003</v>
      </c>
      <c r="AE23" s="86">
        <v>-301960</v>
      </c>
      <c r="AF23" s="88">
        <f t="shared" si="12"/>
        <v>14148043</v>
      </c>
      <c r="AG23" s="86">
        <v>747828668</v>
      </c>
      <c r="AH23" s="86">
        <v>747828668</v>
      </c>
      <c r="AI23" s="126">
        <v>14148043</v>
      </c>
      <c r="AJ23" s="127">
        <f t="shared" si="13"/>
        <v>0.018918829412942484</v>
      </c>
      <c r="AK23" s="128">
        <f t="shared" si="14"/>
        <v>3.609822644729027</v>
      </c>
    </row>
    <row r="24" spans="1:37" ht="12.75">
      <c r="A24" s="62" t="s">
        <v>113</v>
      </c>
      <c r="B24" s="63" t="s">
        <v>435</v>
      </c>
      <c r="C24" s="64" t="s">
        <v>436</v>
      </c>
      <c r="D24" s="85">
        <v>497710992</v>
      </c>
      <c r="E24" s="86">
        <v>27005000</v>
      </c>
      <c r="F24" s="87">
        <f t="shared" si="0"/>
        <v>524715992</v>
      </c>
      <c r="G24" s="85">
        <v>520939708</v>
      </c>
      <c r="H24" s="86">
        <v>32971795</v>
      </c>
      <c r="I24" s="87">
        <f t="shared" si="1"/>
        <v>553911503</v>
      </c>
      <c r="J24" s="85">
        <v>92749810</v>
      </c>
      <c r="K24" s="86">
        <v>7569910</v>
      </c>
      <c r="L24" s="88">
        <f t="shared" si="2"/>
        <v>100319720</v>
      </c>
      <c r="M24" s="105">
        <f t="shared" si="3"/>
        <v>0.19118860779833063</v>
      </c>
      <c r="N24" s="85">
        <v>0</v>
      </c>
      <c r="O24" s="86">
        <v>0</v>
      </c>
      <c r="P24" s="88">
        <f t="shared" si="4"/>
        <v>0</v>
      </c>
      <c r="Q24" s="105">
        <f t="shared" si="5"/>
        <v>0</v>
      </c>
      <c r="R24" s="85">
        <v>0</v>
      </c>
      <c r="S24" s="86">
        <v>0</v>
      </c>
      <c r="T24" s="88">
        <f t="shared" si="6"/>
        <v>0</v>
      </c>
      <c r="U24" s="105">
        <f t="shared" si="7"/>
        <v>0</v>
      </c>
      <c r="V24" s="85">
        <v>0</v>
      </c>
      <c r="W24" s="86">
        <v>0</v>
      </c>
      <c r="X24" s="88">
        <f t="shared" si="8"/>
        <v>0</v>
      </c>
      <c r="Y24" s="105">
        <f t="shared" si="9"/>
        <v>0</v>
      </c>
      <c r="Z24" s="125">
        <v>92749810</v>
      </c>
      <c r="AA24" s="88">
        <v>7569910</v>
      </c>
      <c r="AB24" s="88">
        <f t="shared" si="10"/>
        <v>100319720</v>
      </c>
      <c r="AC24" s="105">
        <f t="shared" si="11"/>
        <v>0.19118860779833063</v>
      </c>
      <c r="AD24" s="85">
        <v>90616350</v>
      </c>
      <c r="AE24" s="86">
        <v>5467947</v>
      </c>
      <c r="AF24" s="88">
        <f t="shared" si="12"/>
        <v>96084297</v>
      </c>
      <c r="AG24" s="86">
        <v>497731024</v>
      </c>
      <c r="AH24" s="86">
        <v>497731024</v>
      </c>
      <c r="AI24" s="126">
        <v>96084297</v>
      </c>
      <c r="AJ24" s="127">
        <f t="shared" si="13"/>
        <v>0.19304462122497712</v>
      </c>
      <c r="AK24" s="128">
        <f t="shared" si="14"/>
        <v>0.04408028296236588</v>
      </c>
    </row>
    <row r="25" spans="1:37" ht="16.5">
      <c r="A25" s="65"/>
      <c r="B25" s="66" t="s">
        <v>437</v>
      </c>
      <c r="C25" s="67"/>
      <c r="D25" s="89">
        <f>SUM(D18:D24)</f>
        <v>9335096336</v>
      </c>
      <c r="E25" s="90">
        <f>SUM(E18:E24)</f>
        <v>1417372449</v>
      </c>
      <c r="F25" s="91">
        <f t="shared" si="0"/>
        <v>10752468785</v>
      </c>
      <c r="G25" s="89">
        <f>SUM(G18:G24)</f>
        <v>8595448763</v>
      </c>
      <c r="H25" s="90">
        <f>SUM(H18:H24)</f>
        <v>1687407710</v>
      </c>
      <c r="I25" s="91">
        <f t="shared" si="1"/>
        <v>10282856473</v>
      </c>
      <c r="J25" s="89">
        <f>SUM(J18:J24)</f>
        <v>1571335964</v>
      </c>
      <c r="K25" s="90">
        <f>SUM(K18:K24)</f>
        <v>201942403</v>
      </c>
      <c r="L25" s="90">
        <f t="shared" si="2"/>
        <v>1773278367</v>
      </c>
      <c r="M25" s="106">
        <f t="shared" si="3"/>
        <v>0.16491825295729048</v>
      </c>
      <c r="N25" s="89">
        <f>SUM(N18:N24)</f>
        <v>0</v>
      </c>
      <c r="O25" s="90">
        <f>SUM(O18:O24)</f>
        <v>0</v>
      </c>
      <c r="P25" s="90">
        <f t="shared" si="4"/>
        <v>0</v>
      </c>
      <c r="Q25" s="106">
        <f t="shared" si="5"/>
        <v>0</v>
      </c>
      <c r="R25" s="89">
        <f>SUM(R18:R24)</f>
        <v>0</v>
      </c>
      <c r="S25" s="90">
        <f>SUM(S18:S24)</f>
        <v>0</v>
      </c>
      <c r="T25" s="90">
        <f t="shared" si="6"/>
        <v>0</v>
      </c>
      <c r="U25" s="106">
        <f t="shared" si="7"/>
        <v>0</v>
      </c>
      <c r="V25" s="89">
        <f>SUM(V18:V24)</f>
        <v>0</v>
      </c>
      <c r="W25" s="90">
        <f>SUM(W18:W24)</f>
        <v>0</v>
      </c>
      <c r="X25" s="90">
        <f t="shared" si="8"/>
        <v>0</v>
      </c>
      <c r="Y25" s="106">
        <f t="shared" si="9"/>
        <v>0</v>
      </c>
      <c r="Z25" s="89">
        <v>1571335964</v>
      </c>
      <c r="AA25" s="90">
        <v>201942403</v>
      </c>
      <c r="AB25" s="90">
        <f t="shared" si="10"/>
        <v>1773278367</v>
      </c>
      <c r="AC25" s="106">
        <f t="shared" si="11"/>
        <v>0.16491825295729048</v>
      </c>
      <c r="AD25" s="89">
        <f>SUM(AD18:AD24)</f>
        <v>1422548113</v>
      </c>
      <c r="AE25" s="90">
        <f>SUM(AE18:AE24)</f>
        <v>117159891</v>
      </c>
      <c r="AF25" s="90">
        <f t="shared" si="12"/>
        <v>1539708004</v>
      </c>
      <c r="AG25" s="90">
        <f>SUM(AG18:AG24)</f>
        <v>9301969928</v>
      </c>
      <c r="AH25" s="90">
        <f>SUM(AH18:AH24)</f>
        <v>9301969928</v>
      </c>
      <c r="AI25" s="91">
        <f>SUM(AI18:AI24)</f>
        <v>1539708004</v>
      </c>
      <c r="AJ25" s="129">
        <f t="shared" si="13"/>
        <v>0.16552493890195255</v>
      </c>
      <c r="AK25" s="130">
        <f t="shared" si="14"/>
        <v>0.15169782997374082</v>
      </c>
    </row>
    <row r="26" spans="1:37" ht="12.75">
      <c r="A26" s="62" t="s">
        <v>98</v>
      </c>
      <c r="B26" s="63" t="s">
        <v>438</v>
      </c>
      <c r="C26" s="64" t="s">
        <v>439</v>
      </c>
      <c r="D26" s="85">
        <v>557482692</v>
      </c>
      <c r="E26" s="86">
        <v>62272212</v>
      </c>
      <c r="F26" s="87">
        <f t="shared" si="0"/>
        <v>619754904</v>
      </c>
      <c r="G26" s="85">
        <v>569989692</v>
      </c>
      <c r="H26" s="86">
        <v>74072212</v>
      </c>
      <c r="I26" s="87">
        <f t="shared" si="1"/>
        <v>644061904</v>
      </c>
      <c r="J26" s="85">
        <v>167121216</v>
      </c>
      <c r="K26" s="86">
        <v>11719784</v>
      </c>
      <c r="L26" s="88">
        <f t="shared" si="2"/>
        <v>178841000</v>
      </c>
      <c r="M26" s="105">
        <f t="shared" si="3"/>
        <v>0.28856730111489365</v>
      </c>
      <c r="N26" s="85">
        <v>0</v>
      </c>
      <c r="O26" s="86">
        <v>0</v>
      </c>
      <c r="P26" s="88">
        <f t="shared" si="4"/>
        <v>0</v>
      </c>
      <c r="Q26" s="105">
        <f t="shared" si="5"/>
        <v>0</v>
      </c>
      <c r="R26" s="85">
        <v>0</v>
      </c>
      <c r="S26" s="86">
        <v>0</v>
      </c>
      <c r="T26" s="88">
        <f t="shared" si="6"/>
        <v>0</v>
      </c>
      <c r="U26" s="105">
        <f t="shared" si="7"/>
        <v>0</v>
      </c>
      <c r="V26" s="85">
        <v>0</v>
      </c>
      <c r="W26" s="86">
        <v>0</v>
      </c>
      <c r="X26" s="88">
        <f t="shared" si="8"/>
        <v>0</v>
      </c>
      <c r="Y26" s="105">
        <f t="shared" si="9"/>
        <v>0</v>
      </c>
      <c r="Z26" s="125">
        <v>167121216</v>
      </c>
      <c r="AA26" s="88">
        <v>11719784</v>
      </c>
      <c r="AB26" s="88">
        <f t="shared" si="10"/>
        <v>178841000</v>
      </c>
      <c r="AC26" s="105">
        <f t="shared" si="11"/>
        <v>0.28856730111489365</v>
      </c>
      <c r="AD26" s="85">
        <v>154985844</v>
      </c>
      <c r="AE26" s="86">
        <v>9149260</v>
      </c>
      <c r="AF26" s="88">
        <f t="shared" si="12"/>
        <v>164135104</v>
      </c>
      <c r="AG26" s="86">
        <v>767004758</v>
      </c>
      <c r="AH26" s="86">
        <v>767004758</v>
      </c>
      <c r="AI26" s="126">
        <v>164135104</v>
      </c>
      <c r="AJ26" s="127">
        <f t="shared" si="13"/>
        <v>0.21399489675655964</v>
      </c>
      <c r="AK26" s="128">
        <f t="shared" si="14"/>
        <v>0.08959628770211148</v>
      </c>
    </row>
    <row r="27" spans="1:37" ht="12.75">
      <c r="A27" s="62" t="s">
        <v>98</v>
      </c>
      <c r="B27" s="63" t="s">
        <v>440</v>
      </c>
      <c r="C27" s="64" t="s">
        <v>441</v>
      </c>
      <c r="D27" s="85">
        <v>1025415326</v>
      </c>
      <c r="E27" s="86">
        <v>328727811</v>
      </c>
      <c r="F27" s="87">
        <f t="shared" si="0"/>
        <v>1354143137</v>
      </c>
      <c r="G27" s="85">
        <v>1106157325</v>
      </c>
      <c r="H27" s="86">
        <v>346827811</v>
      </c>
      <c r="I27" s="87">
        <f t="shared" si="1"/>
        <v>1452985136</v>
      </c>
      <c r="J27" s="85">
        <v>216359794</v>
      </c>
      <c r="K27" s="86">
        <v>76278588</v>
      </c>
      <c r="L27" s="88">
        <f t="shared" si="2"/>
        <v>292638382</v>
      </c>
      <c r="M27" s="105">
        <f t="shared" si="3"/>
        <v>0.2161059447883167</v>
      </c>
      <c r="N27" s="85">
        <v>0</v>
      </c>
      <c r="O27" s="86">
        <v>0</v>
      </c>
      <c r="P27" s="88">
        <f t="shared" si="4"/>
        <v>0</v>
      </c>
      <c r="Q27" s="105">
        <f t="shared" si="5"/>
        <v>0</v>
      </c>
      <c r="R27" s="85">
        <v>0</v>
      </c>
      <c r="S27" s="86">
        <v>0</v>
      </c>
      <c r="T27" s="88">
        <f t="shared" si="6"/>
        <v>0</v>
      </c>
      <c r="U27" s="105">
        <f t="shared" si="7"/>
        <v>0</v>
      </c>
      <c r="V27" s="85">
        <v>0</v>
      </c>
      <c r="W27" s="86">
        <v>0</v>
      </c>
      <c r="X27" s="88">
        <f t="shared" si="8"/>
        <v>0</v>
      </c>
      <c r="Y27" s="105">
        <f t="shared" si="9"/>
        <v>0</v>
      </c>
      <c r="Z27" s="125">
        <v>216359794</v>
      </c>
      <c r="AA27" s="88">
        <v>76278588</v>
      </c>
      <c r="AB27" s="88">
        <f t="shared" si="10"/>
        <v>292638382</v>
      </c>
      <c r="AC27" s="105">
        <f t="shared" si="11"/>
        <v>0.2161059447883167</v>
      </c>
      <c r="AD27" s="85">
        <v>188763225</v>
      </c>
      <c r="AE27" s="86">
        <v>63110316</v>
      </c>
      <c r="AF27" s="88">
        <f t="shared" si="12"/>
        <v>251873541</v>
      </c>
      <c r="AG27" s="86">
        <v>1234689462</v>
      </c>
      <c r="AH27" s="86">
        <v>1234689462</v>
      </c>
      <c r="AI27" s="126">
        <v>251873541</v>
      </c>
      <c r="AJ27" s="127">
        <f t="shared" si="13"/>
        <v>0.20399748175707683</v>
      </c>
      <c r="AK27" s="128">
        <f t="shared" si="14"/>
        <v>0.16184646008530135</v>
      </c>
    </row>
    <row r="28" spans="1:37" ht="12.75">
      <c r="A28" s="62" t="s">
        <v>98</v>
      </c>
      <c r="B28" s="63" t="s">
        <v>442</v>
      </c>
      <c r="C28" s="64" t="s">
        <v>443</v>
      </c>
      <c r="D28" s="85">
        <v>1383746838</v>
      </c>
      <c r="E28" s="86">
        <v>660832242</v>
      </c>
      <c r="F28" s="87">
        <f t="shared" si="0"/>
        <v>2044579080</v>
      </c>
      <c r="G28" s="85">
        <v>1383746838</v>
      </c>
      <c r="H28" s="86">
        <v>660832242</v>
      </c>
      <c r="I28" s="87">
        <f t="shared" si="1"/>
        <v>2044579080</v>
      </c>
      <c r="J28" s="85">
        <v>146196205</v>
      </c>
      <c r="K28" s="86">
        <v>37093844</v>
      </c>
      <c r="L28" s="88">
        <f t="shared" si="2"/>
        <v>183290049</v>
      </c>
      <c r="M28" s="105">
        <f t="shared" si="3"/>
        <v>0.08964683772466263</v>
      </c>
      <c r="N28" s="85">
        <v>0</v>
      </c>
      <c r="O28" s="86">
        <v>0</v>
      </c>
      <c r="P28" s="88">
        <f t="shared" si="4"/>
        <v>0</v>
      </c>
      <c r="Q28" s="105">
        <f t="shared" si="5"/>
        <v>0</v>
      </c>
      <c r="R28" s="85">
        <v>0</v>
      </c>
      <c r="S28" s="86">
        <v>0</v>
      </c>
      <c r="T28" s="88">
        <f t="shared" si="6"/>
        <v>0</v>
      </c>
      <c r="U28" s="105">
        <f t="shared" si="7"/>
        <v>0</v>
      </c>
      <c r="V28" s="85">
        <v>0</v>
      </c>
      <c r="W28" s="86">
        <v>0</v>
      </c>
      <c r="X28" s="88">
        <f t="shared" si="8"/>
        <v>0</v>
      </c>
      <c r="Y28" s="105">
        <f t="shared" si="9"/>
        <v>0</v>
      </c>
      <c r="Z28" s="125">
        <v>146196205</v>
      </c>
      <c r="AA28" s="88">
        <v>37093844</v>
      </c>
      <c r="AB28" s="88">
        <f t="shared" si="10"/>
        <v>183290049</v>
      </c>
      <c r="AC28" s="105">
        <f t="shared" si="11"/>
        <v>0.08964683772466263</v>
      </c>
      <c r="AD28" s="85">
        <v>38215740</v>
      </c>
      <c r="AE28" s="86">
        <v>18497029</v>
      </c>
      <c r="AF28" s="88">
        <f t="shared" si="12"/>
        <v>56712769</v>
      </c>
      <c r="AG28" s="86">
        <v>1900424989</v>
      </c>
      <c r="AH28" s="86">
        <v>1900424989</v>
      </c>
      <c r="AI28" s="126">
        <v>56712769</v>
      </c>
      <c r="AJ28" s="127">
        <f t="shared" si="13"/>
        <v>0.029842150744314382</v>
      </c>
      <c r="AK28" s="128">
        <f t="shared" si="14"/>
        <v>2.231900896956733</v>
      </c>
    </row>
    <row r="29" spans="1:37" ht="12.75">
      <c r="A29" s="62" t="s">
        <v>98</v>
      </c>
      <c r="B29" s="63" t="s">
        <v>78</v>
      </c>
      <c r="C29" s="64" t="s">
        <v>79</v>
      </c>
      <c r="D29" s="85">
        <v>3618653336</v>
      </c>
      <c r="E29" s="86">
        <v>410187000</v>
      </c>
      <c r="F29" s="87">
        <f t="shared" si="0"/>
        <v>4028840336</v>
      </c>
      <c r="G29" s="85">
        <v>3618653336</v>
      </c>
      <c r="H29" s="86">
        <v>410187000</v>
      </c>
      <c r="I29" s="87">
        <f t="shared" si="1"/>
        <v>4028840336</v>
      </c>
      <c r="J29" s="85">
        <v>642404544</v>
      </c>
      <c r="K29" s="86">
        <v>45242946</v>
      </c>
      <c r="L29" s="88">
        <f t="shared" si="2"/>
        <v>687647490</v>
      </c>
      <c r="M29" s="105">
        <f t="shared" si="3"/>
        <v>0.17068124637640145</v>
      </c>
      <c r="N29" s="85">
        <v>0</v>
      </c>
      <c r="O29" s="86">
        <v>0</v>
      </c>
      <c r="P29" s="88">
        <f t="shared" si="4"/>
        <v>0</v>
      </c>
      <c r="Q29" s="105">
        <f t="shared" si="5"/>
        <v>0</v>
      </c>
      <c r="R29" s="85">
        <v>0</v>
      </c>
      <c r="S29" s="86">
        <v>0</v>
      </c>
      <c r="T29" s="88">
        <f t="shared" si="6"/>
        <v>0</v>
      </c>
      <c r="U29" s="105">
        <f t="shared" si="7"/>
        <v>0</v>
      </c>
      <c r="V29" s="85">
        <v>0</v>
      </c>
      <c r="W29" s="86">
        <v>0</v>
      </c>
      <c r="X29" s="88">
        <f t="shared" si="8"/>
        <v>0</v>
      </c>
      <c r="Y29" s="105">
        <f t="shared" si="9"/>
        <v>0</v>
      </c>
      <c r="Z29" s="125">
        <v>642404544</v>
      </c>
      <c r="AA29" s="88">
        <v>45242946</v>
      </c>
      <c r="AB29" s="88">
        <f t="shared" si="10"/>
        <v>687647490</v>
      </c>
      <c r="AC29" s="105">
        <f t="shared" si="11"/>
        <v>0.17068124637640145</v>
      </c>
      <c r="AD29" s="85">
        <v>789333906</v>
      </c>
      <c r="AE29" s="86">
        <v>99905941</v>
      </c>
      <c r="AF29" s="88">
        <f t="shared" si="12"/>
        <v>889239847</v>
      </c>
      <c r="AG29" s="86">
        <v>3932288439</v>
      </c>
      <c r="AH29" s="86">
        <v>3932288439</v>
      </c>
      <c r="AI29" s="126">
        <v>889239847</v>
      </c>
      <c r="AJ29" s="127">
        <f t="shared" si="13"/>
        <v>0.22613800101249387</v>
      </c>
      <c r="AK29" s="128">
        <f t="shared" si="14"/>
        <v>-0.22670189339817115</v>
      </c>
    </row>
    <row r="30" spans="1:37" ht="12.75">
      <c r="A30" s="62" t="s">
        <v>113</v>
      </c>
      <c r="B30" s="63" t="s">
        <v>444</v>
      </c>
      <c r="C30" s="64" t="s">
        <v>445</v>
      </c>
      <c r="D30" s="85">
        <v>269193329</v>
      </c>
      <c r="E30" s="86">
        <v>17662000</v>
      </c>
      <c r="F30" s="87">
        <f t="shared" si="0"/>
        <v>286855329</v>
      </c>
      <c r="G30" s="85">
        <v>284170906</v>
      </c>
      <c r="H30" s="86">
        <v>30384280</v>
      </c>
      <c r="I30" s="87">
        <f t="shared" si="1"/>
        <v>314555186</v>
      </c>
      <c r="J30" s="85">
        <v>58339643</v>
      </c>
      <c r="K30" s="86">
        <v>454070</v>
      </c>
      <c r="L30" s="88">
        <f t="shared" si="2"/>
        <v>58793713</v>
      </c>
      <c r="M30" s="105">
        <f t="shared" si="3"/>
        <v>0.2049594588497256</v>
      </c>
      <c r="N30" s="85">
        <v>0</v>
      </c>
      <c r="O30" s="86">
        <v>0</v>
      </c>
      <c r="P30" s="88">
        <f t="shared" si="4"/>
        <v>0</v>
      </c>
      <c r="Q30" s="105">
        <f t="shared" si="5"/>
        <v>0</v>
      </c>
      <c r="R30" s="85">
        <v>0</v>
      </c>
      <c r="S30" s="86">
        <v>0</v>
      </c>
      <c r="T30" s="88">
        <f t="shared" si="6"/>
        <v>0</v>
      </c>
      <c r="U30" s="105">
        <f t="shared" si="7"/>
        <v>0</v>
      </c>
      <c r="V30" s="85">
        <v>0</v>
      </c>
      <c r="W30" s="86">
        <v>0</v>
      </c>
      <c r="X30" s="88">
        <f t="shared" si="8"/>
        <v>0</v>
      </c>
      <c r="Y30" s="105">
        <f t="shared" si="9"/>
        <v>0</v>
      </c>
      <c r="Z30" s="125">
        <v>58339643</v>
      </c>
      <c r="AA30" s="88">
        <v>454070</v>
      </c>
      <c r="AB30" s="88">
        <f t="shared" si="10"/>
        <v>58793713</v>
      </c>
      <c r="AC30" s="105">
        <f t="shared" si="11"/>
        <v>0.2049594588497256</v>
      </c>
      <c r="AD30" s="85">
        <v>53542750</v>
      </c>
      <c r="AE30" s="86">
        <v>3398108</v>
      </c>
      <c r="AF30" s="88">
        <f t="shared" si="12"/>
        <v>56940858</v>
      </c>
      <c r="AG30" s="86">
        <v>284787774</v>
      </c>
      <c r="AH30" s="86">
        <v>284787774</v>
      </c>
      <c r="AI30" s="126">
        <v>56940858</v>
      </c>
      <c r="AJ30" s="127">
        <f t="shared" si="13"/>
        <v>0.19994137107866156</v>
      </c>
      <c r="AK30" s="128">
        <f t="shared" si="14"/>
        <v>0.03253999087965975</v>
      </c>
    </row>
    <row r="31" spans="1:37" ht="16.5">
      <c r="A31" s="65"/>
      <c r="B31" s="66" t="s">
        <v>446</v>
      </c>
      <c r="C31" s="67"/>
      <c r="D31" s="89">
        <f>SUM(D26:D30)</f>
        <v>6854491521</v>
      </c>
      <c r="E31" s="90">
        <f>SUM(E26:E30)</f>
        <v>1479681265</v>
      </c>
      <c r="F31" s="91">
        <f t="shared" si="0"/>
        <v>8334172786</v>
      </c>
      <c r="G31" s="89">
        <f>SUM(G26:G30)</f>
        <v>6962718097</v>
      </c>
      <c r="H31" s="90">
        <f>SUM(H26:H30)</f>
        <v>1522303545</v>
      </c>
      <c r="I31" s="91">
        <f t="shared" si="1"/>
        <v>8485021642</v>
      </c>
      <c r="J31" s="89">
        <f>SUM(J26:J30)</f>
        <v>1230421402</v>
      </c>
      <c r="K31" s="90">
        <f>SUM(K26:K30)</f>
        <v>170789232</v>
      </c>
      <c r="L31" s="90">
        <f t="shared" si="2"/>
        <v>1401210634</v>
      </c>
      <c r="M31" s="106">
        <f t="shared" si="3"/>
        <v>0.16812833978601893</v>
      </c>
      <c r="N31" s="89">
        <f>SUM(N26:N30)</f>
        <v>0</v>
      </c>
      <c r="O31" s="90">
        <f>SUM(O26:O30)</f>
        <v>0</v>
      </c>
      <c r="P31" s="90">
        <f t="shared" si="4"/>
        <v>0</v>
      </c>
      <c r="Q31" s="106">
        <f t="shared" si="5"/>
        <v>0</v>
      </c>
      <c r="R31" s="89">
        <f>SUM(R26:R30)</f>
        <v>0</v>
      </c>
      <c r="S31" s="90">
        <f>SUM(S26:S30)</f>
        <v>0</v>
      </c>
      <c r="T31" s="90">
        <f t="shared" si="6"/>
        <v>0</v>
      </c>
      <c r="U31" s="106">
        <f t="shared" si="7"/>
        <v>0</v>
      </c>
      <c r="V31" s="89">
        <f>SUM(V26:V30)</f>
        <v>0</v>
      </c>
      <c r="W31" s="90">
        <f>SUM(W26:W30)</f>
        <v>0</v>
      </c>
      <c r="X31" s="90">
        <f t="shared" si="8"/>
        <v>0</v>
      </c>
      <c r="Y31" s="106">
        <f t="shared" si="9"/>
        <v>0</v>
      </c>
      <c r="Z31" s="89">
        <v>1230421402</v>
      </c>
      <c r="AA31" s="90">
        <v>170789232</v>
      </c>
      <c r="AB31" s="90">
        <f t="shared" si="10"/>
        <v>1401210634</v>
      </c>
      <c r="AC31" s="106">
        <f t="shared" si="11"/>
        <v>0.16812833978601893</v>
      </c>
      <c r="AD31" s="89">
        <f>SUM(AD26:AD30)</f>
        <v>1224841465</v>
      </c>
      <c r="AE31" s="90">
        <f>SUM(AE26:AE30)</f>
        <v>194060654</v>
      </c>
      <c r="AF31" s="90">
        <f t="shared" si="12"/>
        <v>1418902119</v>
      </c>
      <c r="AG31" s="90">
        <f>SUM(AG26:AG30)</f>
        <v>8119195422</v>
      </c>
      <c r="AH31" s="90">
        <f>SUM(AH26:AH30)</f>
        <v>8119195422</v>
      </c>
      <c r="AI31" s="91">
        <f>SUM(AI26:AI30)</f>
        <v>1418902119</v>
      </c>
      <c r="AJ31" s="129">
        <f t="shared" si="13"/>
        <v>0.17475895643000572</v>
      </c>
      <c r="AK31" s="130">
        <f t="shared" si="14"/>
        <v>-0.012468432292192522</v>
      </c>
    </row>
    <row r="32" spans="1:37" ht="16.5">
      <c r="A32" s="68"/>
      <c r="B32" s="69" t="s">
        <v>447</v>
      </c>
      <c r="C32" s="70"/>
      <c r="D32" s="92">
        <f>SUM(D9:D16,D18:D24,D26:D30)</f>
        <v>22896666016</v>
      </c>
      <c r="E32" s="93">
        <f>SUM(E9:E16,E18:E24,E26:E30)</f>
        <v>4105706748</v>
      </c>
      <c r="F32" s="94">
        <f t="shared" si="0"/>
        <v>27002372764</v>
      </c>
      <c r="G32" s="92">
        <f>SUM(G9:G16,G18:G24,G26:G30)</f>
        <v>22324974519</v>
      </c>
      <c r="H32" s="93">
        <f>SUM(H9:H16,H18:H24,H26:H30)</f>
        <v>4499205539</v>
      </c>
      <c r="I32" s="94">
        <f t="shared" si="1"/>
        <v>26824180058</v>
      </c>
      <c r="J32" s="92">
        <f>SUM(J9:J16,J18:J24,J26:J30)</f>
        <v>3878814455</v>
      </c>
      <c r="K32" s="93">
        <f>SUM(K9:K16,K18:K24,K26:K30)</f>
        <v>496260703</v>
      </c>
      <c r="L32" s="93">
        <f t="shared" si="2"/>
        <v>4375075158</v>
      </c>
      <c r="M32" s="107">
        <f t="shared" si="3"/>
        <v>0.16202558183453125</v>
      </c>
      <c r="N32" s="92">
        <f>SUM(N9:N16,N18:N24,N26:N30)</f>
        <v>0</v>
      </c>
      <c r="O32" s="93">
        <f>SUM(O9:O16,O18:O24,O26:O30)</f>
        <v>0</v>
      </c>
      <c r="P32" s="93">
        <f t="shared" si="4"/>
        <v>0</v>
      </c>
      <c r="Q32" s="107">
        <f t="shared" si="5"/>
        <v>0</v>
      </c>
      <c r="R32" s="92">
        <f>SUM(R9:R16,R18:R24,R26:R30)</f>
        <v>0</v>
      </c>
      <c r="S32" s="93">
        <f>SUM(S9:S16,S18:S24,S26:S30)</f>
        <v>0</v>
      </c>
      <c r="T32" s="93">
        <f t="shared" si="6"/>
        <v>0</v>
      </c>
      <c r="U32" s="107">
        <f t="shared" si="7"/>
        <v>0</v>
      </c>
      <c r="V32" s="92">
        <f>SUM(V9:V16,V18:V24,V26:V30)</f>
        <v>0</v>
      </c>
      <c r="W32" s="93">
        <f>SUM(W9:W16,W18:W24,W26:W30)</f>
        <v>0</v>
      </c>
      <c r="X32" s="93">
        <f t="shared" si="8"/>
        <v>0</v>
      </c>
      <c r="Y32" s="107">
        <f t="shared" si="9"/>
        <v>0</v>
      </c>
      <c r="Z32" s="92">
        <v>3878814455</v>
      </c>
      <c r="AA32" s="93">
        <v>496260703</v>
      </c>
      <c r="AB32" s="93">
        <f t="shared" si="10"/>
        <v>4375075158</v>
      </c>
      <c r="AC32" s="107">
        <f t="shared" si="11"/>
        <v>0.16202558183453125</v>
      </c>
      <c r="AD32" s="92">
        <f>SUM(AD9:AD16,AD18:AD24,AD26:AD30)</f>
        <v>3706690392</v>
      </c>
      <c r="AE32" s="93">
        <f>SUM(AE9:AE16,AE18:AE24,AE26:AE30)</f>
        <v>374759328</v>
      </c>
      <c r="AF32" s="93">
        <f t="shared" si="12"/>
        <v>4081449720</v>
      </c>
      <c r="AG32" s="93">
        <f>SUM(AG9:AG16,AG18:AG24,AG26:AG30)</f>
        <v>24797116998</v>
      </c>
      <c r="AH32" s="93">
        <f>SUM(AH9:AH16,AH18:AH24,AH26:AH30)</f>
        <v>24797116998</v>
      </c>
      <c r="AI32" s="94">
        <f>SUM(AI9:AI16,AI18:AI24,AI26:AI30)</f>
        <v>4081449720</v>
      </c>
      <c r="AJ32" s="131">
        <f t="shared" si="13"/>
        <v>0.16459371951703852</v>
      </c>
      <c r="AK32" s="132">
        <f t="shared" si="14"/>
        <v>0.071941456625368</v>
      </c>
    </row>
    <row r="33" spans="1:37" ht="12.75">
      <c r="A33" s="71"/>
      <c r="B33" s="71"/>
      <c r="C33" s="71"/>
      <c r="D33" s="95"/>
      <c r="E33" s="95"/>
      <c r="F33" s="95"/>
      <c r="G33" s="95"/>
      <c r="H33" s="95"/>
      <c r="I33" s="95"/>
      <c r="J33" s="95"/>
      <c r="K33" s="95"/>
      <c r="L33" s="95"/>
      <c r="M33" s="108"/>
      <c r="N33" s="95"/>
      <c r="O33" s="95"/>
      <c r="P33" s="95"/>
      <c r="Q33" s="108"/>
      <c r="R33" s="95"/>
      <c r="S33" s="95"/>
      <c r="T33" s="95"/>
      <c r="U33" s="108"/>
      <c r="V33" s="95"/>
      <c r="W33" s="95"/>
      <c r="X33" s="95"/>
      <c r="Y33" s="108"/>
      <c r="Z33" s="95"/>
      <c r="AA33" s="95"/>
      <c r="AB33" s="95"/>
      <c r="AC33" s="108"/>
      <c r="AD33" s="95"/>
      <c r="AE33" s="95"/>
      <c r="AF33" s="95"/>
      <c r="AG33" s="95"/>
      <c r="AH33" s="95"/>
      <c r="AI33" s="95"/>
      <c r="AJ33" s="108"/>
      <c r="AK33" s="108"/>
    </row>
    <row r="34" spans="1:37" ht="12.75">
      <c r="A34" s="71"/>
      <c r="B34" s="71"/>
      <c r="C34" s="71"/>
      <c r="D34" s="95"/>
      <c r="E34" s="95"/>
      <c r="F34" s="95"/>
      <c r="G34" s="95"/>
      <c r="H34" s="95"/>
      <c r="I34" s="95"/>
      <c r="J34" s="95"/>
      <c r="K34" s="95"/>
      <c r="L34" s="95"/>
      <c r="M34" s="108"/>
      <c r="N34" s="95"/>
      <c r="O34" s="95"/>
      <c r="P34" s="95"/>
      <c r="Q34" s="108"/>
      <c r="R34" s="95"/>
      <c r="S34" s="95"/>
      <c r="T34" s="95"/>
      <c r="U34" s="108"/>
      <c r="V34" s="95"/>
      <c r="W34" s="95"/>
      <c r="X34" s="95"/>
      <c r="Y34" s="108"/>
      <c r="Z34" s="95"/>
      <c r="AA34" s="95"/>
      <c r="AB34" s="95"/>
      <c r="AC34" s="108"/>
      <c r="AD34" s="95"/>
      <c r="AE34" s="95"/>
      <c r="AF34" s="95"/>
      <c r="AG34" s="95"/>
      <c r="AH34" s="95"/>
      <c r="AI34" s="95"/>
      <c r="AJ34" s="108"/>
      <c r="AK34" s="108"/>
    </row>
    <row r="35" spans="1:37" ht="12.75">
      <c r="A35" s="71"/>
      <c r="B35" s="71"/>
      <c r="C35" s="71"/>
      <c r="D35" s="95"/>
      <c r="E35" s="95"/>
      <c r="F35" s="95"/>
      <c r="G35" s="95"/>
      <c r="H35" s="95"/>
      <c r="I35" s="95"/>
      <c r="J35" s="95"/>
      <c r="K35" s="95"/>
      <c r="L35" s="95"/>
      <c r="M35" s="108"/>
      <c r="N35" s="95"/>
      <c r="O35" s="95"/>
      <c r="P35" s="95"/>
      <c r="Q35" s="108"/>
      <c r="R35" s="95"/>
      <c r="S35" s="95"/>
      <c r="T35" s="95"/>
      <c r="U35" s="108"/>
      <c r="V35" s="95"/>
      <c r="W35" s="95"/>
      <c r="X35" s="95"/>
      <c r="Y35" s="108"/>
      <c r="Z35" s="95"/>
      <c r="AA35" s="95"/>
      <c r="AB35" s="95"/>
      <c r="AC35" s="108"/>
      <c r="AD35" s="95"/>
      <c r="AE35" s="95"/>
      <c r="AF35" s="95"/>
      <c r="AG35" s="95"/>
      <c r="AH35" s="95"/>
      <c r="AI35" s="95"/>
      <c r="AJ35" s="108"/>
      <c r="AK35" s="108"/>
    </row>
    <row r="36" spans="1:37" ht="12.75">
      <c r="A36" s="71"/>
      <c r="B36" s="71"/>
      <c r="C36" s="71"/>
      <c r="D36" s="95"/>
      <c r="E36" s="95"/>
      <c r="F36" s="95"/>
      <c r="G36" s="95"/>
      <c r="H36" s="95"/>
      <c r="I36" s="95"/>
      <c r="J36" s="95"/>
      <c r="K36" s="95"/>
      <c r="L36" s="95"/>
      <c r="M36" s="108"/>
      <c r="N36" s="95"/>
      <c r="O36" s="95"/>
      <c r="P36" s="95"/>
      <c r="Q36" s="108"/>
      <c r="R36" s="95"/>
      <c r="S36" s="95"/>
      <c r="T36" s="95"/>
      <c r="U36" s="108"/>
      <c r="V36" s="95"/>
      <c r="W36" s="95"/>
      <c r="X36" s="95"/>
      <c r="Y36" s="108"/>
      <c r="Z36" s="95"/>
      <c r="AA36" s="95"/>
      <c r="AB36" s="95"/>
      <c r="AC36" s="108"/>
      <c r="AD36" s="95"/>
      <c r="AE36" s="95"/>
      <c r="AF36" s="95"/>
      <c r="AG36" s="95"/>
      <c r="AH36" s="95"/>
      <c r="AI36" s="95"/>
      <c r="AJ36" s="108"/>
      <c r="AK36" s="108"/>
    </row>
    <row r="37" spans="1:37" ht="12.75">
      <c r="A37" s="71"/>
      <c r="B37" s="71"/>
      <c r="C37" s="71"/>
      <c r="D37" s="95"/>
      <c r="E37" s="95"/>
      <c r="F37" s="95"/>
      <c r="G37" s="95"/>
      <c r="H37" s="95"/>
      <c r="I37" s="95"/>
      <c r="J37" s="95"/>
      <c r="K37" s="95"/>
      <c r="L37" s="95"/>
      <c r="M37" s="108"/>
      <c r="N37" s="95"/>
      <c r="O37" s="95"/>
      <c r="P37" s="95"/>
      <c r="Q37" s="108"/>
      <c r="R37" s="95"/>
      <c r="S37" s="95"/>
      <c r="T37" s="95"/>
      <c r="U37" s="108"/>
      <c r="V37" s="95"/>
      <c r="W37" s="95"/>
      <c r="X37" s="95"/>
      <c r="Y37" s="108"/>
      <c r="Z37" s="95"/>
      <c r="AA37" s="95"/>
      <c r="AB37" s="95"/>
      <c r="AC37" s="108"/>
      <c r="AD37" s="95"/>
      <c r="AE37" s="95"/>
      <c r="AF37" s="95"/>
      <c r="AG37" s="95"/>
      <c r="AH37" s="95"/>
      <c r="AI37" s="95"/>
      <c r="AJ37" s="108"/>
      <c r="AK37" s="108"/>
    </row>
    <row r="38" spans="1:37" ht="12.75">
      <c r="A38" s="71"/>
      <c r="B38" s="71"/>
      <c r="C38" s="71"/>
      <c r="D38" s="95"/>
      <c r="E38" s="95"/>
      <c r="F38" s="95"/>
      <c r="G38" s="95"/>
      <c r="H38" s="95"/>
      <c r="I38" s="95"/>
      <c r="J38" s="95"/>
      <c r="K38" s="95"/>
      <c r="L38" s="95"/>
      <c r="M38" s="108"/>
      <c r="N38" s="95"/>
      <c r="O38" s="95"/>
      <c r="P38" s="95"/>
      <c r="Q38" s="108"/>
      <c r="R38" s="95"/>
      <c r="S38" s="95"/>
      <c r="T38" s="95"/>
      <c r="U38" s="108"/>
      <c r="V38" s="95"/>
      <c r="W38" s="95"/>
      <c r="X38" s="95"/>
      <c r="Y38" s="108"/>
      <c r="Z38" s="95"/>
      <c r="AA38" s="95"/>
      <c r="AB38" s="95"/>
      <c r="AC38" s="108"/>
      <c r="AD38" s="95"/>
      <c r="AE38" s="95"/>
      <c r="AF38" s="95"/>
      <c r="AG38" s="95"/>
      <c r="AH38" s="95"/>
      <c r="AI38" s="95"/>
      <c r="AJ38" s="108"/>
      <c r="AK38" s="108"/>
    </row>
    <row r="39" spans="1:37" ht="12.75">
      <c r="A39" s="71"/>
      <c r="B39" s="71"/>
      <c r="C39" s="71"/>
      <c r="D39" s="95"/>
      <c r="E39" s="95"/>
      <c r="F39" s="95"/>
      <c r="G39" s="95"/>
      <c r="H39" s="95"/>
      <c r="I39" s="95"/>
      <c r="J39" s="95"/>
      <c r="K39" s="95"/>
      <c r="L39" s="95"/>
      <c r="M39" s="108"/>
      <c r="N39" s="95"/>
      <c r="O39" s="95"/>
      <c r="P39" s="95"/>
      <c r="Q39" s="108"/>
      <c r="R39" s="95"/>
      <c r="S39" s="95"/>
      <c r="T39" s="95"/>
      <c r="U39" s="108"/>
      <c r="V39" s="95"/>
      <c r="W39" s="95"/>
      <c r="X39" s="95"/>
      <c r="Y39" s="108"/>
      <c r="Z39" s="95"/>
      <c r="AA39" s="95"/>
      <c r="AB39" s="95"/>
      <c r="AC39" s="108"/>
      <c r="AD39" s="95"/>
      <c r="AE39" s="95"/>
      <c r="AF39" s="95"/>
      <c r="AG39" s="95"/>
      <c r="AH39" s="95"/>
      <c r="AI39" s="95"/>
      <c r="AJ39" s="108"/>
      <c r="AK39" s="108"/>
    </row>
    <row r="40" spans="1:37" ht="12.75">
      <c r="A40" s="71"/>
      <c r="B40" s="71"/>
      <c r="C40" s="71"/>
      <c r="D40" s="95"/>
      <c r="E40" s="95"/>
      <c r="F40" s="95"/>
      <c r="G40" s="95"/>
      <c r="H40" s="95"/>
      <c r="I40" s="95"/>
      <c r="J40" s="95"/>
      <c r="K40" s="95"/>
      <c r="L40" s="95"/>
      <c r="M40" s="108"/>
      <c r="N40" s="95"/>
      <c r="O40" s="95"/>
      <c r="P40" s="95"/>
      <c r="Q40" s="108"/>
      <c r="R40" s="95"/>
      <c r="S40" s="95"/>
      <c r="T40" s="95"/>
      <c r="U40" s="108"/>
      <c r="V40" s="95"/>
      <c r="W40" s="95"/>
      <c r="X40" s="95"/>
      <c r="Y40" s="108"/>
      <c r="Z40" s="95"/>
      <c r="AA40" s="95"/>
      <c r="AB40" s="95"/>
      <c r="AC40" s="108"/>
      <c r="AD40" s="95"/>
      <c r="AE40" s="95"/>
      <c r="AF40" s="95"/>
      <c r="AG40" s="95"/>
      <c r="AH40" s="95"/>
      <c r="AI40" s="95"/>
      <c r="AJ40" s="108"/>
      <c r="AK40" s="108"/>
    </row>
    <row r="41" spans="1:37" ht="12.75">
      <c r="A41" s="71"/>
      <c r="B41" s="71"/>
      <c r="C41" s="71"/>
      <c r="D41" s="95"/>
      <c r="E41" s="95"/>
      <c r="F41" s="95"/>
      <c r="G41" s="95"/>
      <c r="H41" s="95"/>
      <c r="I41" s="95"/>
      <c r="J41" s="95"/>
      <c r="K41" s="95"/>
      <c r="L41" s="95"/>
      <c r="M41" s="108"/>
      <c r="N41" s="95"/>
      <c r="O41" s="95"/>
      <c r="P41" s="95"/>
      <c r="Q41" s="108"/>
      <c r="R41" s="95"/>
      <c r="S41" s="95"/>
      <c r="T41" s="95"/>
      <c r="U41" s="108"/>
      <c r="V41" s="95"/>
      <c r="W41" s="95"/>
      <c r="X41" s="95"/>
      <c r="Y41" s="108"/>
      <c r="Z41" s="95"/>
      <c r="AA41" s="95"/>
      <c r="AB41" s="95"/>
      <c r="AC41" s="108"/>
      <c r="AD41" s="95"/>
      <c r="AE41" s="95"/>
      <c r="AF41" s="95"/>
      <c r="AG41" s="95"/>
      <c r="AH41" s="95"/>
      <c r="AI41" s="95"/>
      <c r="AJ41" s="108"/>
      <c r="AK41" s="108"/>
    </row>
    <row r="42" spans="1:37" ht="12.75">
      <c r="A42" s="71"/>
      <c r="B42" s="71"/>
      <c r="C42" s="71"/>
      <c r="D42" s="95"/>
      <c r="E42" s="95"/>
      <c r="F42" s="95"/>
      <c r="G42" s="95"/>
      <c r="H42" s="95"/>
      <c r="I42" s="95"/>
      <c r="J42" s="95"/>
      <c r="K42" s="95"/>
      <c r="L42" s="95"/>
      <c r="M42" s="108"/>
      <c r="N42" s="95"/>
      <c r="O42" s="95"/>
      <c r="P42" s="95"/>
      <c r="Q42" s="108"/>
      <c r="R42" s="95"/>
      <c r="S42" s="95"/>
      <c r="T42" s="95"/>
      <c r="U42" s="108"/>
      <c r="V42" s="95"/>
      <c r="W42" s="95"/>
      <c r="X42" s="95"/>
      <c r="Y42" s="108"/>
      <c r="Z42" s="95"/>
      <c r="AA42" s="95"/>
      <c r="AB42" s="95"/>
      <c r="AC42" s="108"/>
      <c r="AD42" s="95"/>
      <c r="AE42" s="95"/>
      <c r="AF42" s="95"/>
      <c r="AG42" s="95"/>
      <c r="AH42" s="95"/>
      <c r="AI42" s="95"/>
      <c r="AJ42" s="108"/>
      <c r="AK42" s="108"/>
    </row>
    <row r="43" spans="1:37" ht="12.75">
      <c r="A43" s="71"/>
      <c r="B43" s="71"/>
      <c r="C43" s="71"/>
      <c r="D43" s="95"/>
      <c r="E43" s="95"/>
      <c r="F43" s="95"/>
      <c r="G43" s="95"/>
      <c r="H43" s="95"/>
      <c r="I43" s="95"/>
      <c r="J43" s="95"/>
      <c r="K43" s="95"/>
      <c r="L43" s="95"/>
      <c r="M43" s="108"/>
      <c r="N43" s="95"/>
      <c r="O43" s="95"/>
      <c r="P43" s="95"/>
      <c r="Q43" s="108"/>
      <c r="R43" s="95"/>
      <c r="S43" s="95"/>
      <c r="T43" s="95"/>
      <c r="U43" s="108"/>
      <c r="V43" s="95"/>
      <c r="W43" s="95"/>
      <c r="X43" s="95"/>
      <c r="Y43" s="108"/>
      <c r="Z43" s="95"/>
      <c r="AA43" s="95"/>
      <c r="AB43" s="95"/>
      <c r="AC43" s="108"/>
      <c r="AD43" s="95"/>
      <c r="AE43" s="95"/>
      <c r="AF43" s="95"/>
      <c r="AG43" s="95"/>
      <c r="AH43" s="95"/>
      <c r="AI43" s="95"/>
      <c r="AJ43" s="108"/>
      <c r="AK43" s="108"/>
    </row>
    <row r="44" spans="1:37" ht="12.75">
      <c r="A44" s="71"/>
      <c r="B44" s="71"/>
      <c r="C44" s="71"/>
      <c r="D44" s="95"/>
      <c r="E44" s="95"/>
      <c r="F44" s="95"/>
      <c r="G44" s="95"/>
      <c r="H44" s="95"/>
      <c r="I44" s="95"/>
      <c r="J44" s="95"/>
      <c r="K44" s="95"/>
      <c r="L44" s="95"/>
      <c r="M44" s="108"/>
      <c r="N44" s="95"/>
      <c r="O44" s="95"/>
      <c r="P44" s="95"/>
      <c r="Q44" s="108"/>
      <c r="R44" s="95"/>
      <c r="S44" s="95"/>
      <c r="T44" s="95"/>
      <c r="U44" s="108"/>
      <c r="V44" s="95"/>
      <c r="W44" s="95"/>
      <c r="X44" s="95"/>
      <c r="Y44" s="108"/>
      <c r="Z44" s="95"/>
      <c r="AA44" s="95"/>
      <c r="AB44" s="95"/>
      <c r="AC44" s="108"/>
      <c r="AD44" s="95"/>
      <c r="AE44" s="95"/>
      <c r="AF44" s="95"/>
      <c r="AG44" s="95"/>
      <c r="AH44" s="95"/>
      <c r="AI44" s="95"/>
      <c r="AJ44" s="108"/>
      <c r="AK44" s="108"/>
    </row>
    <row r="45" spans="1:37" ht="12.75">
      <c r="A45" s="71"/>
      <c r="B45" s="71"/>
      <c r="C45" s="71"/>
      <c r="D45" s="95"/>
      <c r="E45" s="95"/>
      <c r="F45" s="95"/>
      <c r="G45" s="95"/>
      <c r="H45" s="95"/>
      <c r="I45" s="95"/>
      <c r="J45" s="95"/>
      <c r="K45" s="95"/>
      <c r="L45" s="95"/>
      <c r="M45" s="108"/>
      <c r="N45" s="95"/>
      <c r="O45" s="95"/>
      <c r="P45" s="95"/>
      <c r="Q45" s="108"/>
      <c r="R45" s="95"/>
      <c r="S45" s="95"/>
      <c r="T45" s="95"/>
      <c r="U45" s="108"/>
      <c r="V45" s="95"/>
      <c r="W45" s="95"/>
      <c r="X45" s="95"/>
      <c r="Y45" s="108"/>
      <c r="Z45" s="95"/>
      <c r="AA45" s="95"/>
      <c r="AB45" s="95"/>
      <c r="AC45" s="108"/>
      <c r="AD45" s="95"/>
      <c r="AE45" s="95"/>
      <c r="AF45" s="95"/>
      <c r="AG45" s="95"/>
      <c r="AH45" s="95"/>
      <c r="AI45" s="95"/>
      <c r="AJ45" s="108"/>
      <c r="AK45" s="108"/>
    </row>
    <row r="46" spans="1:37" ht="12.75">
      <c r="A46" s="71"/>
      <c r="B46" s="71"/>
      <c r="C46" s="71"/>
      <c r="D46" s="95"/>
      <c r="E46" s="95"/>
      <c r="F46" s="95"/>
      <c r="G46" s="95"/>
      <c r="H46" s="95"/>
      <c r="I46" s="95"/>
      <c r="J46" s="95"/>
      <c r="K46" s="95"/>
      <c r="L46" s="95"/>
      <c r="M46" s="108"/>
      <c r="N46" s="95"/>
      <c r="O46" s="95"/>
      <c r="P46" s="95"/>
      <c r="Q46" s="108"/>
      <c r="R46" s="95"/>
      <c r="S46" s="95"/>
      <c r="T46" s="95"/>
      <c r="U46" s="108"/>
      <c r="V46" s="95"/>
      <c r="W46" s="95"/>
      <c r="X46" s="95"/>
      <c r="Y46" s="108"/>
      <c r="Z46" s="95"/>
      <c r="AA46" s="95"/>
      <c r="AB46" s="95"/>
      <c r="AC46" s="108"/>
      <c r="AD46" s="95"/>
      <c r="AE46" s="95"/>
      <c r="AF46" s="95"/>
      <c r="AG46" s="95"/>
      <c r="AH46" s="95"/>
      <c r="AI46" s="95"/>
      <c r="AJ46" s="108"/>
      <c r="AK46" s="108"/>
    </row>
    <row r="47" spans="1:37" ht="12.75">
      <c r="A47" s="71"/>
      <c r="B47" s="71"/>
      <c r="C47" s="71"/>
      <c r="D47" s="95"/>
      <c r="E47" s="95"/>
      <c r="F47" s="95"/>
      <c r="G47" s="95"/>
      <c r="H47" s="95"/>
      <c r="I47" s="95"/>
      <c r="J47" s="95"/>
      <c r="K47" s="95"/>
      <c r="L47" s="95"/>
      <c r="M47" s="108"/>
      <c r="N47" s="95"/>
      <c r="O47" s="95"/>
      <c r="P47" s="95"/>
      <c r="Q47" s="108"/>
      <c r="R47" s="95"/>
      <c r="S47" s="95"/>
      <c r="T47" s="95"/>
      <c r="U47" s="108"/>
      <c r="V47" s="95"/>
      <c r="W47" s="95"/>
      <c r="X47" s="95"/>
      <c r="Y47" s="108"/>
      <c r="Z47" s="95"/>
      <c r="AA47" s="95"/>
      <c r="AB47" s="95"/>
      <c r="AC47" s="108"/>
      <c r="AD47" s="95"/>
      <c r="AE47" s="95"/>
      <c r="AF47" s="95"/>
      <c r="AG47" s="95"/>
      <c r="AH47" s="95"/>
      <c r="AI47" s="95"/>
      <c r="AJ47" s="108"/>
      <c r="AK47" s="108"/>
    </row>
    <row r="48" spans="1:37" ht="12.75">
      <c r="A48" s="71"/>
      <c r="B48" s="71"/>
      <c r="C48" s="71"/>
      <c r="D48" s="95"/>
      <c r="E48" s="95"/>
      <c r="F48" s="95"/>
      <c r="G48" s="95"/>
      <c r="H48" s="95"/>
      <c r="I48" s="95"/>
      <c r="J48" s="95"/>
      <c r="K48" s="95"/>
      <c r="L48" s="95"/>
      <c r="M48" s="108"/>
      <c r="N48" s="95"/>
      <c r="O48" s="95"/>
      <c r="P48" s="95"/>
      <c r="Q48" s="108"/>
      <c r="R48" s="95"/>
      <c r="S48" s="95"/>
      <c r="T48" s="95"/>
      <c r="U48" s="108"/>
      <c r="V48" s="95"/>
      <c r="W48" s="95"/>
      <c r="X48" s="95"/>
      <c r="Y48" s="108"/>
      <c r="Z48" s="95"/>
      <c r="AA48" s="95"/>
      <c r="AB48" s="95"/>
      <c r="AC48" s="108"/>
      <c r="AD48" s="95"/>
      <c r="AE48" s="95"/>
      <c r="AF48" s="95"/>
      <c r="AG48" s="95"/>
      <c r="AH48" s="95"/>
      <c r="AI48" s="95"/>
      <c r="AJ48" s="108"/>
      <c r="AK48" s="108"/>
    </row>
    <row r="49" spans="1:37" ht="12.75">
      <c r="A49" s="71"/>
      <c r="B49" s="71"/>
      <c r="C49" s="71"/>
      <c r="D49" s="95"/>
      <c r="E49" s="95"/>
      <c r="F49" s="95"/>
      <c r="G49" s="95"/>
      <c r="H49" s="95"/>
      <c r="I49" s="95"/>
      <c r="J49" s="95"/>
      <c r="K49" s="95"/>
      <c r="L49" s="95"/>
      <c r="M49" s="108"/>
      <c r="N49" s="95"/>
      <c r="O49" s="95"/>
      <c r="P49" s="95"/>
      <c r="Q49" s="108"/>
      <c r="R49" s="95"/>
      <c r="S49" s="95"/>
      <c r="T49" s="95"/>
      <c r="U49" s="108"/>
      <c r="V49" s="95"/>
      <c r="W49" s="95"/>
      <c r="X49" s="95"/>
      <c r="Y49" s="108"/>
      <c r="Z49" s="95"/>
      <c r="AA49" s="95"/>
      <c r="AB49" s="95"/>
      <c r="AC49" s="108"/>
      <c r="AD49" s="95"/>
      <c r="AE49" s="95"/>
      <c r="AF49" s="95"/>
      <c r="AG49" s="95"/>
      <c r="AH49" s="95"/>
      <c r="AI49" s="95"/>
      <c r="AJ49" s="108"/>
      <c r="AK49" s="108"/>
    </row>
    <row r="50" spans="1:37" ht="12.75">
      <c r="A50" s="71"/>
      <c r="B50" s="71"/>
      <c r="C50" s="71"/>
      <c r="D50" s="95"/>
      <c r="E50" s="95"/>
      <c r="F50" s="95"/>
      <c r="G50" s="95"/>
      <c r="H50" s="95"/>
      <c r="I50" s="95"/>
      <c r="J50" s="95"/>
      <c r="K50" s="95"/>
      <c r="L50" s="95"/>
      <c r="M50" s="108"/>
      <c r="N50" s="95"/>
      <c r="O50" s="95"/>
      <c r="P50" s="95"/>
      <c r="Q50" s="108"/>
      <c r="R50" s="95"/>
      <c r="S50" s="95"/>
      <c r="T50" s="95"/>
      <c r="U50" s="108"/>
      <c r="V50" s="95"/>
      <c r="W50" s="95"/>
      <c r="X50" s="95"/>
      <c r="Y50" s="108"/>
      <c r="Z50" s="95"/>
      <c r="AA50" s="95"/>
      <c r="AB50" s="95"/>
      <c r="AC50" s="108"/>
      <c r="AD50" s="95"/>
      <c r="AE50" s="95"/>
      <c r="AF50" s="95"/>
      <c r="AG50" s="95"/>
      <c r="AH50" s="95"/>
      <c r="AI50" s="95"/>
      <c r="AJ50" s="108"/>
      <c r="AK50" s="108"/>
    </row>
    <row r="51" spans="1:37" ht="12.75">
      <c r="A51" s="71"/>
      <c r="B51" s="71"/>
      <c r="C51" s="71"/>
      <c r="D51" s="95"/>
      <c r="E51" s="95"/>
      <c r="F51" s="95"/>
      <c r="G51" s="95"/>
      <c r="H51" s="95"/>
      <c r="I51" s="95"/>
      <c r="J51" s="95"/>
      <c r="K51" s="95"/>
      <c r="L51" s="95"/>
      <c r="M51" s="108"/>
      <c r="N51" s="95"/>
      <c r="O51" s="95"/>
      <c r="P51" s="95"/>
      <c r="Q51" s="108"/>
      <c r="R51" s="95"/>
      <c r="S51" s="95"/>
      <c r="T51" s="95"/>
      <c r="U51" s="108"/>
      <c r="V51" s="95"/>
      <c r="W51" s="95"/>
      <c r="X51" s="95"/>
      <c r="Y51" s="108"/>
      <c r="Z51" s="95"/>
      <c r="AA51" s="95"/>
      <c r="AB51" s="95"/>
      <c r="AC51" s="108"/>
      <c r="AD51" s="95"/>
      <c r="AE51" s="95"/>
      <c r="AF51" s="95"/>
      <c r="AG51" s="95"/>
      <c r="AH51" s="95"/>
      <c r="AI51" s="95"/>
      <c r="AJ51" s="108"/>
      <c r="AK51" s="108"/>
    </row>
    <row r="52" spans="1:37" ht="12.75">
      <c r="A52" s="71"/>
      <c r="B52" s="71"/>
      <c r="C52" s="71"/>
      <c r="D52" s="95"/>
      <c r="E52" s="95"/>
      <c r="F52" s="95"/>
      <c r="G52" s="95"/>
      <c r="H52" s="95"/>
      <c r="I52" s="95"/>
      <c r="J52" s="95"/>
      <c r="K52" s="95"/>
      <c r="L52" s="95"/>
      <c r="M52" s="108"/>
      <c r="N52" s="95"/>
      <c r="O52" s="95"/>
      <c r="P52" s="95"/>
      <c r="Q52" s="108"/>
      <c r="R52" s="95"/>
      <c r="S52" s="95"/>
      <c r="T52" s="95"/>
      <c r="U52" s="108"/>
      <c r="V52" s="95"/>
      <c r="W52" s="95"/>
      <c r="X52" s="95"/>
      <c r="Y52" s="108"/>
      <c r="Z52" s="95"/>
      <c r="AA52" s="95"/>
      <c r="AB52" s="95"/>
      <c r="AC52" s="108"/>
      <c r="AD52" s="95"/>
      <c r="AE52" s="95"/>
      <c r="AF52" s="95"/>
      <c r="AG52" s="95"/>
      <c r="AH52" s="95"/>
      <c r="AI52" s="95"/>
      <c r="AJ52" s="108"/>
      <c r="AK52" s="108"/>
    </row>
    <row r="53" spans="1:37" ht="12.75">
      <c r="A53" s="71"/>
      <c r="B53" s="71"/>
      <c r="C53" s="71"/>
      <c r="D53" s="95"/>
      <c r="E53" s="95"/>
      <c r="F53" s="95"/>
      <c r="G53" s="95"/>
      <c r="H53" s="95"/>
      <c r="I53" s="95"/>
      <c r="J53" s="95"/>
      <c r="K53" s="95"/>
      <c r="L53" s="95"/>
      <c r="M53" s="108"/>
      <c r="N53" s="95"/>
      <c r="O53" s="95"/>
      <c r="P53" s="95"/>
      <c r="Q53" s="108"/>
      <c r="R53" s="95"/>
      <c r="S53" s="95"/>
      <c r="T53" s="95"/>
      <c r="U53" s="108"/>
      <c r="V53" s="95"/>
      <c r="W53" s="95"/>
      <c r="X53" s="95"/>
      <c r="Y53" s="108"/>
      <c r="Z53" s="95"/>
      <c r="AA53" s="95"/>
      <c r="AB53" s="95"/>
      <c r="AC53" s="108"/>
      <c r="AD53" s="95"/>
      <c r="AE53" s="95"/>
      <c r="AF53" s="95"/>
      <c r="AG53" s="95"/>
      <c r="AH53" s="95"/>
      <c r="AI53" s="95"/>
      <c r="AJ53" s="108"/>
      <c r="AK53" s="108"/>
    </row>
    <row r="54" spans="1:37" ht="12.75">
      <c r="A54" s="71"/>
      <c r="B54" s="71"/>
      <c r="C54" s="71"/>
      <c r="D54" s="95"/>
      <c r="E54" s="95"/>
      <c r="F54" s="95"/>
      <c r="G54" s="95"/>
      <c r="H54" s="95"/>
      <c r="I54" s="95"/>
      <c r="J54" s="95"/>
      <c r="K54" s="95"/>
      <c r="L54" s="95"/>
      <c r="M54" s="108"/>
      <c r="N54" s="95"/>
      <c r="O54" s="95"/>
      <c r="P54" s="95"/>
      <c r="Q54" s="108"/>
      <c r="R54" s="95"/>
      <c r="S54" s="95"/>
      <c r="T54" s="95"/>
      <c r="U54" s="108"/>
      <c r="V54" s="95"/>
      <c r="W54" s="95"/>
      <c r="X54" s="95"/>
      <c r="Y54" s="108"/>
      <c r="Z54" s="95"/>
      <c r="AA54" s="95"/>
      <c r="AB54" s="95"/>
      <c r="AC54" s="108"/>
      <c r="AD54" s="95"/>
      <c r="AE54" s="95"/>
      <c r="AF54" s="95"/>
      <c r="AG54" s="95"/>
      <c r="AH54" s="95"/>
      <c r="AI54" s="95"/>
      <c r="AJ54" s="108"/>
      <c r="AK54" s="108"/>
    </row>
    <row r="55" spans="1:37" ht="12.75">
      <c r="A55" s="71"/>
      <c r="B55" s="71"/>
      <c r="C55" s="71"/>
      <c r="D55" s="95"/>
      <c r="E55" s="95"/>
      <c r="F55" s="95"/>
      <c r="G55" s="95"/>
      <c r="H55" s="95"/>
      <c r="I55" s="95"/>
      <c r="J55" s="95"/>
      <c r="K55" s="95"/>
      <c r="L55" s="95"/>
      <c r="M55" s="108"/>
      <c r="N55" s="95"/>
      <c r="O55" s="95"/>
      <c r="P55" s="95"/>
      <c r="Q55" s="108"/>
      <c r="R55" s="95"/>
      <c r="S55" s="95"/>
      <c r="T55" s="95"/>
      <c r="U55" s="108"/>
      <c r="V55" s="95"/>
      <c r="W55" s="95"/>
      <c r="X55" s="95"/>
      <c r="Y55" s="108"/>
      <c r="Z55" s="95"/>
      <c r="AA55" s="95"/>
      <c r="AB55" s="95"/>
      <c r="AC55" s="108"/>
      <c r="AD55" s="95"/>
      <c r="AE55" s="95"/>
      <c r="AF55" s="95"/>
      <c r="AG55" s="95"/>
      <c r="AH55" s="95"/>
      <c r="AI55" s="95"/>
      <c r="AJ55" s="108"/>
      <c r="AK55" s="108"/>
    </row>
    <row r="56" spans="1:37" ht="12.75">
      <c r="A56" s="71"/>
      <c r="B56" s="71"/>
      <c r="C56" s="71"/>
      <c r="D56" s="95"/>
      <c r="E56" s="95"/>
      <c r="F56" s="95"/>
      <c r="G56" s="95"/>
      <c r="H56" s="95"/>
      <c r="I56" s="95"/>
      <c r="J56" s="95"/>
      <c r="K56" s="95"/>
      <c r="L56" s="95"/>
      <c r="M56" s="108"/>
      <c r="N56" s="95"/>
      <c r="O56" s="95"/>
      <c r="P56" s="95"/>
      <c r="Q56" s="108"/>
      <c r="R56" s="95"/>
      <c r="S56" s="95"/>
      <c r="T56" s="95"/>
      <c r="U56" s="108"/>
      <c r="V56" s="95"/>
      <c r="W56" s="95"/>
      <c r="X56" s="95"/>
      <c r="Y56" s="108"/>
      <c r="Z56" s="95"/>
      <c r="AA56" s="95"/>
      <c r="AB56" s="95"/>
      <c r="AC56" s="108"/>
      <c r="AD56" s="95"/>
      <c r="AE56" s="95"/>
      <c r="AF56" s="95"/>
      <c r="AG56" s="95"/>
      <c r="AH56" s="95"/>
      <c r="AI56" s="95"/>
      <c r="AJ56" s="108"/>
      <c r="AK56" s="108"/>
    </row>
    <row r="57" spans="1:37" ht="12.75">
      <c r="A57" s="71"/>
      <c r="B57" s="71"/>
      <c r="C57" s="71"/>
      <c r="D57" s="95"/>
      <c r="E57" s="95"/>
      <c r="F57" s="95"/>
      <c r="G57" s="95"/>
      <c r="H57" s="95"/>
      <c r="I57" s="95"/>
      <c r="J57" s="95"/>
      <c r="K57" s="95"/>
      <c r="L57" s="95"/>
      <c r="M57" s="108"/>
      <c r="N57" s="95"/>
      <c r="O57" s="95"/>
      <c r="P57" s="95"/>
      <c r="Q57" s="108"/>
      <c r="R57" s="95"/>
      <c r="S57" s="95"/>
      <c r="T57" s="95"/>
      <c r="U57" s="108"/>
      <c r="V57" s="95"/>
      <c r="W57" s="95"/>
      <c r="X57" s="95"/>
      <c r="Y57" s="108"/>
      <c r="Z57" s="95"/>
      <c r="AA57" s="95"/>
      <c r="AB57" s="95"/>
      <c r="AC57" s="108"/>
      <c r="AD57" s="95"/>
      <c r="AE57" s="95"/>
      <c r="AF57" s="95"/>
      <c r="AG57" s="95"/>
      <c r="AH57" s="95"/>
      <c r="AI57" s="95"/>
      <c r="AJ57" s="108"/>
      <c r="AK57" s="108"/>
    </row>
    <row r="58" spans="1:37" ht="12.75">
      <c r="A58" s="71"/>
      <c r="B58" s="71"/>
      <c r="C58" s="71"/>
      <c r="D58" s="95"/>
      <c r="E58" s="95"/>
      <c r="F58" s="95"/>
      <c r="G58" s="95"/>
      <c r="H58" s="95"/>
      <c r="I58" s="95"/>
      <c r="J58" s="95"/>
      <c r="K58" s="95"/>
      <c r="L58" s="95"/>
      <c r="M58" s="108"/>
      <c r="N58" s="95"/>
      <c r="O58" s="95"/>
      <c r="P58" s="95"/>
      <c r="Q58" s="108"/>
      <c r="R58" s="95"/>
      <c r="S58" s="95"/>
      <c r="T58" s="95"/>
      <c r="U58" s="108"/>
      <c r="V58" s="95"/>
      <c r="W58" s="95"/>
      <c r="X58" s="95"/>
      <c r="Y58" s="108"/>
      <c r="Z58" s="95"/>
      <c r="AA58" s="95"/>
      <c r="AB58" s="95"/>
      <c r="AC58" s="108"/>
      <c r="AD58" s="95"/>
      <c r="AE58" s="95"/>
      <c r="AF58" s="95"/>
      <c r="AG58" s="95"/>
      <c r="AH58" s="95"/>
      <c r="AI58" s="95"/>
      <c r="AJ58" s="108"/>
      <c r="AK58" s="108"/>
    </row>
    <row r="59" spans="1:37" ht="12.75">
      <c r="A59" s="71"/>
      <c r="B59" s="71"/>
      <c r="C59" s="71"/>
      <c r="D59" s="95"/>
      <c r="E59" s="95"/>
      <c r="F59" s="95"/>
      <c r="G59" s="95"/>
      <c r="H59" s="95"/>
      <c r="I59" s="95"/>
      <c r="J59" s="95"/>
      <c r="K59" s="95"/>
      <c r="L59" s="95"/>
      <c r="M59" s="108"/>
      <c r="N59" s="95"/>
      <c r="O59" s="95"/>
      <c r="P59" s="95"/>
      <c r="Q59" s="108"/>
      <c r="R59" s="95"/>
      <c r="S59" s="95"/>
      <c r="T59" s="95"/>
      <c r="U59" s="108"/>
      <c r="V59" s="95"/>
      <c r="W59" s="95"/>
      <c r="X59" s="95"/>
      <c r="Y59" s="108"/>
      <c r="Z59" s="95"/>
      <c r="AA59" s="95"/>
      <c r="AB59" s="95"/>
      <c r="AC59" s="108"/>
      <c r="AD59" s="95"/>
      <c r="AE59" s="95"/>
      <c r="AF59" s="95"/>
      <c r="AG59" s="95"/>
      <c r="AH59" s="95"/>
      <c r="AI59" s="95"/>
      <c r="AJ59" s="108"/>
      <c r="AK59" s="108"/>
    </row>
    <row r="60" spans="1:37" ht="12.75">
      <c r="A60" s="71"/>
      <c r="B60" s="71"/>
      <c r="C60" s="71"/>
      <c r="D60" s="95"/>
      <c r="E60" s="95"/>
      <c r="F60" s="95"/>
      <c r="G60" s="95"/>
      <c r="H60" s="95"/>
      <c r="I60" s="95"/>
      <c r="J60" s="95"/>
      <c r="K60" s="95"/>
      <c r="L60" s="95"/>
      <c r="M60" s="108"/>
      <c r="N60" s="95"/>
      <c r="O60" s="95"/>
      <c r="P60" s="95"/>
      <c r="Q60" s="108"/>
      <c r="R60" s="95"/>
      <c r="S60" s="95"/>
      <c r="T60" s="95"/>
      <c r="U60" s="108"/>
      <c r="V60" s="95"/>
      <c r="W60" s="95"/>
      <c r="X60" s="95"/>
      <c r="Y60" s="108"/>
      <c r="Z60" s="95"/>
      <c r="AA60" s="95"/>
      <c r="AB60" s="95"/>
      <c r="AC60" s="108"/>
      <c r="AD60" s="95"/>
      <c r="AE60" s="95"/>
      <c r="AF60" s="95"/>
      <c r="AG60" s="95"/>
      <c r="AH60" s="95"/>
      <c r="AI60" s="95"/>
      <c r="AJ60" s="108"/>
      <c r="AK60" s="108"/>
    </row>
    <row r="61" spans="1:37" ht="12.75">
      <c r="A61" s="71"/>
      <c r="B61" s="71"/>
      <c r="C61" s="71"/>
      <c r="D61" s="95"/>
      <c r="E61" s="95"/>
      <c r="F61" s="95"/>
      <c r="G61" s="95"/>
      <c r="H61" s="95"/>
      <c r="I61" s="95"/>
      <c r="J61" s="95"/>
      <c r="K61" s="95"/>
      <c r="L61" s="95"/>
      <c r="M61" s="108"/>
      <c r="N61" s="95"/>
      <c r="O61" s="95"/>
      <c r="P61" s="95"/>
      <c r="Q61" s="108"/>
      <c r="R61" s="95"/>
      <c r="S61" s="95"/>
      <c r="T61" s="95"/>
      <c r="U61" s="108"/>
      <c r="V61" s="95"/>
      <c r="W61" s="95"/>
      <c r="X61" s="95"/>
      <c r="Y61" s="108"/>
      <c r="Z61" s="95"/>
      <c r="AA61" s="95"/>
      <c r="AB61" s="95"/>
      <c r="AC61" s="108"/>
      <c r="AD61" s="95"/>
      <c r="AE61" s="95"/>
      <c r="AF61" s="95"/>
      <c r="AG61" s="95"/>
      <c r="AH61" s="95"/>
      <c r="AI61" s="95"/>
      <c r="AJ61" s="108"/>
      <c r="AK61" s="108"/>
    </row>
    <row r="62" spans="1:37" ht="12.75">
      <c r="A62" s="71"/>
      <c r="B62" s="71"/>
      <c r="C62" s="71"/>
      <c r="D62" s="95"/>
      <c r="E62" s="95"/>
      <c r="F62" s="95"/>
      <c r="G62" s="95"/>
      <c r="H62" s="95"/>
      <c r="I62" s="95"/>
      <c r="J62" s="95"/>
      <c r="K62" s="95"/>
      <c r="L62" s="95"/>
      <c r="M62" s="108"/>
      <c r="N62" s="95"/>
      <c r="O62" s="95"/>
      <c r="P62" s="95"/>
      <c r="Q62" s="108"/>
      <c r="R62" s="95"/>
      <c r="S62" s="95"/>
      <c r="T62" s="95"/>
      <c r="U62" s="108"/>
      <c r="V62" s="95"/>
      <c r="W62" s="95"/>
      <c r="X62" s="95"/>
      <c r="Y62" s="108"/>
      <c r="Z62" s="95"/>
      <c r="AA62" s="95"/>
      <c r="AB62" s="95"/>
      <c r="AC62" s="108"/>
      <c r="AD62" s="95"/>
      <c r="AE62" s="95"/>
      <c r="AF62" s="95"/>
      <c r="AG62" s="95"/>
      <c r="AH62" s="95"/>
      <c r="AI62" s="95"/>
      <c r="AJ62" s="108"/>
      <c r="AK62" s="108"/>
    </row>
    <row r="63" spans="1:37" ht="12.75">
      <c r="A63" s="71"/>
      <c r="B63" s="71"/>
      <c r="C63" s="71"/>
      <c r="D63" s="95"/>
      <c r="E63" s="95"/>
      <c r="F63" s="95"/>
      <c r="G63" s="95"/>
      <c r="H63" s="95"/>
      <c r="I63" s="95"/>
      <c r="J63" s="95"/>
      <c r="K63" s="95"/>
      <c r="L63" s="95"/>
      <c r="M63" s="108"/>
      <c r="N63" s="95"/>
      <c r="O63" s="95"/>
      <c r="P63" s="95"/>
      <c r="Q63" s="108"/>
      <c r="R63" s="95"/>
      <c r="S63" s="95"/>
      <c r="T63" s="95"/>
      <c r="U63" s="108"/>
      <c r="V63" s="95"/>
      <c r="W63" s="95"/>
      <c r="X63" s="95"/>
      <c r="Y63" s="108"/>
      <c r="Z63" s="95"/>
      <c r="AA63" s="95"/>
      <c r="AB63" s="95"/>
      <c r="AC63" s="108"/>
      <c r="AD63" s="95"/>
      <c r="AE63" s="95"/>
      <c r="AF63" s="95"/>
      <c r="AG63" s="95"/>
      <c r="AH63" s="95"/>
      <c r="AI63" s="95"/>
      <c r="AJ63" s="108"/>
      <c r="AK63" s="108"/>
    </row>
    <row r="64" spans="1:37" ht="12.75">
      <c r="A64" s="71"/>
      <c r="B64" s="71"/>
      <c r="C64" s="71"/>
      <c r="D64" s="95"/>
      <c r="E64" s="95"/>
      <c r="F64" s="95"/>
      <c r="G64" s="95"/>
      <c r="H64" s="95"/>
      <c r="I64" s="95"/>
      <c r="J64" s="95"/>
      <c r="K64" s="95"/>
      <c r="L64" s="95"/>
      <c r="M64" s="108"/>
      <c r="N64" s="95"/>
      <c r="O64" s="95"/>
      <c r="P64" s="95"/>
      <c r="Q64" s="108"/>
      <c r="R64" s="95"/>
      <c r="S64" s="95"/>
      <c r="T64" s="95"/>
      <c r="U64" s="108"/>
      <c r="V64" s="95"/>
      <c r="W64" s="95"/>
      <c r="X64" s="95"/>
      <c r="Y64" s="108"/>
      <c r="Z64" s="95"/>
      <c r="AA64" s="95"/>
      <c r="AB64" s="95"/>
      <c r="AC64" s="108"/>
      <c r="AD64" s="95"/>
      <c r="AE64" s="95"/>
      <c r="AF64" s="95"/>
      <c r="AG64" s="95"/>
      <c r="AH64" s="95"/>
      <c r="AI64" s="95"/>
      <c r="AJ64" s="108"/>
      <c r="AK64" s="108"/>
    </row>
    <row r="65" spans="1:37" ht="12.75">
      <c r="A65" s="71"/>
      <c r="B65" s="71"/>
      <c r="C65" s="71"/>
      <c r="D65" s="95"/>
      <c r="E65" s="95"/>
      <c r="F65" s="95"/>
      <c r="G65" s="95"/>
      <c r="H65" s="95"/>
      <c r="I65" s="95"/>
      <c r="J65" s="95"/>
      <c r="K65" s="95"/>
      <c r="L65" s="95"/>
      <c r="M65" s="108"/>
      <c r="N65" s="95"/>
      <c r="O65" s="95"/>
      <c r="P65" s="95"/>
      <c r="Q65" s="108"/>
      <c r="R65" s="95"/>
      <c r="S65" s="95"/>
      <c r="T65" s="95"/>
      <c r="U65" s="108"/>
      <c r="V65" s="95"/>
      <c r="W65" s="95"/>
      <c r="X65" s="95"/>
      <c r="Y65" s="108"/>
      <c r="Z65" s="95"/>
      <c r="AA65" s="95"/>
      <c r="AB65" s="95"/>
      <c r="AC65" s="108"/>
      <c r="AD65" s="95"/>
      <c r="AE65" s="95"/>
      <c r="AF65" s="95"/>
      <c r="AG65" s="95"/>
      <c r="AH65" s="95"/>
      <c r="AI65" s="95"/>
      <c r="AJ65" s="108"/>
      <c r="AK65" s="108"/>
    </row>
    <row r="66" spans="1:37" ht="12.75">
      <c r="A66" s="71"/>
      <c r="B66" s="71"/>
      <c r="C66" s="71"/>
      <c r="D66" s="95"/>
      <c r="E66" s="95"/>
      <c r="F66" s="95"/>
      <c r="G66" s="95"/>
      <c r="H66" s="95"/>
      <c r="I66" s="95"/>
      <c r="J66" s="95"/>
      <c r="K66" s="95"/>
      <c r="L66" s="95"/>
      <c r="M66" s="108"/>
      <c r="N66" s="95"/>
      <c r="O66" s="95"/>
      <c r="P66" s="95"/>
      <c r="Q66" s="108"/>
      <c r="R66" s="95"/>
      <c r="S66" s="95"/>
      <c r="T66" s="95"/>
      <c r="U66" s="108"/>
      <c r="V66" s="95"/>
      <c r="W66" s="95"/>
      <c r="X66" s="95"/>
      <c r="Y66" s="108"/>
      <c r="Z66" s="95"/>
      <c r="AA66" s="95"/>
      <c r="AB66" s="95"/>
      <c r="AC66" s="108"/>
      <c r="AD66" s="95"/>
      <c r="AE66" s="95"/>
      <c r="AF66" s="95"/>
      <c r="AG66" s="95"/>
      <c r="AH66" s="95"/>
      <c r="AI66" s="95"/>
      <c r="AJ66" s="108"/>
      <c r="AK66" s="108"/>
    </row>
    <row r="67" spans="1:37" ht="12.75">
      <c r="A67" s="71"/>
      <c r="B67" s="71"/>
      <c r="C67" s="71"/>
      <c r="D67" s="95"/>
      <c r="E67" s="95"/>
      <c r="F67" s="95"/>
      <c r="G67" s="95"/>
      <c r="H67" s="95"/>
      <c r="I67" s="95"/>
      <c r="J67" s="95"/>
      <c r="K67" s="95"/>
      <c r="L67" s="95"/>
      <c r="M67" s="108"/>
      <c r="N67" s="95"/>
      <c r="O67" s="95"/>
      <c r="P67" s="95"/>
      <c r="Q67" s="108"/>
      <c r="R67" s="95"/>
      <c r="S67" s="95"/>
      <c r="T67" s="95"/>
      <c r="U67" s="108"/>
      <c r="V67" s="95"/>
      <c r="W67" s="95"/>
      <c r="X67" s="95"/>
      <c r="Y67" s="108"/>
      <c r="Z67" s="95"/>
      <c r="AA67" s="95"/>
      <c r="AB67" s="95"/>
      <c r="AC67" s="108"/>
      <c r="AD67" s="95"/>
      <c r="AE67" s="95"/>
      <c r="AF67" s="95"/>
      <c r="AG67" s="95"/>
      <c r="AH67" s="95"/>
      <c r="AI67" s="95"/>
      <c r="AJ67" s="108"/>
      <c r="AK67" s="108"/>
    </row>
    <row r="68" spans="1:37" ht="12.75">
      <c r="A68" s="71"/>
      <c r="B68" s="71"/>
      <c r="C68" s="71"/>
      <c r="D68" s="95"/>
      <c r="E68" s="95"/>
      <c r="F68" s="95"/>
      <c r="G68" s="95"/>
      <c r="H68" s="95"/>
      <c r="I68" s="95"/>
      <c r="J68" s="95"/>
      <c r="K68" s="95"/>
      <c r="L68" s="95"/>
      <c r="M68" s="108"/>
      <c r="N68" s="95"/>
      <c r="O68" s="95"/>
      <c r="P68" s="95"/>
      <c r="Q68" s="108"/>
      <c r="R68" s="95"/>
      <c r="S68" s="95"/>
      <c r="T68" s="95"/>
      <c r="U68" s="108"/>
      <c r="V68" s="95"/>
      <c r="W68" s="95"/>
      <c r="X68" s="95"/>
      <c r="Y68" s="108"/>
      <c r="Z68" s="95"/>
      <c r="AA68" s="95"/>
      <c r="AB68" s="95"/>
      <c r="AC68" s="108"/>
      <c r="AD68" s="95"/>
      <c r="AE68" s="95"/>
      <c r="AF68" s="95"/>
      <c r="AG68" s="95"/>
      <c r="AH68" s="95"/>
      <c r="AI68" s="95"/>
      <c r="AJ68" s="108"/>
      <c r="AK68" s="108"/>
    </row>
    <row r="69" spans="1:37" ht="12.75">
      <c r="A69" s="71"/>
      <c r="B69" s="71"/>
      <c r="C69" s="71"/>
      <c r="D69" s="95"/>
      <c r="E69" s="95"/>
      <c r="F69" s="95"/>
      <c r="G69" s="95"/>
      <c r="H69" s="95"/>
      <c r="I69" s="95"/>
      <c r="J69" s="95"/>
      <c r="K69" s="95"/>
      <c r="L69" s="95"/>
      <c r="M69" s="108"/>
      <c r="N69" s="95"/>
      <c r="O69" s="95"/>
      <c r="P69" s="95"/>
      <c r="Q69" s="108"/>
      <c r="R69" s="95"/>
      <c r="S69" s="95"/>
      <c r="T69" s="95"/>
      <c r="U69" s="108"/>
      <c r="V69" s="95"/>
      <c r="W69" s="95"/>
      <c r="X69" s="95"/>
      <c r="Y69" s="108"/>
      <c r="Z69" s="95"/>
      <c r="AA69" s="95"/>
      <c r="AB69" s="95"/>
      <c r="AC69" s="108"/>
      <c r="AD69" s="95"/>
      <c r="AE69" s="95"/>
      <c r="AF69" s="95"/>
      <c r="AG69" s="95"/>
      <c r="AH69" s="95"/>
      <c r="AI69" s="95"/>
      <c r="AJ69" s="108"/>
      <c r="AK69" s="108"/>
    </row>
    <row r="70" spans="1:37" ht="12.75">
      <c r="A70" s="71"/>
      <c r="B70" s="71"/>
      <c r="C70" s="71"/>
      <c r="D70" s="95"/>
      <c r="E70" s="95"/>
      <c r="F70" s="95"/>
      <c r="G70" s="95"/>
      <c r="H70" s="95"/>
      <c r="I70" s="95"/>
      <c r="J70" s="95"/>
      <c r="K70" s="95"/>
      <c r="L70" s="95"/>
      <c r="M70" s="108"/>
      <c r="N70" s="95"/>
      <c r="O70" s="95"/>
      <c r="P70" s="95"/>
      <c r="Q70" s="108"/>
      <c r="R70" s="95"/>
      <c r="S70" s="95"/>
      <c r="T70" s="95"/>
      <c r="U70" s="108"/>
      <c r="V70" s="95"/>
      <c r="W70" s="95"/>
      <c r="X70" s="95"/>
      <c r="Y70" s="108"/>
      <c r="Z70" s="95"/>
      <c r="AA70" s="95"/>
      <c r="AB70" s="95"/>
      <c r="AC70" s="108"/>
      <c r="AD70" s="95"/>
      <c r="AE70" s="95"/>
      <c r="AF70" s="95"/>
      <c r="AG70" s="95"/>
      <c r="AH70" s="95"/>
      <c r="AI70" s="95"/>
      <c r="AJ70" s="108"/>
      <c r="AK70" s="108"/>
    </row>
    <row r="71" spans="1:37" ht="12.75">
      <c r="A71" s="71"/>
      <c r="B71" s="71"/>
      <c r="C71" s="71"/>
      <c r="D71" s="95"/>
      <c r="E71" s="95"/>
      <c r="F71" s="95"/>
      <c r="G71" s="95"/>
      <c r="H71" s="95"/>
      <c r="I71" s="95"/>
      <c r="J71" s="95"/>
      <c r="K71" s="95"/>
      <c r="L71" s="95"/>
      <c r="M71" s="108"/>
      <c r="N71" s="95"/>
      <c r="O71" s="95"/>
      <c r="P71" s="95"/>
      <c r="Q71" s="108"/>
      <c r="R71" s="95"/>
      <c r="S71" s="95"/>
      <c r="T71" s="95"/>
      <c r="U71" s="108"/>
      <c r="V71" s="95"/>
      <c r="W71" s="95"/>
      <c r="X71" s="95"/>
      <c r="Y71" s="108"/>
      <c r="Z71" s="95"/>
      <c r="AA71" s="95"/>
      <c r="AB71" s="95"/>
      <c r="AC71" s="108"/>
      <c r="AD71" s="95"/>
      <c r="AE71" s="95"/>
      <c r="AF71" s="95"/>
      <c r="AG71" s="95"/>
      <c r="AH71" s="95"/>
      <c r="AI71" s="95"/>
      <c r="AJ71" s="108"/>
      <c r="AK71" s="108"/>
    </row>
    <row r="72" spans="1:37" ht="12.75">
      <c r="A72" s="71"/>
      <c r="B72" s="71"/>
      <c r="C72" s="71"/>
      <c r="D72" s="95"/>
      <c r="E72" s="95"/>
      <c r="F72" s="95"/>
      <c r="G72" s="95"/>
      <c r="H72" s="95"/>
      <c r="I72" s="95"/>
      <c r="J72" s="95"/>
      <c r="K72" s="95"/>
      <c r="L72" s="95"/>
      <c r="M72" s="108"/>
      <c r="N72" s="95"/>
      <c r="O72" s="95"/>
      <c r="P72" s="95"/>
      <c r="Q72" s="108"/>
      <c r="R72" s="95"/>
      <c r="S72" s="95"/>
      <c r="T72" s="95"/>
      <c r="U72" s="108"/>
      <c r="V72" s="95"/>
      <c r="W72" s="95"/>
      <c r="X72" s="95"/>
      <c r="Y72" s="108"/>
      <c r="Z72" s="95"/>
      <c r="AA72" s="95"/>
      <c r="AB72" s="95"/>
      <c r="AC72" s="108"/>
      <c r="AD72" s="95"/>
      <c r="AE72" s="95"/>
      <c r="AF72" s="95"/>
      <c r="AG72" s="95"/>
      <c r="AH72" s="95"/>
      <c r="AI72" s="95"/>
      <c r="AJ72" s="108"/>
      <c r="AK72" s="108"/>
    </row>
    <row r="73" spans="1:37" ht="12.75">
      <c r="A73" s="71"/>
      <c r="B73" s="71"/>
      <c r="C73" s="71"/>
      <c r="D73" s="95"/>
      <c r="E73" s="95"/>
      <c r="F73" s="95"/>
      <c r="G73" s="95"/>
      <c r="H73" s="95"/>
      <c r="I73" s="95"/>
      <c r="J73" s="95"/>
      <c r="K73" s="95"/>
      <c r="L73" s="95"/>
      <c r="M73" s="108"/>
      <c r="N73" s="95"/>
      <c r="O73" s="95"/>
      <c r="P73" s="95"/>
      <c r="Q73" s="108"/>
      <c r="R73" s="95"/>
      <c r="S73" s="95"/>
      <c r="T73" s="95"/>
      <c r="U73" s="108"/>
      <c r="V73" s="95"/>
      <c r="W73" s="95"/>
      <c r="X73" s="95"/>
      <c r="Y73" s="108"/>
      <c r="Z73" s="95"/>
      <c r="AA73" s="95"/>
      <c r="AB73" s="95"/>
      <c r="AC73" s="108"/>
      <c r="AD73" s="95"/>
      <c r="AE73" s="95"/>
      <c r="AF73" s="95"/>
      <c r="AG73" s="95"/>
      <c r="AH73" s="95"/>
      <c r="AI73" s="95"/>
      <c r="AJ73" s="108"/>
      <c r="AK73" s="108"/>
    </row>
    <row r="74" spans="1:37" ht="12.75">
      <c r="A74" s="71"/>
      <c r="B74" s="71"/>
      <c r="C74" s="71"/>
      <c r="D74" s="95"/>
      <c r="E74" s="95"/>
      <c r="F74" s="95"/>
      <c r="G74" s="95"/>
      <c r="H74" s="95"/>
      <c r="I74" s="95"/>
      <c r="J74" s="95"/>
      <c r="K74" s="95"/>
      <c r="L74" s="95"/>
      <c r="M74" s="108"/>
      <c r="N74" s="95"/>
      <c r="O74" s="95"/>
      <c r="P74" s="95"/>
      <c r="Q74" s="108"/>
      <c r="R74" s="95"/>
      <c r="S74" s="95"/>
      <c r="T74" s="95"/>
      <c r="U74" s="108"/>
      <c r="V74" s="95"/>
      <c r="W74" s="95"/>
      <c r="X74" s="95"/>
      <c r="Y74" s="108"/>
      <c r="Z74" s="95"/>
      <c r="AA74" s="95"/>
      <c r="AB74" s="95"/>
      <c r="AC74" s="108"/>
      <c r="AD74" s="95"/>
      <c r="AE74" s="95"/>
      <c r="AF74" s="95"/>
      <c r="AG74" s="95"/>
      <c r="AH74" s="95"/>
      <c r="AI74" s="95"/>
      <c r="AJ74" s="108"/>
      <c r="AK74" s="108"/>
    </row>
    <row r="75" spans="1:37" ht="12.75">
      <c r="A75" s="71"/>
      <c r="B75" s="71"/>
      <c r="C75" s="71"/>
      <c r="D75" s="95"/>
      <c r="E75" s="95"/>
      <c r="F75" s="95"/>
      <c r="G75" s="95"/>
      <c r="H75" s="95"/>
      <c r="I75" s="95"/>
      <c r="J75" s="95"/>
      <c r="K75" s="95"/>
      <c r="L75" s="95"/>
      <c r="M75" s="108"/>
      <c r="N75" s="95"/>
      <c r="O75" s="95"/>
      <c r="P75" s="95"/>
      <c r="Q75" s="108"/>
      <c r="R75" s="95"/>
      <c r="S75" s="95"/>
      <c r="T75" s="95"/>
      <c r="U75" s="108"/>
      <c r="V75" s="95"/>
      <c r="W75" s="95"/>
      <c r="X75" s="95"/>
      <c r="Y75" s="108"/>
      <c r="Z75" s="95"/>
      <c r="AA75" s="95"/>
      <c r="AB75" s="95"/>
      <c r="AC75" s="108"/>
      <c r="AD75" s="95"/>
      <c r="AE75" s="95"/>
      <c r="AF75" s="95"/>
      <c r="AG75" s="95"/>
      <c r="AH75" s="95"/>
      <c r="AI75" s="95"/>
      <c r="AJ75" s="108"/>
      <c r="AK75" s="108"/>
    </row>
    <row r="76" spans="1:37" ht="12.75">
      <c r="A76" s="71"/>
      <c r="B76" s="71"/>
      <c r="C76" s="71"/>
      <c r="D76" s="95"/>
      <c r="E76" s="95"/>
      <c r="F76" s="95"/>
      <c r="G76" s="95"/>
      <c r="H76" s="95"/>
      <c r="I76" s="95"/>
      <c r="J76" s="95"/>
      <c r="K76" s="95"/>
      <c r="L76" s="95"/>
      <c r="M76" s="108"/>
      <c r="N76" s="95"/>
      <c r="O76" s="95"/>
      <c r="P76" s="95"/>
      <c r="Q76" s="108"/>
      <c r="R76" s="95"/>
      <c r="S76" s="95"/>
      <c r="T76" s="95"/>
      <c r="U76" s="108"/>
      <c r="V76" s="95"/>
      <c r="W76" s="95"/>
      <c r="X76" s="95"/>
      <c r="Y76" s="108"/>
      <c r="Z76" s="95"/>
      <c r="AA76" s="95"/>
      <c r="AB76" s="95"/>
      <c r="AC76" s="108"/>
      <c r="AD76" s="95"/>
      <c r="AE76" s="95"/>
      <c r="AF76" s="95"/>
      <c r="AG76" s="95"/>
      <c r="AH76" s="95"/>
      <c r="AI76" s="95"/>
      <c r="AJ76" s="108"/>
      <c r="AK76" s="108"/>
    </row>
    <row r="77" spans="1:37" ht="12.75">
      <c r="A77" s="71"/>
      <c r="B77" s="71"/>
      <c r="C77" s="71"/>
      <c r="D77" s="95"/>
      <c r="E77" s="95"/>
      <c r="F77" s="95"/>
      <c r="G77" s="95"/>
      <c r="H77" s="95"/>
      <c r="I77" s="95"/>
      <c r="J77" s="95"/>
      <c r="K77" s="95"/>
      <c r="L77" s="95"/>
      <c r="M77" s="108"/>
      <c r="N77" s="95"/>
      <c r="O77" s="95"/>
      <c r="P77" s="95"/>
      <c r="Q77" s="108"/>
      <c r="R77" s="95"/>
      <c r="S77" s="95"/>
      <c r="T77" s="95"/>
      <c r="U77" s="108"/>
      <c r="V77" s="95"/>
      <c r="W77" s="95"/>
      <c r="X77" s="95"/>
      <c r="Y77" s="108"/>
      <c r="Z77" s="95"/>
      <c r="AA77" s="95"/>
      <c r="AB77" s="95"/>
      <c r="AC77" s="108"/>
      <c r="AD77" s="95"/>
      <c r="AE77" s="95"/>
      <c r="AF77" s="95"/>
      <c r="AG77" s="95"/>
      <c r="AH77" s="95"/>
      <c r="AI77" s="95"/>
      <c r="AJ77" s="108"/>
      <c r="AK77" s="108"/>
    </row>
    <row r="78" spans="1:37" ht="12.75">
      <c r="A78" s="71"/>
      <c r="B78" s="71"/>
      <c r="C78" s="71"/>
      <c r="D78" s="95"/>
      <c r="E78" s="95"/>
      <c r="F78" s="95"/>
      <c r="G78" s="95"/>
      <c r="H78" s="95"/>
      <c r="I78" s="95"/>
      <c r="J78" s="95"/>
      <c r="K78" s="95"/>
      <c r="L78" s="95"/>
      <c r="M78" s="108"/>
      <c r="N78" s="95"/>
      <c r="O78" s="95"/>
      <c r="P78" s="95"/>
      <c r="Q78" s="108"/>
      <c r="R78" s="95"/>
      <c r="S78" s="95"/>
      <c r="T78" s="95"/>
      <c r="U78" s="108"/>
      <c r="V78" s="95"/>
      <c r="W78" s="95"/>
      <c r="X78" s="95"/>
      <c r="Y78" s="108"/>
      <c r="Z78" s="95"/>
      <c r="AA78" s="95"/>
      <c r="AB78" s="95"/>
      <c r="AC78" s="108"/>
      <c r="AD78" s="95"/>
      <c r="AE78" s="95"/>
      <c r="AF78" s="95"/>
      <c r="AG78" s="95"/>
      <c r="AH78" s="95"/>
      <c r="AI78" s="95"/>
      <c r="AJ78" s="108"/>
      <c r="AK78" s="108"/>
    </row>
    <row r="79" spans="1:37" ht="12.75">
      <c r="A79" s="71"/>
      <c r="B79" s="71"/>
      <c r="C79" s="71"/>
      <c r="D79" s="95"/>
      <c r="E79" s="95"/>
      <c r="F79" s="95"/>
      <c r="G79" s="95"/>
      <c r="H79" s="95"/>
      <c r="I79" s="95"/>
      <c r="J79" s="95"/>
      <c r="K79" s="95"/>
      <c r="L79" s="95"/>
      <c r="M79" s="108"/>
      <c r="N79" s="95"/>
      <c r="O79" s="95"/>
      <c r="P79" s="95"/>
      <c r="Q79" s="108"/>
      <c r="R79" s="95"/>
      <c r="S79" s="95"/>
      <c r="T79" s="95"/>
      <c r="U79" s="108"/>
      <c r="V79" s="95"/>
      <c r="W79" s="95"/>
      <c r="X79" s="95"/>
      <c r="Y79" s="108"/>
      <c r="Z79" s="95"/>
      <c r="AA79" s="95"/>
      <c r="AB79" s="95"/>
      <c r="AC79" s="108"/>
      <c r="AD79" s="95"/>
      <c r="AE79" s="95"/>
      <c r="AF79" s="95"/>
      <c r="AG79" s="95"/>
      <c r="AH79" s="95"/>
      <c r="AI79" s="95"/>
      <c r="AJ79" s="108"/>
      <c r="AK79" s="108"/>
    </row>
    <row r="80" spans="1:37" ht="12.75">
      <c r="A80" s="71"/>
      <c r="B80" s="71"/>
      <c r="C80" s="71"/>
      <c r="D80" s="95"/>
      <c r="E80" s="95"/>
      <c r="F80" s="95"/>
      <c r="G80" s="95"/>
      <c r="H80" s="95"/>
      <c r="I80" s="95"/>
      <c r="J80" s="95"/>
      <c r="K80" s="95"/>
      <c r="L80" s="95"/>
      <c r="M80" s="108"/>
      <c r="N80" s="95"/>
      <c r="O80" s="95"/>
      <c r="P80" s="95"/>
      <c r="Q80" s="108"/>
      <c r="R80" s="95"/>
      <c r="S80" s="95"/>
      <c r="T80" s="95"/>
      <c r="U80" s="108"/>
      <c r="V80" s="95"/>
      <c r="W80" s="95"/>
      <c r="X80" s="95"/>
      <c r="Y80" s="108"/>
      <c r="Z80" s="95"/>
      <c r="AA80" s="95"/>
      <c r="AB80" s="95"/>
      <c r="AC80" s="108"/>
      <c r="AD80" s="95"/>
      <c r="AE80" s="95"/>
      <c r="AF80" s="95"/>
      <c r="AG80" s="95"/>
      <c r="AH80" s="95"/>
      <c r="AI80" s="95"/>
      <c r="AJ80" s="108"/>
      <c r="AK80" s="108"/>
    </row>
    <row r="81" spans="1:37" ht="12.75">
      <c r="A81" s="71"/>
      <c r="B81" s="71"/>
      <c r="C81" s="71"/>
      <c r="D81" s="95"/>
      <c r="E81" s="95"/>
      <c r="F81" s="95"/>
      <c r="G81" s="95"/>
      <c r="H81" s="95"/>
      <c r="I81" s="95"/>
      <c r="J81" s="95"/>
      <c r="K81" s="95"/>
      <c r="L81" s="95"/>
      <c r="M81" s="108"/>
      <c r="N81" s="95"/>
      <c r="O81" s="95"/>
      <c r="P81" s="95"/>
      <c r="Q81" s="108"/>
      <c r="R81" s="95"/>
      <c r="S81" s="95"/>
      <c r="T81" s="95"/>
      <c r="U81" s="108"/>
      <c r="V81" s="95"/>
      <c r="W81" s="95"/>
      <c r="X81" s="95"/>
      <c r="Y81" s="108"/>
      <c r="Z81" s="95"/>
      <c r="AA81" s="95"/>
      <c r="AB81" s="95"/>
      <c r="AC81" s="108"/>
      <c r="AD81" s="95"/>
      <c r="AE81" s="95"/>
      <c r="AF81" s="95"/>
      <c r="AG81" s="95"/>
      <c r="AH81" s="95"/>
      <c r="AI81" s="95"/>
      <c r="AJ81" s="108"/>
      <c r="AK81" s="108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2020-10-31T06:45:36Z</dcterms:created>
  <dcterms:modified xsi:type="dcterms:W3CDTF">2020-10-31T06:47:02Z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Personal Use">
    <vt:lpwstr>1</vt:lpwstr>
  </property>
</Properties>
</file>