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Operating" sheetId="1" r:id="rId1"/>
  </sheets>
  <definedNames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<sst xmlns="http://schemas.openxmlformats.org/spreadsheetml/2006/main" count="871" uniqueCount="605">
  <si>
    <t>MONTHLY OPERATING REVENUE FOR THE 1st Quarter Ended 30 September 2020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</si>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</sst>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5" fillId="0" borderId="13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5" fillId="0" borderId="0" xfId="0" applyNumberFormat="1" applyFont="1" applyBorder="1" applyAlignment="1" applyProtection="1">
      <alignment horizontal="right" wrapText="1"/>
      <protection/>
    </xf>
    <xf numFmtId="179" fontId="44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4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5" fillId="0" borderId="14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1</v>
      </c>
      <c r="C3" s="2" t="s">
        <v>2</v>
      </c>
      <c r="D3" s="3" t="s">
        <v>3</v>
      </c>
      <c r="E3" s="4" t="s">
        <v>4</v>
      </c>
      <c r="F3" s="4" t="s">
        <v>601</v>
      </c>
      <c r="G3" s="5" t="s">
        <v>5</v>
      </c>
      <c r="H3" s="3" t="s">
        <v>602</v>
      </c>
      <c r="I3" s="4" t="s">
        <v>6</v>
      </c>
      <c r="J3" s="5" t="s">
        <v>7</v>
      </c>
      <c r="K3" s="5" t="s">
        <v>8</v>
      </c>
      <c r="L3" s="3" t="s">
        <v>9</v>
      </c>
      <c r="M3" s="4" t="s">
        <v>10</v>
      </c>
      <c r="N3" s="5" t="s">
        <v>11</v>
      </c>
      <c r="O3" s="5" t="s">
        <v>12</v>
      </c>
      <c r="P3" s="3" t="s">
        <v>13</v>
      </c>
      <c r="Q3" s="4" t="s">
        <v>14</v>
      </c>
      <c r="R3" s="5" t="s">
        <v>15</v>
      </c>
      <c r="S3" s="5" t="s">
        <v>16</v>
      </c>
      <c r="T3" s="3" t="s">
        <v>17</v>
      </c>
      <c r="U3" s="4" t="s">
        <v>603</v>
      </c>
      <c r="V3" s="5" t="s">
        <v>18</v>
      </c>
      <c r="W3" s="5" t="s">
        <v>19</v>
      </c>
    </row>
    <row r="4" spans="1:23" ht="16.5">
      <c r="A4" s="10"/>
      <c r="B4" s="11" t="s">
        <v>604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20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21</v>
      </c>
      <c r="B6" s="16" t="s">
        <v>22</v>
      </c>
      <c r="C6" s="17" t="s">
        <v>23</v>
      </c>
      <c r="D6" s="26">
        <v>7507551640</v>
      </c>
      <c r="E6" s="27">
        <v>7724523137</v>
      </c>
      <c r="F6" s="27">
        <v>2044858147</v>
      </c>
      <c r="G6" s="36">
        <f>IF($D6=0,0,$F6/$D6)</f>
        <v>0.2723735040469199</v>
      </c>
      <c r="H6" s="26">
        <v>2594286822</v>
      </c>
      <c r="I6" s="27">
        <v>-883707701</v>
      </c>
      <c r="J6" s="27">
        <v>334279026</v>
      </c>
      <c r="K6" s="26">
        <v>2044858147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21</v>
      </c>
      <c r="B7" s="16" t="s">
        <v>24</v>
      </c>
      <c r="C7" s="17" t="s">
        <v>25</v>
      </c>
      <c r="D7" s="26">
        <v>0</v>
      </c>
      <c r="E7" s="27">
        <v>0</v>
      </c>
      <c r="F7" s="27">
        <v>0</v>
      </c>
      <c r="G7" s="36">
        <f>IF($D7=0,0,$F7/$D7)</f>
        <v>0</v>
      </c>
      <c r="H7" s="26">
        <v>0</v>
      </c>
      <c r="I7" s="27">
        <v>0</v>
      </c>
      <c r="J7" s="27">
        <v>0</v>
      </c>
      <c r="K7" s="26">
        <v>0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26</v>
      </c>
      <c r="C8" s="20"/>
      <c r="D8" s="28">
        <f>SUM(D6:D7)</f>
        <v>7507551640</v>
      </c>
      <c r="E8" s="29">
        <f>SUM(E6:E7)</f>
        <v>7724523137</v>
      </c>
      <c r="F8" s="29">
        <f>SUM(F6:F7)</f>
        <v>2044858147</v>
      </c>
      <c r="G8" s="37">
        <f>IF($D8=0,0,$F8/$D8)</f>
        <v>0.2723735040469199</v>
      </c>
      <c r="H8" s="28">
        <f aca="true" t="shared" si="0" ref="H8:W8">SUM(H6:H7)</f>
        <v>2594286822</v>
      </c>
      <c r="I8" s="29">
        <f t="shared" si="0"/>
        <v>-883707701</v>
      </c>
      <c r="J8" s="29">
        <f t="shared" si="0"/>
        <v>334279026</v>
      </c>
      <c r="K8" s="28">
        <f t="shared" si="0"/>
        <v>2044858147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27</v>
      </c>
      <c r="B9" s="16" t="s">
        <v>28</v>
      </c>
      <c r="C9" s="17" t="s">
        <v>29</v>
      </c>
      <c r="D9" s="26">
        <v>453572495</v>
      </c>
      <c r="E9" s="27">
        <v>467921495</v>
      </c>
      <c r="F9" s="27">
        <v>145642914</v>
      </c>
      <c r="G9" s="36">
        <f>IF($D9=0,0,$F9/$D9)</f>
        <v>0.3211017325907295</v>
      </c>
      <c r="H9" s="26">
        <v>109050873</v>
      </c>
      <c r="I9" s="27">
        <v>18634855</v>
      </c>
      <c r="J9" s="27">
        <v>17957186</v>
      </c>
      <c r="K9" s="26">
        <v>145642914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27</v>
      </c>
      <c r="B10" s="16" t="s">
        <v>30</v>
      </c>
      <c r="C10" s="17" t="s">
        <v>31</v>
      </c>
      <c r="D10" s="26">
        <v>260677240</v>
      </c>
      <c r="E10" s="27">
        <v>269615219</v>
      </c>
      <c r="F10" s="27">
        <v>86748596</v>
      </c>
      <c r="G10" s="36">
        <f aca="true" t="shared" si="1" ref="G10:G52">IF($D10=0,0,$F10/$D10)</f>
        <v>0.33278162681176154</v>
      </c>
      <c r="H10" s="26">
        <v>57597560</v>
      </c>
      <c r="I10" s="27">
        <v>15835119</v>
      </c>
      <c r="J10" s="27">
        <v>13315917</v>
      </c>
      <c r="K10" s="26">
        <v>86748596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27</v>
      </c>
      <c r="B11" s="16" t="s">
        <v>32</v>
      </c>
      <c r="C11" s="17" t="s">
        <v>33</v>
      </c>
      <c r="D11" s="26">
        <v>569153848</v>
      </c>
      <c r="E11" s="27">
        <v>584165824</v>
      </c>
      <c r="F11" s="27">
        <v>191001404</v>
      </c>
      <c r="G11" s="36">
        <f t="shared" si="1"/>
        <v>0.33558835571643186</v>
      </c>
      <c r="H11" s="26">
        <v>128926698</v>
      </c>
      <c r="I11" s="27">
        <v>30383356</v>
      </c>
      <c r="J11" s="27">
        <v>31691350</v>
      </c>
      <c r="K11" s="26">
        <v>191001404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27</v>
      </c>
      <c r="B12" s="16" t="s">
        <v>34</v>
      </c>
      <c r="C12" s="17" t="s">
        <v>35</v>
      </c>
      <c r="D12" s="26">
        <v>429146836</v>
      </c>
      <c r="E12" s="27">
        <v>447076836</v>
      </c>
      <c r="F12" s="27">
        <v>132448641</v>
      </c>
      <c r="G12" s="36">
        <f t="shared" si="1"/>
        <v>0.308632453718009</v>
      </c>
      <c r="H12" s="26">
        <v>79084201</v>
      </c>
      <c r="I12" s="27">
        <v>27312441</v>
      </c>
      <c r="J12" s="27">
        <v>26051999</v>
      </c>
      <c r="K12" s="26">
        <v>132448641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27</v>
      </c>
      <c r="B13" s="16" t="s">
        <v>36</v>
      </c>
      <c r="C13" s="17" t="s">
        <v>37</v>
      </c>
      <c r="D13" s="26">
        <v>220223723</v>
      </c>
      <c r="E13" s="27">
        <v>233677723</v>
      </c>
      <c r="F13" s="27">
        <v>64132081</v>
      </c>
      <c r="G13" s="36">
        <f t="shared" si="1"/>
        <v>0.2912133176497066</v>
      </c>
      <c r="H13" s="26">
        <v>42243515</v>
      </c>
      <c r="I13" s="27">
        <v>9043313</v>
      </c>
      <c r="J13" s="27">
        <v>12845253</v>
      </c>
      <c r="K13" s="26">
        <v>64132081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27</v>
      </c>
      <c r="B14" s="16" t="s">
        <v>38</v>
      </c>
      <c r="C14" s="17" t="s">
        <v>39</v>
      </c>
      <c r="D14" s="26">
        <v>906005337</v>
      </c>
      <c r="E14" s="27">
        <v>926393335</v>
      </c>
      <c r="F14" s="27">
        <v>299289820</v>
      </c>
      <c r="G14" s="36">
        <f t="shared" si="1"/>
        <v>0.3303400187365563</v>
      </c>
      <c r="H14" s="26">
        <v>189408731</v>
      </c>
      <c r="I14" s="27">
        <v>55771803</v>
      </c>
      <c r="J14" s="27">
        <v>54109286</v>
      </c>
      <c r="K14" s="26">
        <v>299289820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27</v>
      </c>
      <c r="B15" s="16" t="s">
        <v>40</v>
      </c>
      <c r="C15" s="17" t="s">
        <v>41</v>
      </c>
      <c r="D15" s="26">
        <v>166604036</v>
      </c>
      <c r="E15" s="27">
        <v>170777074</v>
      </c>
      <c r="F15" s="27">
        <v>54405126</v>
      </c>
      <c r="G15" s="36">
        <f t="shared" si="1"/>
        <v>0.32655346956900855</v>
      </c>
      <c r="H15" s="26">
        <v>54255596</v>
      </c>
      <c r="I15" s="27">
        <v>10873107</v>
      </c>
      <c r="J15" s="27">
        <v>-10723577</v>
      </c>
      <c r="K15" s="26">
        <v>54405126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42</v>
      </c>
      <c r="B16" s="16" t="s">
        <v>43</v>
      </c>
      <c r="C16" s="17" t="s">
        <v>44</v>
      </c>
      <c r="D16" s="26">
        <v>164212281</v>
      </c>
      <c r="E16" s="27">
        <v>170219821</v>
      </c>
      <c r="F16" s="27">
        <v>48026828</v>
      </c>
      <c r="G16" s="36">
        <f t="shared" si="1"/>
        <v>0.29246794276001803</v>
      </c>
      <c r="H16" s="26">
        <v>39067939</v>
      </c>
      <c r="I16" s="27">
        <v>979198</v>
      </c>
      <c r="J16" s="27">
        <v>7979691</v>
      </c>
      <c r="K16" s="26">
        <v>48026828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45</v>
      </c>
      <c r="C17" s="20"/>
      <c r="D17" s="28">
        <f>SUM(D9:D16)</f>
        <v>3169595796</v>
      </c>
      <c r="E17" s="29">
        <f>SUM(E9:E16)</f>
        <v>3269847327</v>
      </c>
      <c r="F17" s="29">
        <f>SUM(F9:F16)</f>
        <v>1021695410</v>
      </c>
      <c r="G17" s="37">
        <f t="shared" si="1"/>
        <v>0.32234249278389693</v>
      </c>
      <c r="H17" s="28">
        <f aca="true" t="shared" si="2" ref="H17:W17">SUM(H9:H16)</f>
        <v>699635113</v>
      </c>
      <c r="I17" s="29">
        <f t="shared" si="2"/>
        <v>168833192</v>
      </c>
      <c r="J17" s="29">
        <f t="shared" si="2"/>
        <v>153227105</v>
      </c>
      <c r="K17" s="28">
        <f t="shared" si="2"/>
        <v>1021695410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27</v>
      </c>
      <c r="B18" s="16" t="s">
        <v>46</v>
      </c>
      <c r="C18" s="17" t="s">
        <v>47</v>
      </c>
      <c r="D18" s="26">
        <v>312357000</v>
      </c>
      <c r="E18" s="27">
        <v>355110000</v>
      </c>
      <c r="F18" s="27">
        <v>124180559</v>
      </c>
      <c r="G18" s="36">
        <f t="shared" si="1"/>
        <v>0.39755971212426805</v>
      </c>
      <c r="H18" s="26">
        <v>119644613</v>
      </c>
      <c r="I18" s="27">
        <v>2490740</v>
      </c>
      <c r="J18" s="27">
        <v>2045206</v>
      </c>
      <c r="K18" s="26">
        <v>124180559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27</v>
      </c>
      <c r="B19" s="16" t="s">
        <v>48</v>
      </c>
      <c r="C19" s="17" t="s">
        <v>49</v>
      </c>
      <c r="D19" s="26">
        <v>377051628</v>
      </c>
      <c r="E19" s="27">
        <v>433471498</v>
      </c>
      <c r="F19" s="27">
        <v>141283019</v>
      </c>
      <c r="G19" s="36">
        <f t="shared" si="1"/>
        <v>0.37470470489521396</v>
      </c>
      <c r="H19" s="26">
        <v>141283019</v>
      </c>
      <c r="I19" s="27">
        <v>0</v>
      </c>
      <c r="J19" s="27">
        <v>0</v>
      </c>
      <c r="K19" s="26">
        <v>141283019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27</v>
      </c>
      <c r="B20" s="16" t="s">
        <v>50</v>
      </c>
      <c r="C20" s="17" t="s">
        <v>51</v>
      </c>
      <c r="D20" s="26">
        <v>103151956</v>
      </c>
      <c r="E20" s="27">
        <v>109880956</v>
      </c>
      <c r="F20" s="27">
        <v>48802428</v>
      </c>
      <c r="G20" s="36">
        <f t="shared" si="1"/>
        <v>0.4731119979925538</v>
      </c>
      <c r="H20" s="26">
        <v>20294069</v>
      </c>
      <c r="I20" s="27">
        <v>23557382</v>
      </c>
      <c r="J20" s="27">
        <v>4950977</v>
      </c>
      <c r="K20" s="26">
        <v>48802428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27</v>
      </c>
      <c r="B21" s="16" t="s">
        <v>52</v>
      </c>
      <c r="C21" s="17" t="s">
        <v>53</v>
      </c>
      <c r="D21" s="26">
        <v>201157962</v>
      </c>
      <c r="E21" s="27">
        <v>220904962</v>
      </c>
      <c r="F21" s="27">
        <v>74747748</v>
      </c>
      <c r="G21" s="36">
        <f t="shared" si="1"/>
        <v>0.3715873200186826</v>
      </c>
      <c r="H21" s="26">
        <v>7467209</v>
      </c>
      <c r="I21" s="27">
        <v>7525333</v>
      </c>
      <c r="J21" s="27">
        <v>59755206</v>
      </c>
      <c r="K21" s="26">
        <v>74747748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27</v>
      </c>
      <c r="B22" s="16" t="s">
        <v>54</v>
      </c>
      <c r="C22" s="17" t="s">
        <v>55</v>
      </c>
      <c r="D22" s="26">
        <v>158355034</v>
      </c>
      <c r="E22" s="27">
        <v>173009034</v>
      </c>
      <c r="F22" s="27">
        <v>79376822</v>
      </c>
      <c r="G22" s="36">
        <f t="shared" si="1"/>
        <v>0.50125859592187</v>
      </c>
      <c r="H22" s="26">
        <v>77069316</v>
      </c>
      <c r="I22" s="27">
        <v>1159444</v>
      </c>
      <c r="J22" s="27">
        <v>1148062</v>
      </c>
      <c r="K22" s="26">
        <v>79376822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27</v>
      </c>
      <c r="B23" s="16" t="s">
        <v>56</v>
      </c>
      <c r="C23" s="17" t="s">
        <v>57</v>
      </c>
      <c r="D23" s="26">
        <v>437344735</v>
      </c>
      <c r="E23" s="27">
        <v>471730735</v>
      </c>
      <c r="F23" s="27">
        <v>0</v>
      </c>
      <c r="G23" s="36">
        <f t="shared" si="1"/>
        <v>0</v>
      </c>
      <c r="H23" s="26">
        <v>0</v>
      </c>
      <c r="I23" s="27">
        <v>0</v>
      </c>
      <c r="J23" s="27">
        <v>0</v>
      </c>
      <c r="K23" s="26">
        <v>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42</v>
      </c>
      <c r="B24" s="16" t="s">
        <v>58</v>
      </c>
      <c r="C24" s="17" t="s">
        <v>59</v>
      </c>
      <c r="D24" s="26">
        <v>1674406404</v>
      </c>
      <c r="E24" s="27">
        <v>1742841432</v>
      </c>
      <c r="F24" s="27">
        <v>531794815</v>
      </c>
      <c r="G24" s="36">
        <f t="shared" si="1"/>
        <v>0.31760199538749495</v>
      </c>
      <c r="H24" s="26">
        <v>446150465</v>
      </c>
      <c r="I24" s="27">
        <v>34845424</v>
      </c>
      <c r="J24" s="27">
        <v>50798926</v>
      </c>
      <c r="K24" s="26">
        <v>531794815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60</v>
      </c>
      <c r="C25" s="20"/>
      <c r="D25" s="28">
        <f>SUM(D18:D24)</f>
        <v>3263824719</v>
      </c>
      <c r="E25" s="29">
        <f>SUM(E18:E24)</f>
        <v>3506948617</v>
      </c>
      <c r="F25" s="29">
        <f>SUM(F18:F24)</f>
        <v>1000185391</v>
      </c>
      <c r="G25" s="37">
        <f t="shared" si="1"/>
        <v>0.3064458042668559</v>
      </c>
      <c r="H25" s="28">
        <f aca="true" t="shared" si="3" ref="H25:W25">SUM(H18:H24)</f>
        <v>811908691</v>
      </c>
      <c r="I25" s="29">
        <f t="shared" si="3"/>
        <v>69578323</v>
      </c>
      <c r="J25" s="29">
        <f t="shared" si="3"/>
        <v>118698377</v>
      </c>
      <c r="K25" s="28">
        <f t="shared" si="3"/>
        <v>1000185391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27</v>
      </c>
      <c r="B26" s="16" t="s">
        <v>61</v>
      </c>
      <c r="C26" s="17" t="s">
        <v>62</v>
      </c>
      <c r="D26" s="26">
        <v>334502794</v>
      </c>
      <c r="E26" s="27">
        <v>341781794</v>
      </c>
      <c r="F26" s="27">
        <v>109729404</v>
      </c>
      <c r="G26" s="36">
        <f t="shared" si="1"/>
        <v>0.32803733173003036</v>
      </c>
      <c r="H26" s="26">
        <v>80110111</v>
      </c>
      <c r="I26" s="27">
        <v>20820090</v>
      </c>
      <c r="J26" s="27">
        <v>8799203</v>
      </c>
      <c r="K26" s="26">
        <v>109729404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27</v>
      </c>
      <c r="B27" s="16" t="s">
        <v>63</v>
      </c>
      <c r="C27" s="17" t="s">
        <v>64</v>
      </c>
      <c r="D27" s="26">
        <v>212906296</v>
      </c>
      <c r="E27" s="27">
        <v>237117576</v>
      </c>
      <c r="F27" s="27">
        <v>163678245</v>
      </c>
      <c r="G27" s="36">
        <f t="shared" si="1"/>
        <v>0.768780670534985</v>
      </c>
      <c r="H27" s="26">
        <v>78258637</v>
      </c>
      <c r="I27" s="27">
        <v>83320023</v>
      </c>
      <c r="J27" s="27">
        <v>2099585</v>
      </c>
      <c r="K27" s="26">
        <v>163678245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27</v>
      </c>
      <c r="B28" s="16" t="s">
        <v>65</v>
      </c>
      <c r="C28" s="17" t="s">
        <v>66</v>
      </c>
      <c r="D28" s="26">
        <v>200713858</v>
      </c>
      <c r="E28" s="27">
        <v>222930431</v>
      </c>
      <c r="F28" s="27">
        <v>76454141</v>
      </c>
      <c r="G28" s="36">
        <f t="shared" si="1"/>
        <v>0.3809111227387199</v>
      </c>
      <c r="H28" s="26">
        <v>62191717</v>
      </c>
      <c r="I28" s="27">
        <v>8374936</v>
      </c>
      <c r="J28" s="27">
        <v>5887488</v>
      </c>
      <c r="K28" s="26">
        <v>76454141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27</v>
      </c>
      <c r="B29" s="16" t="s">
        <v>67</v>
      </c>
      <c r="C29" s="17" t="s">
        <v>68</v>
      </c>
      <c r="D29" s="26">
        <v>193244500</v>
      </c>
      <c r="E29" s="27">
        <v>255596767</v>
      </c>
      <c r="F29" s="27">
        <v>81081524</v>
      </c>
      <c r="G29" s="36">
        <f t="shared" si="1"/>
        <v>0.41957998287144005</v>
      </c>
      <c r="H29" s="26">
        <v>76585024</v>
      </c>
      <c r="I29" s="27">
        <v>3619841</v>
      </c>
      <c r="J29" s="27">
        <v>876659</v>
      </c>
      <c r="K29" s="26">
        <v>81081524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27</v>
      </c>
      <c r="B30" s="16" t="s">
        <v>69</v>
      </c>
      <c r="C30" s="17" t="s">
        <v>70</v>
      </c>
      <c r="D30" s="26">
        <v>119659329</v>
      </c>
      <c r="E30" s="27">
        <v>132263643</v>
      </c>
      <c r="F30" s="27">
        <v>41583645</v>
      </c>
      <c r="G30" s="36">
        <f t="shared" si="1"/>
        <v>0.3475169495560183</v>
      </c>
      <c r="H30" s="26">
        <v>34782692</v>
      </c>
      <c r="I30" s="27">
        <v>3097693</v>
      </c>
      <c r="J30" s="27">
        <v>3703260</v>
      </c>
      <c r="K30" s="26">
        <v>41583645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27</v>
      </c>
      <c r="B31" s="16" t="s">
        <v>71</v>
      </c>
      <c r="C31" s="17" t="s">
        <v>72</v>
      </c>
      <c r="D31" s="26">
        <v>775703849</v>
      </c>
      <c r="E31" s="27">
        <v>812422849</v>
      </c>
      <c r="F31" s="27">
        <v>302007325</v>
      </c>
      <c r="G31" s="36">
        <f t="shared" si="1"/>
        <v>0.3893332814956807</v>
      </c>
      <c r="H31" s="26">
        <v>154376425</v>
      </c>
      <c r="I31" s="27">
        <v>121234409</v>
      </c>
      <c r="J31" s="27">
        <v>26396491</v>
      </c>
      <c r="K31" s="26">
        <v>302007325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42</v>
      </c>
      <c r="B32" s="16" t="s">
        <v>73</v>
      </c>
      <c r="C32" s="17" t="s">
        <v>74</v>
      </c>
      <c r="D32" s="26">
        <v>1143070643</v>
      </c>
      <c r="E32" s="27">
        <v>1210739643</v>
      </c>
      <c r="F32" s="27">
        <v>375801224</v>
      </c>
      <c r="G32" s="36">
        <f t="shared" si="1"/>
        <v>0.32876465361205154</v>
      </c>
      <c r="H32" s="26">
        <v>291822157</v>
      </c>
      <c r="I32" s="27">
        <v>48034702</v>
      </c>
      <c r="J32" s="27">
        <v>35944365</v>
      </c>
      <c r="K32" s="26">
        <v>375801224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75</v>
      </c>
      <c r="C33" s="20"/>
      <c r="D33" s="28">
        <f>SUM(D26:D32)</f>
        <v>2979801269</v>
      </c>
      <c r="E33" s="29">
        <f>SUM(E26:E32)</f>
        <v>3212852703</v>
      </c>
      <c r="F33" s="29">
        <f>SUM(F26:F32)</f>
        <v>1150335508</v>
      </c>
      <c r="G33" s="37">
        <f t="shared" si="1"/>
        <v>0.3860443714711365</v>
      </c>
      <c r="H33" s="28">
        <f aca="true" t="shared" si="4" ref="H33:W33">SUM(H26:H32)</f>
        <v>778126763</v>
      </c>
      <c r="I33" s="29">
        <f t="shared" si="4"/>
        <v>288501694</v>
      </c>
      <c r="J33" s="29">
        <f t="shared" si="4"/>
        <v>83707051</v>
      </c>
      <c r="K33" s="28">
        <f t="shared" si="4"/>
        <v>1150335508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27</v>
      </c>
      <c r="B34" s="16" t="s">
        <v>76</v>
      </c>
      <c r="C34" s="17" t="s">
        <v>77</v>
      </c>
      <c r="D34" s="26">
        <v>314741154</v>
      </c>
      <c r="E34" s="27">
        <v>342701154</v>
      </c>
      <c r="F34" s="27">
        <v>99853026</v>
      </c>
      <c r="G34" s="36">
        <f t="shared" si="1"/>
        <v>0.3172544318751529</v>
      </c>
      <c r="H34" s="26">
        <v>83018322</v>
      </c>
      <c r="I34" s="27">
        <v>8180450</v>
      </c>
      <c r="J34" s="27">
        <v>8654254</v>
      </c>
      <c r="K34" s="26">
        <v>99853026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27</v>
      </c>
      <c r="B35" s="16" t="s">
        <v>78</v>
      </c>
      <c r="C35" s="17" t="s">
        <v>79</v>
      </c>
      <c r="D35" s="26">
        <v>254818617</v>
      </c>
      <c r="E35" s="27">
        <v>285322618</v>
      </c>
      <c r="F35" s="27">
        <v>13383293</v>
      </c>
      <c r="G35" s="36">
        <f t="shared" si="1"/>
        <v>0.05252086035770299</v>
      </c>
      <c r="H35" s="26">
        <v>0</v>
      </c>
      <c r="I35" s="27">
        <v>6667508</v>
      </c>
      <c r="J35" s="27">
        <v>6715785</v>
      </c>
      <c r="K35" s="26">
        <v>13383293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27</v>
      </c>
      <c r="B36" s="16" t="s">
        <v>80</v>
      </c>
      <c r="C36" s="17" t="s">
        <v>81</v>
      </c>
      <c r="D36" s="26">
        <v>285223947</v>
      </c>
      <c r="E36" s="27">
        <v>294731527</v>
      </c>
      <c r="F36" s="27">
        <v>81662716</v>
      </c>
      <c r="G36" s="36">
        <f t="shared" si="1"/>
        <v>0.286310868561117</v>
      </c>
      <c r="H36" s="26">
        <v>42791512</v>
      </c>
      <c r="I36" s="27">
        <v>37240863</v>
      </c>
      <c r="J36" s="27">
        <v>1630341</v>
      </c>
      <c r="K36" s="26">
        <v>81662716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42</v>
      </c>
      <c r="B37" s="16" t="s">
        <v>82</v>
      </c>
      <c r="C37" s="17" t="s">
        <v>83</v>
      </c>
      <c r="D37" s="26">
        <v>614344859</v>
      </c>
      <c r="E37" s="27">
        <v>646942859</v>
      </c>
      <c r="F37" s="27">
        <v>160324284</v>
      </c>
      <c r="G37" s="36">
        <f t="shared" si="1"/>
        <v>0.2609678939300768</v>
      </c>
      <c r="H37" s="26">
        <v>143839633</v>
      </c>
      <c r="I37" s="27">
        <v>16484651</v>
      </c>
      <c r="J37" s="27">
        <v>0</v>
      </c>
      <c r="K37" s="26">
        <v>160324284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84</v>
      </c>
      <c r="C38" s="20"/>
      <c r="D38" s="28">
        <f>SUM(D34:D37)</f>
        <v>1469128577</v>
      </c>
      <c r="E38" s="29">
        <f>SUM(E34:E37)</f>
        <v>1569698158</v>
      </c>
      <c r="F38" s="29">
        <f>SUM(F34:F37)</f>
        <v>355223319</v>
      </c>
      <c r="G38" s="37">
        <f t="shared" si="1"/>
        <v>0.24179185168760078</v>
      </c>
      <c r="H38" s="28">
        <f aca="true" t="shared" si="5" ref="H38:W38">SUM(H34:H37)</f>
        <v>269649467</v>
      </c>
      <c r="I38" s="29">
        <f t="shared" si="5"/>
        <v>68573472</v>
      </c>
      <c r="J38" s="29">
        <f t="shared" si="5"/>
        <v>17000380</v>
      </c>
      <c r="K38" s="28">
        <f t="shared" si="5"/>
        <v>355223319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27</v>
      </c>
      <c r="B39" s="16" t="s">
        <v>85</v>
      </c>
      <c r="C39" s="17" t="s">
        <v>86</v>
      </c>
      <c r="D39" s="26">
        <v>457898670</v>
      </c>
      <c r="E39" s="27">
        <v>510880670</v>
      </c>
      <c r="F39" s="27">
        <v>172797353</v>
      </c>
      <c r="G39" s="36">
        <f t="shared" si="1"/>
        <v>0.3773702880595831</v>
      </c>
      <c r="H39" s="26">
        <v>167529023</v>
      </c>
      <c r="I39" s="27">
        <v>4400757</v>
      </c>
      <c r="J39" s="27">
        <v>867573</v>
      </c>
      <c r="K39" s="26">
        <v>172797353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27</v>
      </c>
      <c r="B40" s="16" t="s">
        <v>87</v>
      </c>
      <c r="C40" s="17" t="s">
        <v>88</v>
      </c>
      <c r="D40" s="26">
        <v>204703851</v>
      </c>
      <c r="E40" s="27">
        <v>234988993</v>
      </c>
      <c r="F40" s="27">
        <v>74332032</v>
      </c>
      <c r="G40" s="36">
        <f t="shared" si="1"/>
        <v>0.36311985161432064</v>
      </c>
      <c r="H40" s="26">
        <v>73213230</v>
      </c>
      <c r="I40" s="27">
        <v>1087677</v>
      </c>
      <c r="J40" s="27">
        <v>31125</v>
      </c>
      <c r="K40" s="26">
        <v>74332032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27</v>
      </c>
      <c r="B41" s="16" t="s">
        <v>89</v>
      </c>
      <c r="C41" s="17" t="s">
        <v>90</v>
      </c>
      <c r="D41" s="26">
        <v>417286862</v>
      </c>
      <c r="E41" s="27">
        <v>471830322</v>
      </c>
      <c r="F41" s="27">
        <v>172093906</v>
      </c>
      <c r="G41" s="36">
        <f t="shared" si="1"/>
        <v>0.4124115127305398</v>
      </c>
      <c r="H41" s="26">
        <v>154812334</v>
      </c>
      <c r="I41" s="27">
        <v>2707996</v>
      </c>
      <c r="J41" s="27">
        <v>14573576</v>
      </c>
      <c r="K41" s="26">
        <v>172093906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27</v>
      </c>
      <c r="B42" s="16" t="s">
        <v>91</v>
      </c>
      <c r="C42" s="17" t="s">
        <v>92</v>
      </c>
      <c r="D42" s="26">
        <v>230147304</v>
      </c>
      <c r="E42" s="27">
        <v>267552302</v>
      </c>
      <c r="F42" s="27">
        <v>115870275</v>
      </c>
      <c r="G42" s="36">
        <f t="shared" si="1"/>
        <v>0.5034613614244206</v>
      </c>
      <c r="H42" s="26">
        <v>98690649</v>
      </c>
      <c r="I42" s="27">
        <v>8589813</v>
      </c>
      <c r="J42" s="27">
        <v>8589813</v>
      </c>
      <c r="K42" s="26">
        <v>115870275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27</v>
      </c>
      <c r="B43" s="16" t="s">
        <v>93</v>
      </c>
      <c r="C43" s="17" t="s">
        <v>94</v>
      </c>
      <c r="D43" s="26">
        <v>1377178104</v>
      </c>
      <c r="E43" s="27">
        <v>1454690677</v>
      </c>
      <c r="F43" s="27">
        <v>593122240</v>
      </c>
      <c r="G43" s="36">
        <f t="shared" si="1"/>
        <v>0.4306794003457377</v>
      </c>
      <c r="H43" s="26">
        <v>498569018</v>
      </c>
      <c r="I43" s="27">
        <v>49367164</v>
      </c>
      <c r="J43" s="27">
        <v>45186058</v>
      </c>
      <c r="K43" s="26">
        <v>593122240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42</v>
      </c>
      <c r="B44" s="16" t="s">
        <v>95</v>
      </c>
      <c r="C44" s="17" t="s">
        <v>96</v>
      </c>
      <c r="D44" s="26">
        <v>1748807507</v>
      </c>
      <c r="E44" s="27">
        <v>1862868954</v>
      </c>
      <c r="F44" s="27">
        <v>501980551</v>
      </c>
      <c r="G44" s="36">
        <f t="shared" si="1"/>
        <v>0.28704162636008174</v>
      </c>
      <c r="H44" s="26">
        <v>439311780</v>
      </c>
      <c r="I44" s="27">
        <v>33286600</v>
      </c>
      <c r="J44" s="27">
        <v>29382171</v>
      </c>
      <c r="K44" s="26">
        <v>501980551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97</v>
      </c>
      <c r="C45" s="20"/>
      <c r="D45" s="28">
        <f>SUM(D39:D44)</f>
        <v>4436022298</v>
      </c>
      <c r="E45" s="29">
        <f>SUM(E39:E44)</f>
        <v>4802811918</v>
      </c>
      <c r="F45" s="29">
        <f>SUM(F39:F44)</f>
        <v>1630196357</v>
      </c>
      <c r="G45" s="37">
        <f t="shared" si="1"/>
        <v>0.36749056868694757</v>
      </c>
      <c r="H45" s="28">
        <f aca="true" t="shared" si="6" ref="H45:W45">SUM(H39:H44)</f>
        <v>1432126034</v>
      </c>
      <c r="I45" s="29">
        <f t="shared" si="6"/>
        <v>99440007</v>
      </c>
      <c r="J45" s="29">
        <f t="shared" si="6"/>
        <v>98630316</v>
      </c>
      <c r="K45" s="28">
        <f t="shared" si="6"/>
        <v>1630196357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27</v>
      </c>
      <c r="B46" s="16" t="s">
        <v>98</v>
      </c>
      <c r="C46" s="17" t="s">
        <v>99</v>
      </c>
      <c r="D46" s="26">
        <v>408393768</v>
      </c>
      <c r="E46" s="27">
        <v>458174768</v>
      </c>
      <c r="F46" s="27">
        <v>169217665</v>
      </c>
      <c r="G46" s="36">
        <f t="shared" si="1"/>
        <v>0.41434928311638686</v>
      </c>
      <c r="H46" s="26">
        <v>150636447</v>
      </c>
      <c r="I46" s="27">
        <v>8589861</v>
      </c>
      <c r="J46" s="27">
        <v>9991357</v>
      </c>
      <c r="K46" s="26">
        <v>169217665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27</v>
      </c>
      <c r="B47" s="16" t="s">
        <v>100</v>
      </c>
      <c r="C47" s="17" t="s">
        <v>101</v>
      </c>
      <c r="D47" s="26">
        <v>302216131</v>
      </c>
      <c r="E47" s="27">
        <v>346534131</v>
      </c>
      <c r="F47" s="27">
        <v>123624403</v>
      </c>
      <c r="G47" s="36">
        <f t="shared" si="1"/>
        <v>0.40905957796144243</v>
      </c>
      <c r="H47" s="26">
        <v>105968460</v>
      </c>
      <c r="I47" s="27">
        <v>13652897</v>
      </c>
      <c r="J47" s="27">
        <v>4003046</v>
      </c>
      <c r="K47" s="26">
        <v>123624403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27</v>
      </c>
      <c r="B48" s="16" t="s">
        <v>102</v>
      </c>
      <c r="C48" s="17" t="s">
        <v>103</v>
      </c>
      <c r="D48" s="26">
        <v>368741640</v>
      </c>
      <c r="E48" s="27">
        <v>423426545</v>
      </c>
      <c r="F48" s="27">
        <v>158095320</v>
      </c>
      <c r="G48" s="36">
        <f t="shared" si="1"/>
        <v>0.4287427912941972</v>
      </c>
      <c r="H48" s="26">
        <v>143636772</v>
      </c>
      <c r="I48" s="27">
        <v>6807488</v>
      </c>
      <c r="J48" s="27">
        <v>7651060</v>
      </c>
      <c r="K48" s="26">
        <v>158095320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27</v>
      </c>
      <c r="B49" s="16" t="s">
        <v>104</v>
      </c>
      <c r="C49" s="17" t="s">
        <v>105</v>
      </c>
      <c r="D49" s="26">
        <v>218795970</v>
      </c>
      <c r="E49" s="27">
        <v>241331970</v>
      </c>
      <c r="F49" s="27">
        <v>4485042</v>
      </c>
      <c r="G49" s="36">
        <f t="shared" si="1"/>
        <v>0.02049874136164391</v>
      </c>
      <c r="H49" s="26">
        <v>1352645</v>
      </c>
      <c r="I49" s="27">
        <v>1427747</v>
      </c>
      <c r="J49" s="27">
        <v>1704650</v>
      </c>
      <c r="K49" s="26">
        <v>4485042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42</v>
      </c>
      <c r="B50" s="16" t="s">
        <v>106</v>
      </c>
      <c r="C50" s="17" t="s">
        <v>107</v>
      </c>
      <c r="D50" s="26">
        <v>793782857</v>
      </c>
      <c r="E50" s="27">
        <v>865778316</v>
      </c>
      <c r="F50" s="27">
        <v>285312370</v>
      </c>
      <c r="G50" s="36">
        <f t="shared" si="1"/>
        <v>0.3594337764842911</v>
      </c>
      <c r="H50" s="26">
        <v>274474887</v>
      </c>
      <c r="I50" s="27">
        <v>5878662</v>
      </c>
      <c r="J50" s="27">
        <v>4958821</v>
      </c>
      <c r="K50" s="26">
        <v>285312370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108</v>
      </c>
      <c r="C51" s="20"/>
      <c r="D51" s="28">
        <f>SUM(D46:D50)</f>
        <v>2091930366</v>
      </c>
      <c r="E51" s="29">
        <f>SUM(E46:E50)</f>
        <v>2335245730</v>
      </c>
      <c r="F51" s="29">
        <f>SUM(F46:F50)</f>
        <v>740734800</v>
      </c>
      <c r="G51" s="37">
        <f t="shared" si="1"/>
        <v>0.354091518551053</v>
      </c>
      <c r="H51" s="28">
        <f aca="true" t="shared" si="7" ref="H51:W51">SUM(H46:H50)</f>
        <v>676069211</v>
      </c>
      <c r="I51" s="29">
        <f t="shared" si="7"/>
        <v>36356655</v>
      </c>
      <c r="J51" s="29">
        <f t="shared" si="7"/>
        <v>28308934</v>
      </c>
      <c r="K51" s="28">
        <f t="shared" si="7"/>
        <v>740734800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109</v>
      </c>
      <c r="C52" s="20"/>
      <c r="D52" s="28">
        <f>SUM(D6:D7,D9:D16,D18:D24,D26:D32,D34:D37,D39:D44,D46:D50)</f>
        <v>24917854665</v>
      </c>
      <c r="E52" s="29">
        <f>SUM(E6:E7,E9:E16,E18:E24,E26:E32,E34:E37,E39:E44,E46:E50)</f>
        <v>26421927590</v>
      </c>
      <c r="F52" s="29">
        <f>SUM(F6:F7,F9:F16,F18:F24,F26:F32,F34:F37,F39:F44,F46:F50)</f>
        <v>7943228932</v>
      </c>
      <c r="G52" s="37">
        <f t="shared" si="1"/>
        <v>0.31877659769631694</v>
      </c>
      <c r="H52" s="28">
        <f aca="true" t="shared" si="8" ref="H52:W52">SUM(H6:H7,H9:H16,H18:H24,H26:H32,H34:H37,H39:H44,H46:H50)</f>
        <v>7261802101</v>
      </c>
      <c r="I52" s="29">
        <f t="shared" si="8"/>
        <v>-152424358</v>
      </c>
      <c r="J52" s="29">
        <f t="shared" si="8"/>
        <v>833851189</v>
      </c>
      <c r="K52" s="28">
        <f t="shared" si="8"/>
        <v>7943228932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604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110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21</v>
      </c>
      <c r="B55" s="16" t="s">
        <v>111</v>
      </c>
      <c r="C55" s="17" t="s">
        <v>112</v>
      </c>
      <c r="D55" s="26">
        <v>7412427346</v>
      </c>
      <c r="E55" s="27">
        <v>7611215031</v>
      </c>
      <c r="F55" s="27">
        <v>2070734217</v>
      </c>
      <c r="G55" s="36">
        <f aca="true" t="shared" si="9" ref="G55:G83">IF($D55=0,0,$F55/$D55)</f>
        <v>0.2793597994747887</v>
      </c>
      <c r="H55" s="26">
        <v>848684227</v>
      </c>
      <c r="I55" s="27">
        <v>700285747</v>
      </c>
      <c r="J55" s="27">
        <v>521764243</v>
      </c>
      <c r="K55" s="26">
        <v>2070734217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26</v>
      </c>
      <c r="C56" s="20"/>
      <c r="D56" s="28">
        <f>D55</f>
        <v>7412427346</v>
      </c>
      <c r="E56" s="29">
        <f>E55</f>
        <v>7611215031</v>
      </c>
      <c r="F56" s="29">
        <f>F55</f>
        <v>2070734217</v>
      </c>
      <c r="G56" s="37">
        <f t="shared" si="9"/>
        <v>0.2793597994747887</v>
      </c>
      <c r="H56" s="28">
        <f aca="true" t="shared" si="10" ref="H56:W56">H55</f>
        <v>848684227</v>
      </c>
      <c r="I56" s="29">
        <f t="shared" si="10"/>
        <v>700285747</v>
      </c>
      <c r="J56" s="29">
        <f t="shared" si="10"/>
        <v>521764243</v>
      </c>
      <c r="K56" s="28">
        <f t="shared" si="10"/>
        <v>2070734217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27</v>
      </c>
      <c r="B57" s="16" t="s">
        <v>113</v>
      </c>
      <c r="C57" s="17" t="s">
        <v>114</v>
      </c>
      <c r="D57" s="26">
        <v>156276532</v>
      </c>
      <c r="E57" s="27">
        <v>163262901</v>
      </c>
      <c r="F57" s="27">
        <v>52967151</v>
      </c>
      <c r="G57" s="36">
        <f t="shared" si="9"/>
        <v>0.33893221408317403</v>
      </c>
      <c r="H57" s="26">
        <v>35186860</v>
      </c>
      <c r="I57" s="27">
        <v>13570908</v>
      </c>
      <c r="J57" s="27">
        <v>4209383</v>
      </c>
      <c r="K57" s="26">
        <v>52967151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27</v>
      </c>
      <c r="B58" s="16" t="s">
        <v>115</v>
      </c>
      <c r="C58" s="17" t="s">
        <v>116</v>
      </c>
      <c r="D58" s="26">
        <v>287666125</v>
      </c>
      <c r="E58" s="27">
        <v>308167525</v>
      </c>
      <c r="F58" s="27">
        <v>49738961</v>
      </c>
      <c r="G58" s="36">
        <f t="shared" si="9"/>
        <v>0.17290517261982097</v>
      </c>
      <c r="H58" s="26">
        <v>37275000</v>
      </c>
      <c r="I58" s="27">
        <v>12463982</v>
      </c>
      <c r="J58" s="27">
        <v>-21</v>
      </c>
      <c r="K58" s="26">
        <v>49738961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27</v>
      </c>
      <c r="B59" s="16" t="s">
        <v>117</v>
      </c>
      <c r="C59" s="17" t="s">
        <v>118</v>
      </c>
      <c r="D59" s="26">
        <v>218655384</v>
      </c>
      <c r="E59" s="27">
        <v>230522384</v>
      </c>
      <c r="F59" s="27">
        <v>43516849</v>
      </c>
      <c r="G59" s="36">
        <f t="shared" si="9"/>
        <v>0.19902024914236732</v>
      </c>
      <c r="H59" s="26">
        <v>4551691</v>
      </c>
      <c r="I59" s="27">
        <v>34721208</v>
      </c>
      <c r="J59" s="27">
        <v>4243950</v>
      </c>
      <c r="K59" s="26">
        <v>43516849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42</v>
      </c>
      <c r="B60" s="16" t="s">
        <v>119</v>
      </c>
      <c r="C60" s="17" t="s">
        <v>120</v>
      </c>
      <c r="D60" s="26">
        <v>67946987</v>
      </c>
      <c r="E60" s="27">
        <v>69745986</v>
      </c>
      <c r="F60" s="27">
        <v>21461450</v>
      </c>
      <c r="G60" s="36">
        <f t="shared" si="9"/>
        <v>0.31585580093492593</v>
      </c>
      <c r="H60" s="26">
        <v>20640182</v>
      </c>
      <c r="I60" s="27">
        <v>243912</v>
      </c>
      <c r="J60" s="27">
        <v>577356</v>
      </c>
      <c r="K60" s="26">
        <v>21461450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121</v>
      </c>
      <c r="C61" s="20"/>
      <c r="D61" s="28">
        <f>SUM(D57:D60)</f>
        <v>730545028</v>
      </c>
      <c r="E61" s="29">
        <f>SUM(E57:E60)</f>
        <v>771698796</v>
      </c>
      <c r="F61" s="29">
        <f>SUM(F57:F60)</f>
        <v>167684411</v>
      </c>
      <c r="G61" s="37">
        <f t="shared" si="9"/>
        <v>0.22953329989674504</v>
      </c>
      <c r="H61" s="28">
        <f aca="true" t="shared" si="11" ref="H61:W61">SUM(H57:H60)</f>
        <v>97653733</v>
      </c>
      <c r="I61" s="29">
        <f t="shared" si="11"/>
        <v>61000010</v>
      </c>
      <c r="J61" s="29">
        <f t="shared" si="11"/>
        <v>9030668</v>
      </c>
      <c r="K61" s="28">
        <f t="shared" si="11"/>
        <v>167684411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27</v>
      </c>
      <c r="B62" s="16" t="s">
        <v>122</v>
      </c>
      <c r="C62" s="17" t="s">
        <v>123</v>
      </c>
      <c r="D62" s="26">
        <v>351859588</v>
      </c>
      <c r="E62" s="27">
        <v>288229138</v>
      </c>
      <c r="F62" s="27">
        <v>22989593</v>
      </c>
      <c r="G62" s="36">
        <f t="shared" si="9"/>
        <v>0.06533740669303574</v>
      </c>
      <c r="H62" s="26">
        <v>16210365</v>
      </c>
      <c r="I62" s="27">
        <v>6767247</v>
      </c>
      <c r="J62" s="27">
        <v>11981</v>
      </c>
      <c r="K62" s="26">
        <v>22989593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27</v>
      </c>
      <c r="B63" s="16" t="s">
        <v>124</v>
      </c>
      <c r="C63" s="17" t="s">
        <v>125</v>
      </c>
      <c r="D63" s="26">
        <v>145861350</v>
      </c>
      <c r="E63" s="27">
        <v>153994100</v>
      </c>
      <c r="F63" s="27">
        <v>15180804</v>
      </c>
      <c r="G63" s="36">
        <f t="shared" si="9"/>
        <v>0.10407694704594465</v>
      </c>
      <c r="H63" s="26">
        <v>15180804</v>
      </c>
      <c r="I63" s="27">
        <v>0</v>
      </c>
      <c r="J63" s="27">
        <v>0</v>
      </c>
      <c r="K63" s="26">
        <v>15180804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27</v>
      </c>
      <c r="B64" s="16" t="s">
        <v>126</v>
      </c>
      <c r="C64" s="17" t="s">
        <v>127</v>
      </c>
      <c r="D64" s="26">
        <v>167735200</v>
      </c>
      <c r="E64" s="27">
        <v>179827200</v>
      </c>
      <c r="F64" s="27">
        <v>70678247</v>
      </c>
      <c r="G64" s="36">
        <f t="shared" si="9"/>
        <v>0.4213680074307599</v>
      </c>
      <c r="H64" s="26">
        <v>58338434</v>
      </c>
      <c r="I64" s="27">
        <v>5686268</v>
      </c>
      <c r="J64" s="27">
        <v>6653545</v>
      </c>
      <c r="K64" s="26">
        <v>70678247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27</v>
      </c>
      <c r="B65" s="16" t="s">
        <v>128</v>
      </c>
      <c r="C65" s="17" t="s">
        <v>129</v>
      </c>
      <c r="D65" s="26">
        <v>2958462093</v>
      </c>
      <c r="E65" s="27">
        <v>3045189093</v>
      </c>
      <c r="F65" s="27">
        <v>799779262</v>
      </c>
      <c r="G65" s="36">
        <f t="shared" si="9"/>
        <v>0.2703361533319467</v>
      </c>
      <c r="H65" s="26">
        <v>427291303</v>
      </c>
      <c r="I65" s="27">
        <v>190700634</v>
      </c>
      <c r="J65" s="27">
        <v>181787325</v>
      </c>
      <c r="K65" s="26">
        <v>799779262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27</v>
      </c>
      <c r="B66" s="16" t="s">
        <v>130</v>
      </c>
      <c r="C66" s="17" t="s">
        <v>131</v>
      </c>
      <c r="D66" s="26">
        <v>511907987</v>
      </c>
      <c r="E66" s="27">
        <v>514480455</v>
      </c>
      <c r="F66" s="27">
        <v>116215524</v>
      </c>
      <c r="G66" s="36">
        <f t="shared" si="9"/>
        <v>0.22702424449572028</v>
      </c>
      <c r="H66" s="26">
        <v>22341581</v>
      </c>
      <c r="I66" s="27">
        <v>79538893</v>
      </c>
      <c r="J66" s="27">
        <v>14335050</v>
      </c>
      <c r="K66" s="26">
        <v>116215524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42</v>
      </c>
      <c r="B67" s="16" t="s">
        <v>132</v>
      </c>
      <c r="C67" s="17" t="s">
        <v>133</v>
      </c>
      <c r="D67" s="26">
        <v>138860000</v>
      </c>
      <c r="E67" s="27">
        <v>138860000</v>
      </c>
      <c r="F67" s="27">
        <v>60621029</v>
      </c>
      <c r="G67" s="36">
        <f t="shared" si="9"/>
        <v>0.436562213740458</v>
      </c>
      <c r="H67" s="26">
        <v>4133</v>
      </c>
      <c r="I67" s="27">
        <v>60207778</v>
      </c>
      <c r="J67" s="27">
        <v>409118</v>
      </c>
      <c r="K67" s="26">
        <v>60621029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134</v>
      </c>
      <c r="C68" s="20"/>
      <c r="D68" s="28">
        <f>SUM(D62:D67)</f>
        <v>4274686218</v>
      </c>
      <c r="E68" s="29">
        <f>SUM(E62:E67)</f>
        <v>4320579986</v>
      </c>
      <c r="F68" s="29">
        <f>SUM(F62:F67)</f>
        <v>1085464459</v>
      </c>
      <c r="G68" s="37">
        <f t="shared" si="9"/>
        <v>0.25392845314102536</v>
      </c>
      <c r="H68" s="28">
        <f aca="true" t="shared" si="12" ref="H68:W68">SUM(H62:H67)</f>
        <v>539366620</v>
      </c>
      <c r="I68" s="29">
        <f t="shared" si="12"/>
        <v>342900820</v>
      </c>
      <c r="J68" s="29">
        <f t="shared" si="12"/>
        <v>203197019</v>
      </c>
      <c r="K68" s="28">
        <f t="shared" si="12"/>
        <v>1085464459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27</v>
      </c>
      <c r="B69" s="16" t="s">
        <v>135</v>
      </c>
      <c r="C69" s="17" t="s">
        <v>136</v>
      </c>
      <c r="D69" s="26">
        <v>547871448</v>
      </c>
      <c r="E69" s="27">
        <v>581574498</v>
      </c>
      <c r="F69" s="27">
        <v>174565885</v>
      </c>
      <c r="G69" s="36">
        <f t="shared" si="9"/>
        <v>0.31862562949255935</v>
      </c>
      <c r="H69" s="26">
        <v>118921302</v>
      </c>
      <c r="I69" s="27">
        <v>29939067</v>
      </c>
      <c r="J69" s="27">
        <v>25705516</v>
      </c>
      <c r="K69" s="26">
        <v>174565885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27</v>
      </c>
      <c r="B70" s="16" t="s">
        <v>137</v>
      </c>
      <c r="C70" s="17" t="s">
        <v>138</v>
      </c>
      <c r="D70" s="26">
        <v>805584046</v>
      </c>
      <c r="E70" s="27">
        <v>837704046</v>
      </c>
      <c r="F70" s="27">
        <v>247460632</v>
      </c>
      <c r="G70" s="36">
        <f t="shared" si="9"/>
        <v>0.30718164445873347</v>
      </c>
      <c r="H70" s="26">
        <v>137971606</v>
      </c>
      <c r="I70" s="27">
        <v>54815525</v>
      </c>
      <c r="J70" s="27">
        <v>54673501</v>
      </c>
      <c r="K70" s="26">
        <v>247460632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27</v>
      </c>
      <c r="B71" s="16" t="s">
        <v>139</v>
      </c>
      <c r="C71" s="17" t="s">
        <v>140</v>
      </c>
      <c r="D71" s="26">
        <v>353233948</v>
      </c>
      <c r="E71" s="27">
        <v>369233948</v>
      </c>
      <c r="F71" s="27">
        <v>106554154</v>
      </c>
      <c r="G71" s="36">
        <f t="shared" si="9"/>
        <v>0.30165320916436944</v>
      </c>
      <c r="H71" s="26">
        <v>63374846</v>
      </c>
      <c r="I71" s="27">
        <v>22541943</v>
      </c>
      <c r="J71" s="27">
        <v>20637365</v>
      </c>
      <c r="K71" s="26">
        <v>106554154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27</v>
      </c>
      <c r="B72" s="16" t="s">
        <v>141</v>
      </c>
      <c r="C72" s="17" t="s">
        <v>142</v>
      </c>
      <c r="D72" s="26">
        <v>1934688770</v>
      </c>
      <c r="E72" s="27">
        <v>1956499770</v>
      </c>
      <c r="F72" s="27">
        <v>117469656</v>
      </c>
      <c r="G72" s="36">
        <f t="shared" si="9"/>
        <v>0.06071759852102723</v>
      </c>
      <c r="H72" s="26">
        <v>33344807</v>
      </c>
      <c r="I72" s="27">
        <v>36929849</v>
      </c>
      <c r="J72" s="27">
        <v>47195000</v>
      </c>
      <c r="K72" s="26">
        <v>117469656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27</v>
      </c>
      <c r="B73" s="16" t="s">
        <v>143</v>
      </c>
      <c r="C73" s="17" t="s">
        <v>144</v>
      </c>
      <c r="D73" s="26">
        <v>169253624</v>
      </c>
      <c r="E73" s="27">
        <v>169253624</v>
      </c>
      <c r="F73" s="27">
        <v>21465713</v>
      </c>
      <c r="G73" s="36">
        <f t="shared" si="9"/>
        <v>0.12682572161645414</v>
      </c>
      <c r="H73" s="26">
        <v>11310626</v>
      </c>
      <c r="I73" s="27">
        <v>5006935</v>
      </c>
      <c r="J73" s="27">
        <v>5148152</v>
      </c>
      <c r="K73" s="26">
        <v>21465713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27</v>
      </c>
      <c r="B74" s="16" t="s">
        <v>145</v>
      </c>
      <c r="C74" s="17" t="s">
        <v>146</v>
      </c>
      <c r="D74" s="26">
        <v>292595631</v>
      </c>
      <c r="E74" s="27">
        <v>279423982</v>
      </c>
      <c r="F74" s="27">
        <v>0</v>
      </c>
      <c r="G74" s="36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42</v>
      </c>
      <c r="B75" s="16" t="s">
        <v>147</v>
      </c>
      <c r="C75" s="17" t="s">
        <v>148</v>
      </c>
      <c r="D75" s="26">
        <v>142633997</v>
      </c>
      <c r="E75" s="27">
        <v>154772997</v>
      </c>
      <c r="F75" s="27">
        <v>63235500</v>
      </c>
      <c r="G75" s="36">
        <f t="shared" si="9"/>
        <v>0.44334100796460185</v>
      </c>
      <c r="H75" s="26">
        <v>54643680</v>
      </c>
      <c r="I75" s="27">
        <v>4351841</v>
      </c>
      <c r="J75" s="27">
        <v>4239979</v>
      </c>
      <c r="K75" s="26">
        <v>63235500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149</v>
      </c>
      <c r="C76" s="20"/>
      <c r="D76" s="28">
        <f>SUM(D69:D75)</f>
        <v>4245861464</v>
      </c>
      <c r="E76" s="29">
        <f>SUM(E69:E75)</f>
        <v>4348462865</v>
      </c>
      <c r="F76" s="29">
        <f>SUM(F69:F75)</f>
        <v>730751540</v>
      </c>
      <c r="G76" s="37">
        <f t="shared" si="9"/>
        <v>0.17210913408172376</v>
      </c>
      <c r="H76" s="28">
        <f aca="true" t="shared" si="13" ref="H76:W76">SUM(H69:H75)</f>
        <v>419566867</v>
      </c>
      <c r="I76" s="29">
        <f t="shared" si="13"/>
        <v>153585160</v>
      </c>
      <c r="J76" s="29">
        <f t="shared" si="13"/>
        <v>157599513</v>
      </c>
      <c r="K76" s="28">
        <f t="shared" si="13"/>
        <v>730751540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27</v>
      </c>
      <c r="B77" s="16" t="s">
        <v>150</v>
      </c>
      <c r="C77" s="17" t="s">
        <v>151</v>
      </c>
      <c r="D77" s="26">
        <v>932728158</v>
      </c>
      <c r="E77" s="27">
        <v>932728158</v>
      </c>
      <c r="F77" s="27">
        <v>266139797</v>
      </c>
      <c r="G77" s="36">
        <f t="shared" si="9"/>
        <v>0.28533479419198576</v>
      </c>
      <c r="H77" s="26">
        <v>153396387</v>
      </c>
      <c r="I77" s="27">
        <v>61079342</v>
      </c>
      <c r="J77" s="27">
        <v>51664068</v>
      </c>
      <c r="K77" s="26">
        <v>266139797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27</v>
      </c>
      <c r="B78" s="16" t="s">
        <v>152</v>
      </c>
      <c r="C78" s="17" t="s">
        <v>153</v>
      </c>
      <c r="D78" s="26">
        <v>804455668</v>
      </c>
      <c r="E78" s="27">
        <v>841036668</v>
      </c>
      <c r="F78" s="27">
        <v>213898873</v>
      </c>
      <c r="G78" s="36">
        <f t="shared" si="9"/>
        <v>0.26589267937136346</v>
      </c>
      <c r="H78" s="26">
        <v>128488613</v>
      </c>
      <c r="I78" s="27">
        <v>39621033</v>
      </c>
      <c r="J78" s="27">
        <v>45789227</v>
      </c>
      <c r="K78" s="26">
        <v>213898873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27</v>
      </c>
      <c r="B79" s="16" t="s">
        <v>154</v>
      </c>
      <c r="C79" s="17" t="s">
        <v>155</v>
      </c>
      <c r="D79" s="26">
        <v>1406532000</v>
      </c>
      <c r="E79" s="27">
        <v>1422379140</v>
      </c>
      <c r="F79" s="27">
        <v>353662978</v>
      </c>
      <c r="G79" s="36">
        <f t="shared" si="9"/>
        <v>0.25144325049127925</v>
      </c>
      <c r="H79" s="26">
        <v>79709039</v>
      </c>
      <c r="I79" s="27">
        <v>84783121</v>
      </c>
      <c r="J79" s="27">
        <v>189170818</v>
      </c>
      <c r="K79" s="26">
        <v>353662978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27</v>
      </c>
      <c r="B80" s="16" t="s">
        <v>156</v>
      </c>
      <c r="C80" s="17" t="s">
        <v>157</v>
      </c>
      <c r="D80" s="26">
        <v>244349611</v>
      </c>
      <c r="E80" s="27">
        <v>261182611</v>
      </c>
      <c r="F80" s="27">
        <v>94176524</v>
      </c>
      <c r="G80" s="36">
        <f t="shared" si="9"/>
        <v>0.3854171226816481</v>
      </c>
      <c r="H80" s="26">
        <v>241457</v>
      </c>
      <c r="I80" s="27">
        <v>93933809</v>
      </c>
      <c r="J80" s="27">
        <v>1258</v>
      </c>
      <c r="K80" s="26">
        <v>94176524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42</v>
      </c>
      <c r="B81" s="16" t="s">
        <v>158</v>
      </c>
      <c r="C81" s="17" t="s">
        <v>159</v>
      </c>
      <c r="D81" s="26">
        <v>172673000</v>
      </c>
      <c r="E81" s="27">
        <v>172673000</v>
      </c>
      <c r="F81" s="27">
        <v>73820262</v>
      </c>
      <c r="G81" s="36">
        <f t="shared" si="9"/>
        <v>0.4275147938589125</v>
      </c>
      <c r="H81" s="26">
        <v>71880794</v>
      </c>
      <c r="I81" s="27">
        <v>1239268</v>
      </c>
      <c r="J81" s="27">
        <v>700200</v>
      </c>
      <c r="K81" s="26">
        <v>73820262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160</v>
      </c>
      <c r="C82" s="20"/>
      <c r="D82" s="28">
        <f>SUM(D77:D81)</f>
        <v>3560738437</v>
      </c>
      <c r="E82" s="29">
        <f>SUM(E77:E81)</f>
        <v>3629999577</v>
      </c>
      <c r="F82" s="29">
        <f>SUM(F77:F81)</f>
        <v>1001698434</v>
      </c>
      <c r="G82" s="37">
        <f t="shared" si="9"/>
        <v>0.2813176119849884</v>
      </c>
      <c r="H82" s="28">
        <f aca="true" t="shared" si="14" ref="H82:W82">SUM(H77:H81)</f>
        <v>433716290</v>
      </c>
      <c r="I82" s="29">
        <f t="shared" si="14"/>
        <v>280656573</v>
      </c>
      <c r="J82" s="29">
        <f t="shared" si="14"/>
        <v>287325571</v>
      </c>
      <c r="K82" s="28">
        <f t="shared" si="14"/>
        <v>1001698434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161</v>
      </c>
      <c r="C83" s="20"/>
      <c r="D83" s="28">
        <f>SUM(D55,D57:D60,D62:D67,D69:D75,D77:D81)</f>
        <v>20224258493</v>
      </c>
      <c r="E83" s="29">
        <f>SUM(E55,E57:E60,E62:E67,E69:E75,E77:E81)</f>
        <v>20681956255</v>
      </c>
      <c r="F83" s="29">
        <f>SUM(F55,F57:F60,F62:F67,F69:F75,F77:F81)</f>
        <v>5056333061</v>
      </c>
      <c r="G83" s="37">
        <f t="shared" si="9"/>
        <v>0.2500132730577041</v>
      </c>
      <c r="H83" s="28">
        <f aca="true" t="shared" si="15" ref="H83:W83">SUM(H55,H57:H60,H62:H67,H69:H75,H77:H81)</f>
        <v>2338987737</v>
      </c>
      <c r="I83" s="29">
        <f t="shared" si="15"/>
        <v>1538428310</v>
      </c>
      <c r="J83" s="29">
        <f t="shared" si="15"/>
        <v>1178917014</v>
      </c>
      <c r="K83" s="28">
        <f t="shared" si="15"/>
        <v>5056333061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604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162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21</v>
      </c>
      <c r="B86" s="16" t="s">
        <v>163</v>
      </c>
      <c r="C86" s="17" t="s">
        <v>164</v>
      </c>
      <c r="D86" s="26">
        <v>41629459134</v>
      </c>
      <c r="E86" s="27">
        <v>42518939729</v>
      </c>
      <c r="F86" s="27">
        <v>11111194468</v>
      </c>
      <c r="G86" s="36">
        <f aca="true" t="shared" si="16" ref="G86:G99">IF($D86=0,0,$F86/$D86)</f>
        <v>0.26690701006310125</v>
      </c>
      <c r="H86" s="26">
        <v>4576378225</v>
      </c>
      <c r="I86" s="27">
        <v>3665344361</v>
      </c>
      <c r="J86" s="27">
        <v>2869471882</v>
      </c>
      <c r="K86" s="26">
        <v>11111194468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21</v>
      </c>
      <c r="B87" s="16" t="s">
        <v>165</v>
      </c>
      <c r="C87" s="17" t="s">
        <v>166</v>
      </c>
      <c r="D87" s="26">
        <v>69142819075</v>
      </c>
      <c r="E87" s="27">
        <v>68769836625</v>
      </c>
      <c r="F87" s="27">
        <v>17423417960</v>
      </c>
      <c r="G87" s="36">
        <f t="shared" si="16"/>
        <v>0.25199172080473925</v>
      </c>
      <c r="H87" s="26">
        <v>1592567065</v>
      </c>
      <c r="I87" s="27">
        <v>7541027949</v>
      </c>
      <c r="J87" s="27">
        <v>8289822946</v>
      </c>
      <c r="K87" s="26">
        <v>17423417960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21</v>
      </c>
      <c r="B88" s="16" t="s">
        <v>167</v>
      </c>
      <c r="C88" s="17" t="s">
        <v>168</v>
      </c>
      <c r="D88" s="26">
        <v>37560714394</v>
      </c>
      <c r="E88" s="27">
        <v>37530528360</v>
      </c>
      <c r="F88" s="27">
        <v>9106386036</v>
      </c>
      <c r="G88" s="36">
        <f t="shared" si="16"/>
        <v>0.24244443118085812</v>
      </c>
      <c r="H88" s="26">
        <v>3638348429</v>
      </c>
      <c r="I88" s="27">
        <v>3477452925</v>
      </c>
      <c r="J88" s="27">
        <v>1990584682</v>
      </c>
      <c r="K88" s="26">
        <v>9106386036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26</v>
      </c>
      <c r="C89" s="20"/>
      <c r="D89" s="28">
        <f>SUM(D86:D88)</f>
        <v>148332992603</v>
      </c>
      <c r="E89" s="29">
        <f>SUM(E86:E88)</f>
        <v>148819304714</v>
      </c>
      <c r="F89" s="29">
        <f>SUM(F86:F88)</f>
        <v>37640998464</v>
      </c>
      <c r="G89" s="37">
        <f t="shared" si="16"/>
        <v>0.25376012310857077</v>
      </c>
      <c r="H89" s="28">
        <f aca="true" t="shared" si="17" ref="H89:W89">SUM(H86:H88)</f>
        <v>9807293719</v>
      </c>
      <c r="I89" s="29">
        <f t="shared" si="17"/>
        <v>14683825235</v>
      </c>
      <c r="J89" s="29">
        <f t="shared" si="17"/>
        <v>13149879510</v>
      </c>
      <c r="K89" s="28">
        <f t="shared" si="17"/>
        <v>37640998464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27</v>
      </c>
      <c r="B90" s="16" t="s">
        <v>169</v>
      </c>
      <c r="C90" s="17" t="s">
        <v>170</v>
      </c>
      <c r="D90" s="26">
        <v>6196143243</v>
      </c>
      <c r="E90" s="27">
        <v>6386756743</v>
      </c>
      <c r="F90" s="27">
        <v>1826566339</v>
      </c>
      <c r="G90" s="36">
        <f t="shared" si="16"/>
        <v>0.29479085091577506</v>
      </c>
      <c r="H90" s="26">
        <v>826084813</v>
      </c>
      <c r="I90" s="27">
        <v>515861301</v>
      </c>
      <c r="J90" s="27">
        <v>484620225</v>
      </c>
      <c r="K90" s="26">
        <v>1826566339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27</v>
      </c>
      <c r="B91" s="16" t="s">
        <v>171</v>
      </c>
      <c r="C91" s="17" t="s">
        <v>172</v>
      </c>
      <c r="D91" s="26">
        <v>1259581373</v>
      </c>
      <c r="E91" s="27">
        <v>1274983373</v>
      </c>
      <c r="F91" s="27">
        <v>341665772</v>
      </c>
      <c r="G91" s="36">
        <f t="shared" si="16"/>
        <v>0.271253433342095</v>
      </c>
      <c r="H91" s="26">
        <v>150400427</v>
      </c>
      <c r="I91" s="27">
        <v>86448139</v>
      </c>
      <c r="J91" s="27">
        <v>104817206</v>
      </c>
      <c r="K91" s="26">
        <v>341665772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27</v>
      </c>
      <c r="B92" s="16" t="s">
        <v>173</v>
      </c>
      <c r="C92" s="17" t="s">
        <v>174</v>
      </c>
      <c r="D92" s="26">
        <v>944601612</v>
      </c>
      <c r="E92" s="27">
        <v>967685293</v>
      </c>
      <c r="F92" s="27">
        <v>244796216</v>
      </c>
      <c r="G92" s="36">
        <f t="shared" si="16"/>
        <v>0.2591528670819164</v>
      </c>
      <c r="H92" s="26">
        <v>124253781</v>
      </c>
      <c r="I92" s="27">
        <v>72505159</v>
      </c>
      <c r="J92" s="27">
        <v>48037276</v>
      </c>
      <c r="K92" s="26">
        <v>244796216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42</v>
      </c>
      <c r="B93" s="16" t="s">
        <v>175</v>
      </c>
      <c r="C93" s="17" t="s">
        <v>176</v>
      </c>
      <c r="D93" s="26">
        <v>417763249</v>
      </c>
      <c r="E93" s="27">
        <v>422611249</v>
      </c>
      <c r="F93" s="27">
        <v>146508181</v>
      </c>
      <c r="G93" s="36">
        <f t="shared" si="16"/>
        <v>0.35069667174098407</v>
      </c>
      <c r="H93" s="26">
        <v>124745914</v>
      </c>
      <c r="I93" s="27">
        <v>6036788</v>
      </c>
      <c r="J93" s="27">
        <v>15725479</v>
      </c>
      <c r="K93" s="26">
        <v>146508181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177</v>
      </c>
      <c r="C94" s="20"/>
      <c r="D94" s="28">
        <f>SUM(D90:D93)</f>
        <v>8818089477</v>
      </c>
      <c r="E94" s="29">
        <f>SUM(E90:E93)</f>
        <v>9052036658</v>
      </c>
      <c r="F94" s="29">
        <f>SUM(F90:F93)</f>
        <v>2559536508</v>
      </c>
      <c r="G94" s="37">
        <f t="shared" si="16"/>
        <v>0.2902597569094728</v>
      </c>
      <c r="H94" s="28">
        <f aca="true" t="shared" si="18" ref="H94:W94">SUM(H90:H93)</f>
        <v>1225484935</v>
      </c>
      <c r="I94" s="29">
        <f t="shared" si="18"/>
        <v>680851387</v>
      </c>
      <c r="J94" s="29">
        <f t="shared" si="18"/>
        <v>653200186</v>
      </c>
      <c r="K94" s="28">
        <f t="shared" si="18"/>
        <v>2559536508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27</v>
      </c>
      <c r="B95" s="16" t="s">
        <v>178</v>
      </c>
      <c r="C95" s="17" t="s">
        <v>179</v>
      </c>
      <c r="D95" s="26">
        <v>3333071459</v>
      </c>
      <c r="E95" s="27">
        <v>3333071459</v>
      </c>
      <c r="F95" s="27">
        <v>782768587</v>
      </c>
      <c r="G95" s="36">
        <f t="shared" si="16"/>
        <v>0.23484902637966515</v>
      </c>
      <c r="H95" s="26">
        <v>380988574</v>
      </c>
      <c r="I95" s="27">
        <v>214676233</v>
      </c>
      <c r="J95" s="27">
        <v>187103780</v>
      </c>
      <c r="K95" s="26">
        <v>782768587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27</v>
      </c>
      <c r="B96" s="16" t="s">
        <v>180</v>
      </c>
      <c r="C96" s="17" t="s">
        <v>181</v>
      </c>
      <c r="D96" s="26">
        <v>1812755199</v>
      </c>
      <c r="E96" s="27">
        <v>1812755199</v>
      </c>
      <c r="F96" s="27">
        <v>3458167416</v>
      </c>
      <c r="G96" s="36">
        <f t="shared" si="16"/>
        <v>1.9076858353006991</v>
      </c>
      <c r="H96" s="26">
        <v>3193988978</v>
      </c>
      <c r="I96" s="27">
        <v>129857286</v>
      </c>
      <c r="J96" s="27">
        <v>134321152</v>
      </c>
      <c r="K96" s="26">
        <v>3458167416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27</v>
      </c>
      <c r="B97" s="16" t="s">
        <v>182</v>
      </c>
      <c r="C97" s="17" t="s">
        <v>183</v>
      </c>
      <c r="D97" s="26">
        <v>1993678909</v>
      </c>
      <c r="E97" s="27">
        <v>2081307771</v>
      </c>
      <c r="F97" s="27">
        <v>551517072</v>
      </c>
      <c r="G97" s="36">
        <f t="shared" si="16"/>
        <v>0.276632846698786</v>
      </c>
      <c r="H97" s="26">
        <v>281053959</v>
      </c>
      <c r="I97" s="27">
        <v>126167830</v>
      </c>
      <c r="J97" s="27">
        <v>144295283</v>
      </c>
      <c r="K97" s="26">
        <v>551517072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42</v>
      </c>
      <c r="B98" s="16" t="s">
        <v>184</v>
      </c>
      <c r="C98" s="17" t="s">
        <v>185</v>
      </c>
      <c r="D98" s="26">
        <v>259342322</v>
      </c>
      <c r="E98" s="27">
        <v>259342322</v>
      </c>
      <c r="F98" s="27">
        <v>107944339</v>
      </c>
      <c r="G98" s="36">
        <f t="shared" si="16"/>
        <v>0.41622338447328316</v>
      </c>
      <c r="H98" s="26">
        <v>96997112</v>
      </c>
      <c r="I98" s="27">
        <v>3152813</v>
      </c>
      <c r="J98" s="27">
        <v>7794414</v>
      </c>
      <c r="K98" s="26">
        <v>107944339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186</v>
      </c>
      <c r="C99" s="20"/>
      <c r="D99" s="28">
        <f>SUM(D95:D98)</f>
        <v>7398847889</v>
      </c>
      <c r="E99" s="29">
        <f>SUM(E95:E98)</f>
        <v>7486476751</v>
      </c>
      <c r="F99" s="29">
        <f>SUM(F95:F98)</f>
        <v>4900397414</v>
      </c>
      <c r="G99" s="37">
        <f t="shared" si="16"/>
        <v>0.6623189836468336</v>
      </c>
      <c r="H99" s="28">
        <f aca="true" t="shared" si="19" ref="H99:W99">SUM(H95:H98)</f>
        <v>3953028623</v>
      </c>
      <c r="I99" s="29">
        <f t="shared" si="19"/>
        <v>473854162</v>
      </c>
      <c r="J99" s="29">
        <f t="shared" si="19"/>
        <v>473514629</v>
      </c>
      <c r="K99" s="28">
        <f t="shared" si="19"/>
        <v>4900397414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187</v>
      </c>
      <c r="C100" s="20"/>
      <c r="D100" s="28">
        <f>SUM(D86:D88,D90:D93,D95:D98)</f>
        <v>164549929969</v>
      </c>
      <c r="E100" s="29">
        <f>SUM(E86:E88,E90:E93,E95:E98)</f>
        <v>165357818123</v>
      </c>
      <c r="F100" s="29">
        <f>SUM(F86:F88,F90:F93,F95:F98)</f>
        <v>45100932386</v>
      </c>
      <c r="G100" s="37">
        <f>IF($D100=0,0,$F100/$D100)</f>
        <v>0.27408660942302854</v>
      </c>
      <c r="H100" s="28">
        <f aca="true" t="shared" si="20" ref="H100:W100">SUM(H86:H88,H90:H93,H95:H98)</f>
        <v>14985807277</v>
      </c>
      <c r="I100" s="29">
        <f t="shared" si="20"/>
        <v>15838530784</v>
      </c>
      <c r="J100" s="29">
        <f t="shared" si="20"/>
        <v>14276594325</v>
      </c>
      <c r="K100" s="28">
        <f t="shared" si="20"/>
        <v>45100932386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604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188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21</v>
      </c>
      <c r="B103" s="16" t="s">
        <v>189</v>
      </c>
      <c r="C103" s="17" t="s">
        <v>190</v>
      </c>
      <c r="D103" s="26">
        <v>40534245620</v>
      </c>
      <c r="E103" s="27">
        <v>40534245620</v>
      </c>
      <c r="F103" s="27">
        <v>10775050300</v>
      </c>
      <c r="G103" s="36">
        <f aca="true" t="shared" si="21" ref="G103:G134">IF($D103=0,0,$F103/$D103)</f>
        <v>0.265825850097565</v>
      </c>
      <c r="H103" s="26">
        <v>3325547210</v>
      </c>
      <c r="I103" s="27">
        <v>5448639308</v>
      </c>
      <c r="J103" s="27">
        <v>2000863782</v>
      </c>
      <c r="K103" s="26">
        <v>10775050300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26</v>
      </c>
      <c r="C104" s="20"/>
      <c r="D104" s="28">
        <f>D103</f>
        <v>40534245620</v>
      </c>
      <c r="E104" s="29">
        <f>E103</f>
        <v>40534245620</v>
      </c>
      <c r="F104" s="29">
        <f>F103</f>
        <v>10775050300</v>
      </c>
      <c r="G104" s="37">
        <f t="shared" si="21"/>
        <v>0.265825850097565</v>
      </c>
      <c r="H104" s="28">
        <f aca="true" t="shared" si="22" ref="H104:W104">H103</f>
        <v>3325547210</v>
      </c>
      <c r="I104" s="29">
        <f t="shared" si="22"/>
        <v>5448639308</v>
      </c>
      <c r="J104" s="29">
        <f t="shared" si="22"/>
        <v>2000863782</v>
      </c>
      <c r="K104" s="28">
        <f t="shared" si="22"/>
        <v>10775050300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27</v>
      </c>
      <c r="B105" s="16" t="s">
        <v>191</v>
      </c>
      <c r="C105" s="17" t="s">
        <v>192</v>
      </c>
      <c r="D105" s="26">
        <v>315103957</v>
      </c>
      <c r="E105" s="27">
        <v>337807957</v>
      </c>
      <c r="F105" s="27">
        <v>116828533</v>
      </c>
      <c r="G105" s="36">
        <f t="shared" si="21"/>
        <v>0.3707618720890896</v>
      </c>
      <c r="H105" s="26">
        <v>67793915</v>
      </c>
      <c r="I105" s="27">
        <v>39331160</v>
      </c>
      <c r="J105" s="27">
        <v>9703458</v>
      </c>
      <c r="K105" s="26">
        <v>116828533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27</v>
      </c>
      <c r="B106" s="16" t="s">
        <v>193</v>
      </c>
      <c r="C106" s="17" t="s">
        <v>194</v>
      </c>
      <c r="D106" s="26">
        <v>180641303</v>
      </c>
      <c r="E106" s="27">
        <v>202413303</v>
      </c>
      <c r="F106" s="27">
        <v>65745116</v>
      </c>
      <c r="G106" s="36">
        <f t="shared" si="21"/>
        <v>0.36395395132861724</v>
      </c>
      <c r="H106" s="26">
        <v>63255293</v>
      </c>
      <c r="I106" s="27">
        <v>1425442</v>
      </c>
      <c r="J106" s="27">
        <v>1064381</v>
      </c>
      <c r="K106" s="26">
        <v>65745116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27</v>
      </c>
      <c r="B107" s="16" t="s">
        <v>195</v>
      </c>
      <c r="C107" s="17" t="s">
        <v>196</v>
      </c>
      <c r="D107" s="26">
        <v>214574604</v>
      </c>
      <c r="E107" s="27">
        <v>232820601</v>
      </c>
      <c r="F107" s="27">
        <v>72204819</v>
      </c>
      <c r="G107" s="36">
        <f t="shared" si="21"/>
        <v>0.33650216593199445</v>
      </c>
      <c r="H107" s="26">
        <v>52404425</v>
      </c>
      <c r="I107" s="27">
        <v>-27213904</v>
      </c>
      <c r="J107" s="27">
        <v>47014298</v>
      </c>
      <c r="K107" s="26">
        <v>72204819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27</v>
      </c>
      <c r="B108" s="16" t="s">
        <v>197</v>
      </c>
      <c r="C108" s="17" t="s">
        <v>198</v>
      </c>
      <c r="D108" s="26">
        <v>1080570008</v>
      </c>
      <c r="E108" s="27">
        <v>1124724008</v>
      </c>
      <c r="F108" s="27">
        <v>336384663</v>
      </c>
      <c r="G108" s="36">
        <f t="shared" si="21"/>
        <v>0.31130297945489527</v>
      </c>
      <c r="H108" s="26">
        <v>160746094</v>
      </c>
      <c r="I108" s="27">
        <v>115213070</v>
      </c>
      <c r="J108" s="27">
        <v>60425499</v>
      </c>
      <c r="K108" s="26">
        <v>336384663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42</v>
      </c>
      <c r="B109" s="16" t="s">
        <v>199</v>
      </c>
      <c r="C109" s="17" t="s">
        <v>200</v>
      </c>
      <c r="D109" s="26">
        <v>1159002333</v>
      </c>
      <c r="E109" s="27">
        <v>1204692919</v>
      </c>
      <c r="F109" s="27">
        <v>332615469</v>
      </c>
      <c r="G109" s="36">
        <f t="shared" si="21"/>
        <v>0.2869842963465372</v>
      </c>
      <c r="H109" s="26">
        <v>251971600</v>
      </c>
      <c r="I109" s="27">
        <v>42070238</v>
      </c>
      <c r="J109" s="27">
        <v>38573631</v>
      </c>
      <c r="K109" s="26">
        <v>332615469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201</v>
      </c>
      <c r="C110" s="20"/>
      <c r="D110" s="28">
        <f>SUM(D105:D109)</f>
        <v>2949892205</v>
      </c>
      <c r="E110" s="29">
        <f>SUM(E105:E109)</f>
        <v>3102458788</v>
      </c>
      <c r="F110" s="29">
        <f>SUM(F105:F109)</f>
        <v>923778600</v>
      </c>
      <c r="G110" s="37">
        <f t="shared" si="21"/>
        <v>0.3131567310948571</v>
      </c>
      <c r="H110" s="28">
        <f aca="true" t="shared" si="23" ref="H110:W110">SUM(H105:H109)</f>
        <v>596171327</v>
      </c>
      <c r="I110" s="29">
        <f t="shared" si="23"/>
        <v>170826006</v>
      </c>
      <c r="J110" s="29">
        <f t="shared" si="23"/>
        <v>156781267</v>
      </c>
      <c r="K110" s="28">
        <f t="shared" si="23"/>
        <v>923778600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27</v>
      </c>
      <c r="B111" s="16" t="s">
        <v>202</v>
      </c>
      <c r="C111" s="17" t="s">
        <v>203</v>
      </c>
      <c r="D111" s="26">
        <v>163641000</v>
      </c>
      <c r="E111" s="27">
        <v>178616000</v>
      </c>
      <c r="F111" s="27">
        <v>120967553</v>
      </c>
      <c r="G111" s="36">
        <f t="shared" si="21"/>
        <v>0.7392252125078679</v>
      </c>
      <c r="H111" s="26">
        <v>122910</v>
      </c>
      <c r="I111" s="27">
        <v>57843322</v>
      </c>
      <c r="J111" s="27">
        <v>63001321</v>
      </c>
      <c r="K111" s="26">
        <v>120967553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27</v>
      </c>
      <c r="B112" s="16" t="s">
        <v>204</v>
      </c>
      <c r="C112" s="17" t="s">
        <v>205</v>
      </c>
      <c r="D112" s="26">
        <v>447525480</v>
      </c>
      <c r="E112" s="27">
        <v>456222480</v>
      </c>
      <c r="F112" s="27">
        <v>121318333</v>
      </c>
      <c r="G112" s="36">
        <f t="shared" si="21"/>
        <v>0.27108698481257426</v>
      </c>
      <c r="H112" s="26">
        <v>63385606</v>
      </c>
      <c r="I112" s="27">
        <v>28610428</v>
      </c>
      <c r="J112" s="27">
        <v>29322299</v>
      </c>
      <c r="K112" s="26">
        <v>121318333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27</v>
      </c>
      <c r="B113" s="16" t="s">
        <v>206</v>
      </c>
      <c r="C113" s="17" t="s">
        <v>207</v>
      </c>
      <c r="D113" s="26">
        <v>174141452</v>
      </c>
      <c r="E113" s="27">
        <v>173362311</v>
      </c>
      <c r="F113" s="27">
        <v>27227581</v>
      </c>
      <c r="G113" s="36">
        <f t="shared" si="21"/>
        <v>0.15635324437285616</v>
      </c>
      <c r="H113" s="26">
        <v>20723202</v>
      </c>
      <c r="I113" s="27">
        <v>3307028</v>
      </c>
      <c r="J113" s="27">
        <v>3197351</v>
      </c>
      <c r="K113" s="26">
        <v>27227581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27</v>
      </c>
      <c r="B114" s="16" t="s">
        <v>208</v>
      </c>
      <c r="C114" s="17" t="s">
        <v>209</v>
      </c>
      <c r="D114" s="26">
        <v>56164928</v>
      </c>
      <c r="E114" s="27">
        <v>62154928</v>
      </c>
      <c r="F114" s="27">
        <v>21668530</v>
      </c>
      <c r="G114" s="36">
        <f t="shared" si="21"/>
        <v>0.38580179431548456</v>
      </c>
      <c r="H114" s="26">
        <v>17905786</v>
      </c>
      <c r="I114" s="27">
        <v>2675878</v>
      </c>
      <c r="J114" s="27">
        <v>1086866</v>
      </c>
      <c r="K114" s="26">
        <v>21668530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27</v>
      </c>
      <c r="B115" s="16" t="s">
        <v>210</v>
      </c>
      <c r="C115" s="17" t="s">
        <v>211</v>
      </c>
      <c r="D115" s="26">
        <v>5917810258</v>
      </c>
      <c r="E115" s="27">
        <v>6006808258</v>
      </c>
      <c r="F115" s="27">
        <v>6556710212</v>
      </c>
      <c r="G115" s="36">
        <f t="shared" si="21"/>
        <v>1.1079622235498852</v>
      </c>
      <c r="H115" s="26">
        <v>5446980155</v>
      </c>
      <c r="I115" s="27">
        <v>685516284</v>
      </c>
      <c r="J115" s="27">
        <v>424213773</v>
      </c>
      <c r="K115" s="26">
        <v>6556710212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27</v>
      </c>
      <c r="B116" s="16" t="s">
        <v>212</v>
      </c>
      <c r="C116" s="17" t="s">
        <v>213</v>
      </c>
      <c r="D116" s="26">
        <v>120631455</v>
      </c>
      <c r="E116" s="27">
        <v>120631455</v>
      </c>
      <c r="F116" s="27">
        <v>38165870</v>
      </c>
      <c r="G116" s="36">
        <f t="shared" si="21"/>
        <v>0.31638406417298043</v>
      </c>
      <c r="H116" s="26">
        <v>32506674</v>
      </c>
      <c r="I116" s="27">
        <v>3018371</v>
      </c>
      <c r="J116" s="27">
        <v>2640825</v>
      </c>
      <c r="K116" s="26">
        <v>38165870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27</v>
      </c>
      <c r="B117" s="16" t="s">
        <v>214</v>
      </c>
      <c r="C117" s="17" t="s">
        <v>215</v>
      </c>
      <c r="D117" s="26">
        <v>113830797</v>
      </c>
      <c r="E117" s="27">
        <v>128129797</v>
      </c>
      <c r="F117" s="27">
        <v>51108620</v>
      </c>
      <c r="G117" s="36">
        <f t="shared" si="21"/>
        <v>0.44898763205532155</v>
      </c>
      <c r="H117" s="26">
        <v>34345153</v>
      </c>
      <c r="I117" s="27">
        <v>14974470</v>
      </c>
      <c r="J117" s="27">
        <v>1788997</v>
      </c>
      <c r="K117" s="26">
        <v>51108620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42</v>
      </c>
      <c r="B118" s="16" t="s">
        <v>216</v>
      </c>
      <c r="C118" s="17" t="s">
        <v>217</v>
      </c>
      <c r="D118" s="26">
        <v>936891581</v>
      </c>
      <c r="E118" s="27">
        <v>877055927</v>
      </c>
      <c r="F118" s="27">
        <v>341656096</v>
      </c>
      <c r="G118" s="36">
        <f t="shared" si="21"/>
        <v>0.3646698325918674</v>
      </c>
      <c r="H118" s="26">
        <v>283976274</v>
      </c>
      <c r="I118" s="27">
        <v>29410230</v>
      </c>
      <c r="J118" s="27">
        <v>28269592</v>
      </c>
      <c r="K118" s="26">
        <v>341656096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218</v>
      </c>
      <c r="C119" s="20"/>
      <c r="D119" s="28">
        <f>SUM(D111:D118)</f>
        <v>7930636951</v>
      </c>
      <c r="E119" s="29">
        <f>SUM(E111:E118)</f>
        <v>8002981156</v>
      </c>
      <c r="F119" s="29">
        <f>SUM(F111:F118)</f>
        <v>7278822795</v>
      </c>
      <c r="G119" s="37">
        <f t="shared" si="21"/>
        <v>0.9178106172269289</v>
      </c>
      <c r="H119" s="28">
        <f aca="true" t="shared" si="24" ref="H119:W119">SUM(H111:H118)</f>
        <v>5899945760</v>
      </c>
      <c r="I119" s="29">
        <f t="shared" si="24"/>
        <v>825356011</v>
      </c>
      <c r="J119" s="29">
        <f t="shared" si="24"/>
        <v>553521024</v>
      </c>
      <c r="K119" s="28">
        <f t="shared" si="24"/>
        <v>7278822795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27</v>
      </c>
      <c r="B120" s="16" t="s">
        <v>219</v>
      </c>
      <c r="C120" s="17" t="s">
        <v>220</v>
      </c>
      <c r="D120" s="26">
        <v>195754040</v>
      </c>
      <c r="E120" s="27">
        <v>221048040</v>
      </c>
      <c r="F120" s="27">
        <v>72145835</v>
      </c>
      <c r="G120" s="36">
        <f t="shared" si="21"/>
        <v>0.36855349192282316</v>
      </c>
      <c r="H120" s="26">
        <v>63869582</v>
      </c>
      <c r="I120" s="27">
        <v>4300224</v>
      </c>
      <c r="J120" s="27">
        <v>3976029</v>
      </c>
      <c r="K120" s="26">
        <v>72145835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27</v>
      </c>
      <c r="B121" s="16" t="s">
        <v>221</v>
      </c>
      <c r="C121" s="17" t="s">
        <v>222</v>
      </c>
      <c r="D121" s="26">
        <v>680895889</v>
      </c>
      <c r="E121" s="27">
        <v>673558127</v>
      </c>
      <c r="F121" s="27">
        <v>124262822</v>
      </c>
      <c r="G121" s="36">
        <f t="shared" si="21"/>
        <v>0.1824990046312352</v>
      </c>
      <c r="H121" s="26">
        <v>64970541</v>
      </c>
      <c r="I121" s="27">
        <v>37639365</v>
      </c>
      <c r="J121" s="27">
        <v>21652916</v>
      </c>
      <c r="K121" s="26">
        <v>124262822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27</v>
      </c>
      <c r="B122" s="16" t="s">
        <v>223</v>
      </c>
      <c r="C122" s="17" t="s">
        <v>224</v>
      </c>
      <c r="D122" s="26">
        <v>976203281</v>
      </c>
      <c r="E122" s="27">
        <v>1007474287</v>
      </c>
      <c r="F122" s="27">
        <v>316360473</v>
      </c>
      <c r="G122" s="36">
        <f t="shared" si="21"/>
        <v>0.3240723312012716</v>
      </c>
      <c r="H122" s="26">
        <v>172495945</v>
      </c>
      <c r="I122" s="27">
        <v>75343793</v>
      </c>
      <c r="J122" s="27">
        <v>68520735</v>
      </c>
      <c r="K122" s="26">
        <v>316360473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42</v>
      </c>
      <c r="B123" s="16" t="s">
        <v>225</v>
      </c>
      <c r="C123" s="17" t="s">
        <v>226</v>
      </c>
      <c r="D123" s="26">
        <v>884047146</v>
      </c>
      <c r="E123" s="27">
        <v>941564663</v>
      </c>
      <c r="F123" s="27">
        <v>283007233</v>
      </c>
      <c r="G123" s="36">
        <f t="shared" si="21"/>
        <v>0.3201268555421591</v>
      </c>
      <c r="H123" s="26">
        <v>232205337</v>
      </c>
      <c r="I123" s="27">
        <v>26520947</v>
      </c>
      <c r="J123" s="27">
        <v>24280949</v>
      </c>
      <c r="K123" s="26">
        <v>283007233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227</v>
      </c>
      <c r="C124" s="20"/>
      <c r="D124" s="28">
        <f>SUM(D120:D123)</f>
        <v>2736900356</v>
      </c>
      <c r="E124" s="29">
        <f>SUM(E120:E123)</f>
        <v>2843645117</v>
      </c>
      <c r="F124" s="29">
        <f>SUM(F120:F123)</f>
        <v>795776363</v>
      </c>
      <c r="G124" s="37">
        <f t="shared" si="21"/>
        <v>0.2907582518506567</v>
      </c>
      <c r="H124" s="28">
        <f aca="true" t="shared" si="25" ref="H124:W124">SUM(H120:H123)</f>
        <v>533541405</v>
      </c>
      <c r="I124" s="29">
        <f t="shared" si="25"/>
        <v>143804329</v>
      </c>
      <c r="J124" s="29">
        <f t="shared" si="25"/>
        <v>118430629</v>
      </c>
      <c r="K124" s="28">
        <f t="shared" si="25"/>
        <v>795776363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27</v>
      </c>
      <c r="B125" s="16" t="s">
        <v>228</v>
      </c>
      <c r="C125" s="17" t="s">
        <v>229</v>
      </c>
      <c r="D125" s="26">
        <v>350011875</v>
      </c>
      <c r="E125" s="27">
        <v>352829230</v>
      </c>
      <c r="F125" s="27">
        <v>104740983</v>
      </c>
      <c r="G125" s="36">
        <f t="shared" si="21"/>
        <v>0.2992497983104145</v>
      </c>
      <c r="H125" s="26">
        <v>65311538</v>
      </c>
      <c r="I125" s="27">
        <v>23854534</v>
      </c>
      <c r="J125" s="27">
        <v>15574911</v>
      </c>
      <c r="K125" s="26">
        <v>104740983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27</v>
      </c>
      <c r="B126" s="16" t="s">
        <v>230</v>
      </c>
      <c r="C126" s="17" t="s">
        <v>231</v>
      </c>
      <c r="D126" s="26">
        <v>224178019</v>
      </c>
      <c r="E126" s="27">
        <v>243253032</v>
      </c>
      <c r="F126" s="27">
        <v>83441313</v>
      </c>
      <c r="G126" s="36">
        <f t="shared" si="21"/>
        <v>0.37221005597341816</v>
      </c>
      <c r="H126" s="26">
        <v>66736012</v>
      </c>
      <c r="I126" s="27">
        <v>14812947</v>
      </c>
      <c r="J126" s="27">
        <v>1892354</v>
      </c>
      <c r="K126" s="26">
        <v>83441313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27</v>
      </c>
      <c r="B127" s="16" t="s">
        <v>232</v>
      </c>
      <c r="C127" s="17" t="s">
        <v>233</v>
      </c>
      <c r="D127" s="26">
        <v>223095014</v>
      </c>
      <c r="E127" s="27">
        <v>257941014</v>
      </c>
      <c r="F127" s="27">
        <v>94475140</v>
      </c>
      <c r="G127" s="36">
        <f t="shared" si="21"/>
        <v>0.4234749056292222</v>
      </c>
      <c r="H127" s="26">
        <v>84892599</v>
      </c>
      <c r="I127" s="27">
        <v>5134153</v>
      </c>
      <c r="J127" s="27">
        <v>4448388</v>
      </c>
      <c r="K127" s="26">
        <v>94475140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27</v>
      </c>
      <c r="B128" s="16" t="s">
        <v>234</v>
      </c>
      <c r="C128" s="17" t="s">
        <v>235</v>
      </c>
      <c r="D128" s="26">
        <v>330822398</v>
      </c>
      <c r="E128" s="27">
        <v>330822398</v>
      </c>
      <c r="F128" s="27">
        <v>101105097</v>
      </c>
      <c r="G128" s="36">
        <f t="shared" si="21"/>
        <v>0.3056174479455892</v>
      </c>
      <c r="H128" s="26">
        <v>73775866</v>
      </c>
      <c r="I128" s="27">
        <v>15008919</v>
      </c>
      <c r="J128" s="27">
        <v>12320312</v>
      </c>
      <c r="K128" s="26">
        <v>101105097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42</v>
      </c>
      <c r="B129" s="16" t="s">
        <v>236</v>
      </c>
      <c r="C129" s="17" t="s">
        <v>237</v>
      </c>
      <c r="D129" s="26">
        <v>488031181</v>
      </c>
      <c r="E129" s="27">
        <v>534012181</v>
      </c>
      <c r="F129" s="27">
        <v>203786597</v>
      </c>
      <c r="G129" s="36">
        <f t="shared" si="21"/>
        <v>0.41756880489158743</v>
      </c>
      <c r="H129" s="26">
        <v>184145223</v>
      </c>
      <c r="I129" s="27">
        <v>9736283</v>
      </c>
      <c r="J129" s="27">
        <v>9905091</v>
      </c>
      <c r="K129" s="26">
        <v>203786597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238</v>
      </c>
      <c r="C130" s="20"/>
      <c r="D130" s="28">
        <f>SUM(D125:D129)</f>
        <v>1616138487</v>
      </c>
      <c r="E130" s="29">
        <f>SUM(E125:E129)</f>
        <v>1718857855</v>
      </c>
      <c r="F130" s="29">
        <f>SUM(F125:F129)</f>
        <v>587549130</v>
      </c>
      <c r="G130" s="37">
        <f t="shared" si="21"/>
        <v>0.3635512270304593</v>
      </c>
      <c r="H130" s="28">
        <f aca="true" t="shared" si="26" ref="H130:W130">SUM(H125:H129)</f>
        <v>474861238</v>
      </c>
      <c r="I130" s="29">
        <f t="shared" si="26"/>
        <v>68546836</v>
      </c>
      <c r="J130" s="29">
        <f t="shared" si="26"/>
        <v>44141056</v>
      </c>
      <c r="K130" s="28">
        <f t="shared" si="26"/>
        <v>587549130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27</v>
      </c>
      <c r="B131" s="16" t="s">
        <v>239</v>
      </c>
      <c r="C131" s="17" t="s">
        <v>240</v>
      </c>
      <c r="D131" s="26">
        <v>2093603377</v>
      </c>
      <c r="E131" s="27">
        <v>2188748377</v>
      </c>
      <c r="F131" s="27">
        <v>567410194</v>
      </c>
      <c r="G131" s="36">
        <f t="shared" si="21"/>
        <v>0.2710208629931915</v>
      </c>
      <c r="H131" s="26">
        <v>127249648</v>
      </c>
      <c r="I131" s="27">
        <v>305100402</v>
      </c>
      <c r="J131" s="27">
        <v>135060144</v>
      </c>
      <c r="K131" s="26">
        <v>567410194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27</v>
      </c>
      <c r="B132" s="16" t="s">
        <v>241</v>
      </c>
      <c r="C132" s="17" t="s">
        <v>242</v>
      </c>
      <c r="D132" s="26">
        <v>106236428</v>
      </c>
      <c r="E132" s="27">
        <v>106236428</v>
      </c>
      <c r="F132" s="27">
        <v>25832571</v>
      </c>
      <c r="G132" s="36">
        <f t="shared" si="21"/>
        <v>0.24316114054587754</v>
      </c>
      <c r="H132" s="26">
        <v>18178712</v>
      </c>
      <c r="I132" s="27">
        <v>3813497</v>
      </c>
      <c r="J132" s="27">
        <v>3840362</v>
      </c>
      <c r="K132" s="26">
        <v>25832571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27</v>
      </c>
      <c r="B133" s="16" t="s">
        <v>243</v>
      </c>
      <c r="C133" s="17" t="s">
        <v>244</v>
      </c>
      <c r="D133" s="26">
        <v>150141347</v>
      </c>
      <c r="E133" s="27">
        <v>169012347</v>
      </c>
      <c r="F133" s="27">
        <v>54835977</v>
      </c>
      <c r="G133" s="36">
        <f t="shared" si="21"/>
        <v>0.36522901982489875</v>
      </c>
      <c r="H133" s="26">
        <v>46737402</v>
      </c>
      <c r="I133" s="27">
        <v>4833607</v>
      </c>
      <c r="J133" s="27">
        <v>3264968</v>
      </c>
      <c r="K133" s="26">
        <v>54835977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42</v>
      </c>
      <c r="B134" s="16" t="s">
        <v>245</v>
      </c>
      <c r="C134" s="17" t="s">
        <v>246</v>
      </c>
      <c r="D134" s="26">
        <v>224340074</v>
      </c>
      <c r="E134" s="27">
        <v>235811074</v>
      </c>
      <c r="F134" s="27">
        <v>87153467</v>
      </c>
      <c r="G134" s="36">
        <f t="shared" si="21"/>
        <v>0.3884881797801315</v>
      </c>
      <c r="H134" s="26">
        <v>83235221</v>
      </c>
      <c r="I134" s="27">
        <v>391452</v>
      </c>
      <c r="J134" s="27">
        <v>3526794</v>
      </c>
      <c r="K134" s="26">
        <v>87153467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247</v>
      </c>
      <c r="C135" s="20"/>
      <c r="D135" s="28">
        <f>SUM(D131:D134)</f>
        <v>2574321226</v>
      </c>
      <c r="E135" s="29">
        <f>SUM(E131:E134)</f>
        <v>2699808226</v>
      </c>
      <c r="F135" s="29">
        <f>SUM(F131:F134)</f>
        <v>735232209</v>
      </c>
      <c r="G135" s="37">
        <f aca="true" t="shared" si="27" ref="G135:G168">IF($D135=0,0,$F135/$D135)</f>
        <v>0.285602356681186</v>
      </c>
      <c r="H135" s="28">
        <f aca="true" t="shared" si="28" ref="H135:W135">SUM(H131:H134)</f>
        <v>275400983</v>
      </c>
      <c r="I135" s="29">
        <f t="shared" si="28"/>
        <v>314138958</v>
      </c>
      <c r="J135" s="29">
        <f t="shared" si="28"/>
        <v>145692268</v>
      </c>
      <c r="K135" s="28">
        <f t="shared" si="28"/>
        <v>735232209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27</v>
      </c>
      <c r="B136" s="16" t="s">
        <v>248</v>
      </c>
      <c r="C136" s="17" t="s">
        <v>249</v>
      </c>
      <c r="D136" s="26">
        <v>159863000</v>
      </c>
      <c r="E136" s="27">
        <v>174976000</v>
      </c>
      <c r="F136" s="27">
        <v>54590778</v>
      </c>
      <c r="G136" s="36">
        <f t="shared" si="27"/>
        <v>0.34148475882474366</v>
      </c>
      <c r="H136" s="26">
        <v>44629332</v>
      </c>
      <c r="I136" s="27">
        <v>4477067</v>
      </c>
      <c r="J136" s="27">
        <v>5484379</v>
      </c>
      <c r="K136" s="26">
        <v>54590778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27</v>
      </c>
      <c r="B137" s="16" t="s">
        <v>250</v>
      </c>
      <c r="C137" s="17" t="s">
        <v>251</v>
      </c>
      <c r="D137" s="26">
        <v>303261590</v>
      </c>
      <c r="E137" s="27">
        <v>332979571</v>
      </c>
      <c r="F137" s="27">
        <v>24903962</v>
      </c>
      <c r="G137" s="36">
        <f t="shared" si="27"/>
        <v>0.08212039645376785</v>
      </c>
      <c r="H137" s="26">
        <v>5718323</v>
      </c>
      <c r="I137" s="27">
        <v>6332836</v>
      </c>
      <c r="J137" s="27">
        <v>12852803</v>
      </c>
      <c r="K137" s="26">
        <v>24903962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27</v>
      </c>
      <c r="B138" s="16" t="s">
        <v>252</v>
      </c>
      <c r="C138" s="17" t="s">
        <v>253</v>
      </c>
      <c r="D138" s="26">
        <v>565392762</v>
      </c>
      <c r="E138" s="27">
        <v>596091762</v>
      </c>
      <c r="F138" s="27">
        <v>176184932</v>
      </c>
      <c r="G138" s="36">
        <f t="shared" si="27"/>
        <v>0.31161511756317817</v>
      </c>
      <c r="H138" s="26">
        <v>101563463</v>
      </c>
      <c r="I138" s="27">
        <v>37383831</v>
      </c>
      <c r="J138" s="27">
        <v>37237638</v>
      </c>
      <c r="K138" s="26">
        <v>176184932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27</v>
      </c>
      <c r="B139" s="16" t="s">
        <v>254</v>
      </c>
      <c r="C139" s="17" t="s">
        <v>255</v>
      </c>
      <c r="D139" s="26">
        <v>207683720</v>
      </c>
      <c r="E139" s="27">
        <v>238030720</v>
      </c>
      <c r="F139" s="27">
        <v>94442868</v>
      </c>
      <c r="G139" s="36">
        <f t="shared" si="27"/>
        <v>0.4547437228108202</v>
      </c>
      <c r="H139" s="26">
        <v>88722839</v>
      </c>
      <c r="I139" s="27">
        <v>2846410</v>
      </c>
      <c r="J139" s="27">
        <v>2873619</v>
      </c>
      <c r="K139" s="26">
        <v>94442868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27</v>
      </c>
      <c r="B140" s="16" t="s">
        <v>256</v>
      </c>
      <c r="C140" s="17" t="s">
        <v>257</v>
      </c>
      <c r="D140" s="26">
        <v>385808859</v>
      </c>
      <c r="E140" s="27">
        <v>417294859</v>
      </c>
      <c r="F140" s="27">
        <v>163138294</v>
      </c>
      <c r="G140" s="36">
        <f t="shared" si="27"/>
        <v>0.422847454625193</v>
      </c>
      <c r="H140" s="26">
        <v>146530663</v>
      </c>
      <c r="I140" s="27">
        <v>11027478</v>
      </c>
      <c r="J140" s="27">
        <v>5580153</v>
      </c>
      <c r="K140" s="26">
        <v>163138294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42</v>
      </c>
      <c r="B141" s="16" t="s">
        <v>258</v>
      </c>
      <c r="C141" s="17" t="s">
        <v>259</v>
      </c>
      <c r="D141" s="26">
        <v>573928445</v>
      </c>
      <c r="E141" s="27">
        <v>635351445</v>
      </c>
      <c r="F141" s="27">
        <v>239773222</v>
      </c>
      <c r="G141" s="36">
        <f t="shared" si="27"/>
        <v>0.41777546328096704</v>
      </c>
      <c r="H141" s="26">
        <v>232240292</v>
      </c>
      <c r="I141" s="27">
        <v>4740521</v>
      </c>
      <c r="J141" s="27">
        <v>2792409</v>
      </c>
      <c r="K141" s="26">
        <v>239773222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260</v>
      </c>
      <c r="C142" s="20"/>
      <c r="D142" s="28">
        <f>SUM(D136:D141)</f>
        <v>2195938376</v>
      </c>
      <c r="E142" s="29">
        <f>SUM(E136:E141)</f>
        <v>2394724357</v>
      </c>
      <c r="F142" s="29">
        <f>SUM(F136:F141)</f>
        <v>753034056</v>
      </c>
      <c r="G142" s="37">
        <f t="shared" si="27"/>
        <v>0.342921306094065</v>
      </c>
      <c r="H142" s="28">
        <f aca="true" t="shared" si="29" ref="H142:W142">SUM(H136:H141)</f>
        <v>619404912</v>
      </c>
      <c r="I142" s="29">
        <f t="shared" si="29"/>
        <v>66808143</v>
      </c>
      <c r="J142" s="29">
        <f t="shared" si="29"/>
        <v>66821001</v>
      </c>
      <c r="K142" s="28">
        <f t="shared" si="29"/>
        <v>753034056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27</v>
      </c>
      <c r="B143" s="16" t="s">
        <v>261</v>
      </c>
      <c r="C143" s="17" t="s">
        <v>262</v>
      </c>
      <c r="D143" s="26">
        <v>227115977</v>
      </c>
      <c r="E143" s="27">
        <v>262028977</v>
      </c>
      <c r="F143" s="27">
        <v>88254266</v>
      </c>
      <c r="G143" s="36">
        <f t="shared" si="27"/>
        <v>0.38858677916789625</v>
      </c>
      <c r="H143" s="26">
        <v>83325917</v>
      </c>
      <c r="I143" s="27">
        <v>2391845</v>
      </c>
      <c r="J143" s="27">
        <v>2536504</v>
      </c>
      <c r="K143" s="26">
        <v>88254266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27</v>
      </c>
      <c r="B144" s="16" t="s">
        <v>263</v>
      </c>
      <c r="C144" s="17" t="s">
        <v>264</v>
      </c>
      <c r="D144" s="26">
        <v>258293000</v>
      </c>
      <c r="E144" s="27">
        <v>297379002</v>
      </c>
      <c r="F144" s="27">
        <v>106084065</v>
      </c>
      <c r="G144" s="36">
        <f t="shared" si="27"/>
        <v>0.4107121176338499</v>
      </c>
      <c r="H144" s="26">
        <v>102940860</v>
      </c>
      <c r="I144" s="27">
        <v>-2991413</v>
      </c>
      <c r="J144" s="27">
        <v>6134618</v>
      </c>
      <c r="K144" s="26">
        <v>106084065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27</v>
      </c>
      <c r="B145" s="16" t="s">
        <v>265</v>
      </c>
      <c r="C145" s="17" t="s">
        <v>266</v>
      </c>
      <c r="D145" s="26">
        <v>252051555</v>
      </c>
      <c r="E145" s="27">
        <v>287421555</v>
      </c>
      <c r="F145" s="27">
        <v>192851441</v>
      </c>
      <c r="G145" s="36">
        <f t="shared" si="27"/>
        <v>0.7651269638070671</v>
      </c>
      <c r="H145" s="26">
        <v>167728022</v>
      </c>
      <c r="I145" s="27">
        <v>18661862</v>
      </c>
      <c r="J145" s="27">
        <v>6461557</v>
      </c>
      <c r="K145" s="26">
        <v>192851441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27</v>
      </c>
      <c r="B146" s="16" t="s">
        <v>267</v>
      </c>
      <c r="C146" s="17" t="s">
        <v>268</v>
      </c>
      <c r="D146" s="26">
        <v>158821643</v>
      </c>
      <c r="E146" s="27">
        <v>181069643</v>
      </c>
      <c r="F146" s="27">
        <v>72578303</v>
      </c>
      <c r="G146" s="36">
        <f t="shared" si="27"/>
        <v>0.4569799281071535</v>
      </c>
      <c r="H146" s="26">
        <v>67082892</v>
      </c>
      <c r="I146" s="27">
        <v>2510275</v>
      </c>
      <c r="J146" s="27">
        <v>2985136</v>
      </c>
      <c r="K146" s="26">
        <v>72578303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42</v>
      </c>
      <c r="B147" s="16" t="s">
        <v>269</v>
      </c>
      <c r="C147" s="17" t="s">
        <v>270</v>
      </c>
      <c r="D147" s="26">
        <v>546239629</v>
      </c>
      <c r="E147" s="27">
        <v>600422913</v>
      </c>
      <c r="F147" s="27">
        <v>220769480</v>
      </c>
      <c r="G147" s="36">
        <f t="shared" si="27"/>
        <v>0.40416232781236017</v>
      </c>
      <c r="H147" s="26">
        <v>204048730</v>
      </c>
      <c r="I147" s="27">
        <v>3037976</v>
      </c>
      <c r="J147" s="27">
        <v>13682774</v>
      </c>
      <c r="K147" s="26">
        <v>220769480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271</v>
      </c>
      <c r="C148" s="20"/>
      <c r="D148" s="28">
        <f>SUM(D143:D147)</f>
        <v>1442521804</v>
      </c>
      <c r="E148" s="29">
        <f>SUM(E143:E147)</f>
        <v>1628322090</v>
      </c>
      <c r="F148" s="29">
        <f>SUM(F143:F147)</f>
        <v>680537555</v>
      </c>
      <c r="G148" s="37">
        <f t="shared" si="27"/>
        <v>0.4717693369437624</v>
      </c>
      <c r="H148" s="28">
        <f aca="true" t="shared" si="30" ref="H148:W148">SUM(H143:H147)</f>
        <v>625126421</v>
      </c>
      <c r="I148" s="29">
        <f t="shared" si="30"/>
        <v>23610545</v>
      </c>
      <c r="J148" s="29">
        <f t="shared" si="30"/>
        <v>31800589</v>
      </c>
      <c r="K148" s="28">
        <f t="shared" si="30"/>
        <v>680537555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27</v>
      </c>
      <c r="B149" s="16" t="s">
        <v>272</v>
      </c>
      <c r="C149" s="17" t="s">
        <v>273</v>
      </c>
      <c r="D149" s="26">
        <v>193370850</v>
      </c>
      <c r="E149" s="27">
        <v>216136850</v>
      </c>
      <c r="F149" s="27">
        <v>69012569</v>
      </c>
      <c r="G149" s="36">
        <f t="shared" si="27"/>
        <v>0.3568923082253608</v>
      </c>
      <c r="H149" s="26">
        <v>69056028</v>
      </c>
      <c r="I149" s="27">
        <v>-2033848</v>
      </c>
      <c r="J149" s="27">
        <v>1990389</v>
      </c>
      <c r="K149" s="26">
        <v>69012569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27</v>
      </c>
      <c r="B150" s="16" t="s">
        <v>274</v>
      </c>
      <c r="C150" s="17" t="s">
        <v>275</v>
      </c>
      <c r="D150" s="26">
        <v>3416973500</v>
      </c>
      <c r="E150" s="27">
        <v>3482591500</v>
      </c>
      <c r="F150" s="27">
        <v>1056857306</v>
      </c>
      <c r="G150" s="36">
        <f t="shared" si="27"/>
        <v>0.3092963132432839</v>
      </c>
      <c r="H150" s="26">
        <v>508183087</v>
      </c>
      <c r="I150" s="27">
        <v>286671369</v>
      </c>
      <c r="J150" s="27">
        <v>262002850</v>
      </c>
      <c r="K150" s="26">
        <v>1056857306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27</v>
      </c>
      <c r="B151" s="16" t="s">
        <v>276</v>
      </c>
      <c r="C151" s="17" t="s">
        <v>277</v>
      </c>
      <c r="D151" s="26">
        <v>487112700</v>
      </c>
      <c r="E151" s="27">
        <v>535981990</v>
      </c>
      <c r="F151" s="27">
        <v>207841525</v>
      </c>
      <c r="G151" s="36">
        <f t="shared" si="27"/>
        <v>0.426680571046495</v>
      </c>
      <c r="H151" s="26">
        <v>174254091</v>
      </c>
      <c r="I151" s="27">
        <v>11878179</v>
      </c>
      <c r="J151" s="27">
        <v>21709255</v>
      </c>
      <c r="K151" s="26">
        <v>207841525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27</v>
      </c>
      <c r="B152" s="16" t="s">
        <v>278</v>
      </c>
      <c r="C152" s="17" t="s">
        <v>279</v>
      </c>
      <c r="D152" s="26">
        <v>172974252</v>
      </c>
      <c r="E152" s="27">
        <v>184361252</v>
      </c>
      <c r="F152" s="27">
        <v>58467278</v>
      </c>
      <c r="G152" s="36">
        <f t="shared" si="27"/>
        <v>0.3380114515540729</v>
      </c>
      <c r="H152" s="26">
        <v>50159821</v>
      </c>
      <c r="I152" s="27">
        <v>4993799</v>
      </c>
      <c r="J152" s="27">
        <v>3313658</v>
      </c>
      <c r="K152" s="26">
        <v>58467278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27</v>
      </c>
      <c r="B153" s="16" t="s">
        <v>280</v>
      </c>
      <c r="C153" s="17" t="s">
        <v>281</v>
      </c>
      <c r="D153" s="26">
        <v>185805000</v>
      </c>
      <c r="E153" s="27">
        <v>203858620</v>
      </c>
      <c r="F153" s="27">
        <v>61886103</v>
      </c>
      <c r="G153" s="36">
        <f t="shared" si="27"/>
        <v>0.33307017033987246</v>
      </c>
      <c r="H153" s="26">
        <v>51400276</v>
      </c>
      <c r="I153" s="27">
        <v>5333347</v>
      </c>
      <c r="J153" s="27">
        <v>5152480</v>
      </c>
      <c r="K153" s="26">
        <v>61886103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42</v>
      </c>
      <c r="B154" s="16" t="s">
        <v>282</v>
      </c>
      <c r="C154" s="17" t="s">
        <v>283</v>
      </c>
      <c r="D154" s="26">
        <v>732425911</v>
      </c>
      <c r="E154" s="27">
        <v>769389989</v>
      </c>
      <c r="F154" s="27">
        <v>287142321</v>
      </c>
      <c r="G154" s="36">
        <f t="shared" si="27"/>
        <v>0.3920428219257797</v>
      </c>
      <c r="H154" s="26">
        <v>263670513</v>
      </c>
      <c r="I154" s="27">
        <v>10081664</v>
      </c>
      <c r="J154" s="27">
        <v>13390144</v>
      </c>
      <c r="K154" s="26">
        <v>287142321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284</v>
      </c>
      <c r="C155" s="20"/>
      <c r="D155" s="28">
        <f>SUM(D149:D154)</f>
        <v>5188662213</v>
      </c>
      <c r="E155" s="29">
        <f>SUM(E149:E154)</f>
        <v>5392320201</v>
      </c>
      <c r="F155" s="29">
        <f>SUM(F149:F154)</f>
        <v>1741207102</v>
      </c>
      <c r="G155" s="37">
        <f t="shared" si="27"/>
        <v>0.335579197589211</v>
      </c>
      <c r="H155" s="28">
        <f aca="true" t="shared" si="31" ref="H155:W155">SUM(H149:H154)</f>
        <v>1116723816</v>
      </c>
      <c r="I155" s="29">
        <f t="shared" si="31"/>
        <v>316924510</v>
      </c>
      <c r="J155" s="29">
        <f t="shared" si="31"/>
        <v>307558776</v>
      </c>
      <c r="K155" s="28">
        <f t="shared" si="31"/>
        <v>1741207102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27</v>
      </c>
      <c r="B156" s="16" t="s">
        <v>285</v>
      </c>
      <c r="C156" s="17" t="s">
        <v>286</v>
      </c>
      <c r="D156" s="26">
        <v>312062481</v>
      </c>
      <c r="E156" s="27">
        <v>358324481</v>
      </c>
      <c r="F156" s="27">
        <v>117546153</v>
      </c>
      <c r="G156" s="36">
        <f t="shared" si="27"/>
        <v>0.37667505758245895</v>
      </c>
      <c r="H156" s="26">
        <v>85707072</v>
      </c>
      <c r="I156" s="27">
        <v>19667120</v>
      </c>
      <c r="J156" s="27">
        <v>12171961</v>
      </c>
      <c r="K156" s="26">
        <v>117546153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27</v>
      </c>
      <c r="B157" s="16" t="s">
        <v>287</v>
      </c>
      <c r="C157" s="17" t="s">
        <v>288</v>
      </c>
      <c r="D157" s="26">
        <v>1875794964</v>
      </c>
      <c r="E157" s="27">
        <v>1909752577</v>
      </c>
      <c r="F157" s="27">
        <v>391479632</v>
      </c>
      <c r="G157" s="36">
        <f t="shared" si="27"/>
        <v>0.20870065199727234</v>
      </c>
      <c r="H157" s="26">
        <v>112981171</v>
      </c>
      <c r="I157" s="27">
        <v>142526503</v>
      </c>
      <c r="J157" s="27">
        <v>135971958</v>
      </c>
      <c r="K157" s="26">
        <v>391479632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27</v>
      </c>
      <c r="B158" s="16" t="s">
        <v>289</v>
      </c>
      <c r="C158" s="17" t="s">
        <v>290</v>
      </c>
      <c r="D158" s="26">
        <v>197897936</v>
      </c>
      <c r="E158" s="27">
        <v>227674936</v>
      </c>
      <c r="F158" s="27">
        <v>91535023</v>
      </c>
      <c r="G158" s="36">
        <f t="shared" si="27"/>
        <v>0.4625365218563977</v>
      </c>
      <c r="H158" s="26">
        <v>88248792</v>
      </c>
      <c r="I158" s="27">
        <v>2118554</v>
      </c>
      <c r="J158" s="27">
        <v>1167677</v>
      </c>
      <c r="K158" s="26">
        <v>91535023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27</v>
      </c>
      <c r="B159" s="16" t="s">
        <v>291</v>
      </c>
      <c r="C159" s="17" t="s">
        <v>292</v>
      </c>
      <c r="D159" s="26">
        <v>129940364</v>
      </c>
      <c r="E159" s="27">
        <v>147321364</v>
      </c>
      <c r="F159" s="27">
        <v>66047268</v>
      </c>
      <c r="G159" s="36">
        <f t="shared" si="27"/>
        <v>0.508289079442628</v>
      </c>
      <c r="H159" s="26">
        <v>62114261</v>
      </c>
      <c r="I159" s="27">
        <v>2348546</v>
      </c>
      <c r="J159" s="27">
        <v>1584461</v>
      </c>
      <c r="K159" s="26">
        <v>66047268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42</v>
      </c>
      <c r="B160" s="16" t="s">
        <v>293</v>
      </c>
      <c r="C160" s="17" t="s">
        <v>294</v>
      </c>
      <c r="D160" s="26">
        <v>943805160</v>
      </c>
      <c r="E160" s="27">
        <v>1003681522</v>
      </c>
      <c r="F160" s="27">
        <v>334790871</v>
      </c>
      <c r="G160" s="36">
        <f t="shared" si="27"/>
        <v>0.3547245609464564</v>
      </c>
      <c r="H160" s="26">
        <v>22130016</v>
      </c>
      <c r="I160" s="27">
        <v>23660717</v>
      </c>
      <c r="J160" s="27">
        <v>289000138</v>
      </c>
      <c r="K160" s="26">
        <v>334790871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295</v>
      </c>
      <c r="C161" s="20"/>
      <c r="D161" s="28">
        <f>SUM(D156:D160)</f>
        <v>3459500905</v>
      </c>
      <c r="E161" s="29">
        <f>SUM(E156:E160)</f>
        <v>3646754880</v>
      </c>
      <c r="F161" s="29">
        <f>SUM(F156:F160)</f>
        <v>1001398947</v>
      </c>
      <c r="G161" s="37">
        <f t="shared" si="27"/>
        <v>0.2894634152437084</v>
      </c>
      <c r="H161" s="28">
        <f aca="true" t="shared" si="32" ref="H161:W161">SUM(H156:H160)</f>
        <v>371181312</v>
      </c>
      <c r="I161" s="29">
        <f t="shared" si="32"/>
        <v>190321440</v>
      </c>
      <c r="J161" s="29">
        <f t="shared" si="32"/>
        <v>439896195</v>
      </c>
      <c r="K161" s="28">
        <f t="shared" si="32"/>
        <v>1001398947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27</v>
      </c>
      <c r="B162" s="16" t="s">
        <v>296</v>
      </c>
      <c r="C162" s="17" t="s">
        <v>297</v>
      </c>
      <c r="D162" s="26">
        <v>406713912</v>
      </c>
      <c r="E162" s="27">
        <v>418661912</v>
      </c>
      <c r="F162" s="27">
        <v>124862801</v>
      </c>
      <c r="G162" s="36">
        <f t="shared" si="27"/>
        <v>0.3070040077704546</v>
      </c>
      <c r="H162" s="26">
        <v>120308825</v>
      </c>
      <c r="I162" s="27">
        <v>-16790225</v>
      </c>
      <c r="J162" s="27">
        <v>21344201</v>
      </c>
      <c r="K162" s="26">
        <v>124862801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27</v>
      </c>
      <c r="B163" s="16" t="s">
        <v>298</v>
      </c>
      <c r="C163" s="17" t="s">
        <v>299</v>
      </c>
      <c r="D163" s="26">
        <v>168058338</v>
      </c>
      <c r="E163" s="27">
        <v>184803297</v>
      </c>
      <c r="F163" s="27">
        <v>60346858</v>
      </c>
      <c r="G163" s="36">
        <f t="shared" si="27"/>
        <v>0.3590827965941208</v>
      </c>
      <c r="H163" s="26">
        <v>53836203</v>
      </c>
      <c r="I163" s="27">
        <v>3037702</v>
      </c>
      <c r="J163" s="27">
        <v>3472953</v>
      </c>
      <c r="K163" s="26">
        <v>60346858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27</v>
      </c>
      <c r="B164" s="16" t="s">
        <v>300</v>
      </c>
      <c r="C164" s="17" t="s">
        <v>301</v>
      </c>
      <c r="D164" s="26">
        <v>237628757</v>
      </c>
      <c r="E164" s="27">
        <v>276398757</v>
      </c>
      <c r="F164" s="27">
        <v>104126679</v>
      </c>
      <c r="G164" s="36">
        <f t="shared" si="27"/>
        <v>0.438190563779282</v>
      </c>
      <c r="H164" s="26">
        <v>97753689</v>
      </c>
      <c r="I164" s="27">
        <v>3091735</v>
      </c>
      <c r="J164" s="27">
        <v>3281255</v>
      </c>
      <c r="K164" s="26">
        <v>104126679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27</v>
      </c>
      <c r="B165" s="16" t="s">
        <v>302</v>
      </c>
      <c r="C165" s="17" t="s">
        <v>303</v>
      </c>
      <c r="D165" s="26">
        <v>203982155</v>
      </c>
      <c r="E165" s="27">
        <v>214459365</v>
      </c>
      <c r="F165" s="27">
        <v>74629975</v>
      </c>
      <c r="G165" s="36">
        <f t="shared" si="27"/>
        <v>0.36586521502334357</v>
      </c>
      <c r="H165" s="26">
        <v>64824598</v>
      </c>
      <c r="I165" s="27">
        <v>5052228</v>
      </c>
      <c r="J165" s="27">
        <v>4753149</v>
      </c>
      <c r="K165" s="26">
        <v>74629975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42</v>
      </c>
      <c r="B166" s="16" t="s">
        <v>304</v>
      </c>
      <c r="C166" s="17" t="s">
        <v>305</v>
      </c>
      <c r="D166" s="26">
        <v>477343179</v>
      </c>
      <c r="E166" s="27">
        <v>521126179</v>
      </c>
      <c r="F166" s="27">
        <v>186744164</v>
      </c>
      <c r="G166" s="36">
        <f t="shared" si="27"/>
        <v>0.39121573789158515</v>
      </c>
      <c r="H166" s="26">
        <v>173716739</v>
      </c>
      <c r="I166" s="27">
        <v>6390199</v>
      </c>
      <c r="J166" s="27">
        <v>6637226</v>
      </c>
      <c r="K166" s="26">
        <v>186744164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306</v>
      </c>
      <c r="C167" s="20"/>
      <c r="D167" s="28">
        <f>SUM(D162:D166)</f>
        <v>1493726341</v>
      </c>
      <c r="E167" s="29">
        <f>SUM(E162:E166)</f>
        <v>1615449510</v>
      </c>
      <c r="F167" s="29">
        <f>SUM(F162:F166)</f>
        <v>550710477</v>
      </c>
      <c r="G167" s="37">
        <f t="shared" si="27"/>
        <v>0.36868230939230656</v>
      </c>
      <c r="H167" s="28">
        <f aca="true" t="shared" si="33" ref="H167:W167">SUM(H162:H166)</f>
        <v>510440054</v>
      </c>
      <c r="I167" s="29">
        <f t="shared" si="33"/>
        <v>781639</v>
      </c>
      <c r="J167" s="29">
        <f t="shared" si="33"/>
        <v>39488784</v>
      </c>
      <c r="K167" s="28">
        <f t="shared" si="33"/>
        <v>550710477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307</v>
      </c>
      <c r="C168" s="20"/>
      <c r="D168" s="28">
        <f>SUM(D103,D105:D109,D111:D118,D120:D123,D125:D129,D131:D134,D136:D141,D143:D147,D149:D154,D156:D160,D162:D166)</f>
        <v>72122484484</v>
      </c>
      <c r="E168" s="29">
        <f>SUM(E103,E105:E109,E111:E118,E120:E123,E125:E129,E131:E134,E136:E141,E143:E147,E149:E154,E156:E160,E162:E166)</f>
        <v>73579567800</v>
      </c>
      <c r="F168" s="29">
        <f>SUM(F103,F105:F109,F111:F118,F120:F123,F125:F129,F131:F134,F136:F141,F143:F147,F149:F154,F156:F160,F162:F166)</f>
        <v>25823097534</v>
      </c>
      <c r="G168" s="37">
        <f t="shared" si="27"/>
        <v>0.35804503572985924</v>
      </c>
      <c r="H168" s="28">
        <f aca="true" t="shared" si="34" ref="H168:W168">SUM(H103,H105:H109,H111:H118,H120:H123,H125:H129,H131:H134,H136:H141,H143:H147,H149:H154,H156:H160,H162:H166)</f>
        <v>14348344438</v>
      </c>
      <c r="I168" s="29">
        <f t="shared" si="34"/>
        <v>7569757725</v>
      </c>
      <c r="J168" s="29">
        <f t="shared" si="34"/>
        <v>3904995371</v>
      </c>
      <c r="K168" s="28">
        <f t="shared" si="34"/>
        <v>25823097534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604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308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27</v>
      </c>
      <c r="B171" s="16" t="s">
        <v>309</v>
      </c>
      <c r="C171" s="17" t="s">
        <v>310</v>
      </c>
      <c r="D171" s="26">
        <v>539470742</v>
      </c>
      <c r="E171" s="27">
        <v>539470742</v>
      </c>
      <c r="F171" s="27">
        <v>48936381</v>
      </c>
      <c r="G171" s="36">
        <f aca="true" t="shared" si="35" ref="G171:G203">IF($D171=0,0,$F171/$D171)</f>
        <v>0.09071183511931774</v>
      </c>
      <c r="H171" s="26">
        <v>17631223</v>
      </c>
      <c r="I171" s="27">
        <v>17456885</v>
      </c>
      <c r="J171" s="27">
        <v>13848273</v>
      </c>
      <c r="K171" s="26">
        <v>48936381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27</v>
      </c>
      <c r="B172" s="16" t="s">
        <v>311</v>
      </c>
      <c r="C172" s="17" t="s">
        <v>312</v>
      </c>
      <c r="D172" s="26">
        <v>415795588</v>
      </c>
      <c r="E172" s="27">
        <v>475279588</v>
      </c>
      <c r="F172" s="27">
        <v>161920331</v>
      </c>
      <c r="G172" s="36">
        <f t="shared" si="35"/>
        <v>0.38942291758997694</v>
      </c>
      <c r="H172" s="26">
        <v>151855926</v>
      </c>
      <c r="I172" s="27">
        <v>4178694</v>
      </c>
      <c r="J172" s="27">
        <v>5885711</v>
      </c>
      <c r="K172" s="26">
        <v>161920331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27</v>
      </c>
      <c r="B173" s="16" t="s">
        <v>313</v>
      </c>
      <c r="C173" s="17" t="s">
        <v>314</v>
      </c>
      <c r="D173" s="26">
        <v>1316707182</v>
      </c>
      <c r="E173" s="27">
        <v>1377049184</v>
      </c>
      <c r="F173" s="27">
        <v>418848189</v>
      </c>
      <c r="G173" s="36">
        <f t="shared" si="35"/>
        <v>0.31810276022326733</v>
      </c>
      <c r="H173" s="26">
        <v>302922181</v>
      </c>
      <c r="I173" s="27">
        <v>85723278</v>
      </c>
      <c r="J173" s="27">
        <v>30202730</v>
      </c>
      <c r="K173" s="26">
        <v>418848189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27</v>
      </c>
      <c r="B174" s="16" t="s">
        <v>315</v>
      </c>
      <c r="C174" s="17" t="s">
        <v>316</v>
      </c>
      <c r="D174" s="26">
        <v>583962759</v>
      </c>
      <c r="E174" s="27">
        <v>617048759</v>
      </c>
      <c r="F174" s="27">
        <v>155967458</v>
      </c>
      <c r="G174" s="36">
        <f t="shared" si="35"/>
        <v>0.2670845967422385</v>
      </c>
      <c r="H174" s="26">
        <v>103566451</v>
      </c>
      <c r="I174" s="27">
        <v>28499487</v>
      </c>
      <c r="J174" s="27">
        <v>23901520</v>
      </c>
      <c r="K174" s="26">
        <v>155967458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27</v>
      </c>
      <c r="B175" s="16" t="s">
        <v>317</v>
      </c>
      <c r="C175" s="17" t="s">
        <v>318</v>
      </c>
      <c r="D175" s="26">
        <v>280558073</v>
      </c>
      <c r="E175" s="27">
        <v>306465073</v>
      </c>
      <c r="F175" s="27">
        <v>98117856</v>
      </c>
      <c r="G175" s="36">
        <f t="shared" si="35"/>
        <v>0.3497238733885943</v>
      </c>
      <c r="H175" s="26">
        <v>93213357</v>
      </c>
      <c r="I175" s="27">
        <v>-6385145</v>
      </c>
      <c r="J175" s="27">
        <v>11289644</v>
      </c>
      <c r="K175" s="26">
        <v>98117856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42</v>
      </c>
      <c r="B176" s="16" t="s">
        <v>319</v>
      </c>
      <c r="C176" s="17" t="s">
        <v>320</v>
      </c>
      <c r="D176" s="26">
        <v>1392850144</v>
      </c>
      <c r="E176" s="27">
        <v>1392850144</v>
      </c>
      <c r="F176" s="27">
        <v>3891700</v>
      </c>
      <c r="G176" s="36">
        <f t="shared" si="35"/>
        <v>0.0027940550652662314</v>
      </c>
      <c r="H176" s="26">
        <v>8370</v>
      </c>
      <c r="I176" s="27">
        <v>2069936</v>
      </c>
      <c r="J176" s="27">
        <v>1813394</v>
      </c>
      <c r="K176" s="26">
        <v>3891700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321</v>
      </c>
      <c r="C177" s="20"/>
      <c r="D177" s="28">
        <f>SUM(D171:D176)</f>
        <v>4529344488</v>
      </c>
      <c r="E177" s="29">
        <f>SUM(E171:E176)</f>
        <v>4708163490</v>
      </c>
      <c r="F177" s="29">
        <f>SUM(F171:F176)</f>
        <v>887681915</v>
      </c>
      <c r="G177" s="37">
        <f t="shared" si="35"/>
        <v>0.19598463251179404</v>
      </c>
      <c r="H177" s="28">
        <f aca="true" t="shared" si="36" ref="H177:W177">SUM(H171:H176)</f>
        <v>669197508</v>
      </c>
      <c r="I177" s="29">
        <f t="shared" si="36"/>
        <v>131543135</v>
      </c>
      <c r="J177" s="29">
        <f t="shared" si="36"/>
        <v>86941272</v>
      </c>
      <c r="K177" s="28">
        <f t="shared" si="36"/>
        <v>887681915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27</v>
      </c>
      <c r="B178" s="16" t="s">
        <v>322</v>
      </c>
      <c r="C178" s="17" t="s">
        <v>323</v>
      </c>
      <c r="D178" s="26">
        <v>384580436</v>
      </c>
      <c r="E178" s="27">
        <v>411775747</v>
      </c>
      <c r="F178" s="27">
        <v>138446271</v>
      </c>
      <c r="G178" s="36">
        <f t="shared" si="35"/>
        <v>0.3599930158693772</v>
      </c>
      <c r="H178" s="26">
        <v>21232143</v>
      </c>
      <c r="I178" s="27">
        <v>92496701</v>
      </c>
      <c r="J178" s="27">
        <v>24717427</v>
      </c>
      <c r="K178" s="26">
        <v>138446271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27</v>
      </c>
      <c r="B179" s="16" t="s">
        <v>324</v>
      </c>
      <c r="C179" s="17" t="s">
        <v>325</v>
      </c>
      <c r="D179" s="26">
        <v>772856024</v>
      </c>
      <c r="E179" s="27">
        <v>824305865</v>
      </c>
      <c r="F179" s="27">
        <v>265537733</v>
      </c>
      <c r="G179" s="36">
        <f t="shared" si="35"/>
        <v>0.3435798192083446</v>
      </c>
      <c r="H179" s="26">
        <v>230447955</v>
      </c>
      <c r="I179" s="27">
        <v>17892598</v>
      </c>
      <c r="J179" s="27">
        <v>17197180</v>
      </c>
      <c r="K179" s="26">
        <v>265537733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27</v>
      </c>
      <c r="B180" s="16" t="s">
        <v>326</v>
      </c>
      <c r="C180" s="17" t="s">
        <v>327</v>
      </c>
      <c r="D180" s="26">
        <v>971499492</v>
      </c>
      <c r="E180" s="27">
        <v>1055571492</v>
      </c>
      <c r="F180" s="27">
        <v>277114577</v>
      </c>
      <c r="G180" s="36">
        <f t="shared" si="35"/>
        <v>0.28524418106437877</v>
      </c>
      <c r="H180" s="26">
        <v>197110387</v>
      </c>
      <c r="I180" s="27">
        <v>41784251</v>
      </c>
      <c r="J180" s="27">
        <v>38219939</v>
      </c>
      <c r="K180" s="26">
        <v>277114577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27</v>
      </c>
      <c r="B181" s="16" t="s">
        <v>328</v>
      </c>
      <c r="C181" s="17" t="s">
        <v>329</v>
      </c>
      <c r="D181" s="26">
        <v>480148188</v>
      </c>
      <c r="E181" s="27">
        <v>562168188</v>
      </c>
      <c r="F181" s="27">
        <v>192555151</v>
      </c>
      <c r="G181" s="36">
        <f t="shared" si="35"/>
        <v>0.4010327557458157</v>
      </c>
      <c r="H181" s="26">
        <v>184676461</v>
      </c>
      <c r="I181" s="27">
        <v>3797337</v>
      </c>
      <c r="J181" s="27">
        <v>4081353</v>
      </c>
      <c r="K181" s="26">
        <v>192555151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42</v>
      </c>
      <c r="B182" s="16" t="s">
        <v>330</v>
      </c>
      <c r="C182" s="17" t="s">
        <v>331</v>
      </c>
      <c r="D182" s="26">
        <v>1358917644</v>
      </c>
      <c r="E182" s="27">
        <v>1525681642</v>
      </c>
      <c r="F182" s="27">
        <v>552938276</v>
      </c>
      <c r="G182" s="36">
        <f t="shared" si="35"/>
        <v>0.4068960900179467</v>
      </c>
      <c r="H182" s="26">
        <v>507830551</v>
      </c>
      <c r="I182" s="27">
        <v>30508630</v>
      </c>
      <c r="J182" s="27">
        <v>14599095</v>
      </c>
      <c r="K182" s="26">
        <v>552938276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332</v>
      </c>
      <c r="C183" s="20"/>
      <c r="D183" s="28">
        <f>SUM(D178:D182)</f>
        <v>3968001784</v>
      </c>
      <c r="E183" s="29">
        <f>SUM(E178:E182)</f>
        <v>4379502934</v>
      </c>
      <c r="F183" s="29">
        <f>SUM(F178:F182)</f>
        <v>1426592008</v>
      </c>
      <c r="G183" s="37">
        <f t="shared" si="35"/>
        <v>0.3595240339236702</v>
      </c>
      <c r="H183" s="28">
        <f aca="true" t="shared" si="37" ref="H183:W183">SUM(H178:H182)</f>
        <v>1141297497</v>
      </c>
      <c r="I183" s="29">
        <f t="shared" si="37"/>
        <v>186479517</v>
      </c>
      <c r="J183" s="29">
        <f t="shared" si="37"/>
        <v>98814994</v>
      </c>
      <c r="K183" s="28">
        <f t="shared" si="37"/>
        <v>1426592008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27</v>
      </c>
      <c r="B184" s="16" t="s">
        <v>333</v>
      </c>
      <c r="C184" s="17" t="s">
        <v>334</v>
      </c>
      <c r="D184" s="26">
        <v>293567476</v>
      </c>
      <c r="E184" s="27">
        <v>331047476</v>
      </c>
      <c r="F184" s="27">
        <v>122716465</v>
      </c>
      <c r="G184" s="36">
        <f t="shared" si="35"/>
        <v>0.41801791762518</v>
      </c>
      <c r="H184" s="26">
        <v>116070142</v>
      </c>
      <c r="I184" s="27">
        <v>3356785</v>
      </c>
      <c r="J184" s="27">
        <v>3289538</v>
      </c>
      <c r="K184" s="26">
        <v>122716465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27</v>
      </c>
      <c r="B185" s="16" t="s">
        <v>335</v>
      </c>
      <c r="C185" s="17" t="s">
        <v>336</v>
      </c>
      <c r="D185" s="26">
        <v>236665172</v>
      </c>
      <c r="E185" s="27">
        <v>257982172</v>
      </c>
      <c r="F185" s="27">
        <v>17978180</v>
      </c>
      <c r="G185" s="36">
        <f t="shared" si="35"/>
        <v>0.07596462059909685</v>
      </c>
      <c r="H185" s="26">
        <v>63719</v>
      </c>
      <c r="I185" s="27">
        <v>7326025</v>
      </c>
      <c r="J185" s="27">
        <v>10588436</v>
      </c>
      <c r="K185" s="26">
        <v>17978180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27</v>
      </c>
      <c r="B186" s="16" t="s">
        <v>337</v>
      </c>
      <c r="C186" s="17" t="s">
        <v>338</v>
      </c>
      <c r="D186" s="26">
        <v>3807023077</v>
      </c>
      <c r="E186" s="27">
        <v>3962023077</v>
      </c>
      <c r="F186" s="27">
        <v>987239899</v>
      </c>
      <c r="G186" s="36">
        <f t="shared" si="35"/>
        <v>0.25932070256268636</v>
      </c>
      <c r="H186" s="26">
        <v>170588774</v>
      </c>
      <c r="I186" s="27">
        <v>585896523</v>
      </c>
      <c r="J186" s="27">
        <v>230754602</v>
      </c>
      <c r="K186" s="26">
        <v>987239899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27</v>
      </c>
      <c r="B187" s="16" t="s">
        <v>339</v>
      </c>
      <c r="C187" s="17" t="s">
        <v>340</v>
      </c>
      <c r="D187" s="26">
        <v>390754127</v>
      </c>
      <c r="E187" s="27">
        <v>443320127</v>
      </c>
      <c r="F187" s="27">
        <v>304260656</v>
      </c>
      <c r="G187" s="36">
        <f t="shared" si="35"/>
        <v>0.7786498848673709</v>
      </c>
      <c r="H187" s="26">
        <v>275540163</v>
      </c>
      <c r="I187" s="27">
        <v>13216135</v>
      </c>
      <c r="J187" s="27">
        <v>15504358</v>
      </c>
      <c r="K187" s="26">
        <v>304260656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42</v>
      </c>
      <c r="B188" s="16" t="s">
        <v>341</v>
      </c>
      <c r="C188" s="17" t="s">
        <v>342</v>
      </c>
      <c r="D188" s="26">
        <v>744334000</v>
      </c>
      <c r="E188" s="27">
        <v>841616000</v>
      </c>
      <c r="F188" s="27">
        <v>312584855</v>
      </c>
      <c r="G188" s="36">
        <f t="shared" si="35"/>
        <v>0.4199524071183098</v>
      </c>
      <c r="H188" s="26">
        <v>286817554</v>
      </c>
      <c r="I188" s="27">
        <v>11072447</v>
      </c>
      <c r="J188" s="27">
        <v>14694854</v>
      </c>
      <c r="K188" s="26">
        <v>312584855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343</v>
      </c>
      <c r="C189" s="20"/>
      <c r="D189" s="28">
        <f>SUM(D184:D188)</f>
        <v>5472343852</v>
      </c>
      <c r="E189" s="29">
        <f>SUM(E184:E188)</f>
        <v>5835988852</v>
      </c>
      <c r="F189" s="29">
        <f>SUM(F184:F188)</f>
        <v>1744780055</v>
      </c>
      <c r="G189" s="37">
        <f t="shared" si="35"/>
        <v>0.3188359690450241</v>
      </c>
      <c r="H189" s="28">
        <f aca="true" t="shared" si="38" ref="H189:W189">SUM(H184:H188)</f>
        <v>849080352</v>
      </c>
      <c r="I189" s="29">
        <f t="shared" si="38"/>
        <v>620867915</v>
      </c>
      <c r="J189" s="29">
        <f t="shared" si="38"/>
        <v>274831788</v>
      </c>
      <c r="K189" s="28">
        <f t="shared" si="38"/>
        <v>1744780055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27</v>
      </c>
      <c r="B190" s="16" t="s">
        <v>344</v>
      </c>
      <c r="C190" s="17" t="s">
        <v>345</v>
      </c>
      <c r="D190" s="26">
        <v>417105072</v>
      </c>
      <c r="E190" s="27">
        <v>417105096</v>
      </c>
      <c r="F190" s="27">
        <v>59597944</v>
      </c>
      <c r="G190" s="36">
        <f t="shared" si="35"/>
        <v>0.1428847261775805</v>
      </c>
      <c r="H190" s="26">
        <v>23583197</v>
      </c>
      <c r="I190" s="27">
        <v>27118472</v>
      </c>
      <c r="J190" s="27">
        <v>8896275</v>
      </c>
      <c r="K190" s="26">
        <v>59597944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27</v>
      </c>
      <c r="B191" s="16" t="s">
        <v>346</v>
      </c>
      <c r="C191" s="17" t="s">
        <v>347</v>
      </c>
      <c r="D191" s="26">
        <v>593415682</v>
      </c>
      <c r="E191" s="27">
        <v>593415682</v>
      </c>
      <c r="F191" s="27">
        <v>171884855</v>
      </c>
      <c r="G191" s="36">
        <f t="shared" si="35"/>
        <v>0.2896533748833419</v>
      </c>
      <c r="H191" s="26">
        <v>25690066</v>
      </c>
      <c r="I191" s="27">
        <v>120324931</v>
      </c>
      <c r="J191" s="27">
        <v>25869858</v>
      </c>
      <c r="K191" s="26">
        <v>171884855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27</v>
      </c>
      <c r="B192" s="16" t="s">
        <v>348</v>
      </c>
      <c r="C192" s="17" t="s">
        <v>349</v>
      </c>
      <c r="D192" s="26">
        <v>446197956</v>
      </c>
      <c r="E192" s="27">
        <v>462312956</v>
      </c>
      <c r="F192" s="27">
        <v>125321022</v>
      </c>
      <c r="G192" s="36">
        <f t="shared" si="35"/>
        <v>0.28086417769246796</v>
      </c>
      <c r="H192" s="26">
        <v>69268772</v>
      </c>
      <c r="I192" s="27">
        <v>30881973</v>
      </c>
      <c r="J192" s="27">
        <v>25170277</v>
      </c>
      <c r="K192" s="26">
        <v>125321022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27</v>
      </c>
      <c r="B193" s="16" t="s">
        <v>350</v>
      </c>
      <c r="C193" s="17" t="s">
        <v>351</v>
      </c>
      <c r="D193" s="26">
        <v>1080306342</v>
      </c>
      <c r="E193" s="27">
        <v>1166851342</v>
      </c>
      <c r="F193" s="27">
        <v>338122704</v>
      </c>
      <c r="G193" s="36">
        <f t="shared" si="35"/>
        <v>0.31298779878865135</v>
      </c>
      <c r="H193" s="26">
        <v>38398799</v>
      </c>
      <c r="I193" s="27">
        <v>260203183</v>
      </c>
      <c r="J193" s="27">
        <v>39520722</v>
      </c>
      <c r="K193" s="26">
        <v>338122704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27</v>
      </c>
      <c r="B194" s="16" t="s">
        <v>352</v>
      </c>
      <c r="C194" s="17" t="s">
        <v>353</v>
      </c>
      <c r="D194" s="26">
        <v>728863320</v>
      </c>
      <c r="E194" s="27">
        <v>747695320</v>
      </c>
      <c r="F194" s="27">
        <v>146631295</v>
      </c>
      <c r="G194" s="36">
        <f t="shared" si="35"/>
        <v>0.20117804117238333</v>
      </c>
      <c r="H194" s="26">
        <v>94892175</v>
      </c>
      <c r="I194" s="27">
        <v>30360300</v>
      </c>
      <c r="J194" s="27">
        <v>21378820</v>
      </c>
      <c r="K194" s="26">
        <v>146631295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42</v>
      </c>
      <c r="B195" s="16" t="s">
        <v>354</v>
      </c>
      <c r="C195" s="17" t="s">
        <v>355</v>
      </c>
      <c r="D195" s="26">
        <v>150268368</v>
      </c>
      <c r="E195" s="27">
        <v>157332368</v>
      </c>
      <c r="F195" s="27">
        <v>62331259</v>
      </c>
      <c r="G195" s="36">
        <f t="shared" si="35"/>
        <v>0.414799600405589</v>
      </c>
      <c r="H195" s="26">
        <v>61174724</v>
      </c>
      <c r="I195" s="27">
        <v>795841</v>
      </c>
      <c r="J195" s="27">
        <v>360694</v>
      </c>
      <c r="K195" s="26">
        <v>62331259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356</v>
      </c>
      <c r="C196" s="20"/>
      <c r="D196" s="28">
        <f>SUM(D190:D195)</f>
        <v>3416156740</v>
      </c>
      <c r="E196" s="29">
        <f>SUM(E190:E195)</f>
        <v>3544712764</v>
      </c>
      <c r="F196" s="29">
        <f>SUM(F190:F195)</f>
        <v>903889079</v>
      </c>
      <c r="G196" s="37">
        <f t="shared" si="35"/>
        <v>0.2645923907460991</v>
      </c>
      <c r="H196" s="28">
        <f aca="true" t="shared" si="39" ref="H196:W196">SUM(H190:H195)</f>
        <v>313007733</v>
      </c>
      <c r="I196" s="29">
        <f t="shared" si="39"/>
        <v>469684700</v>
      </c>
      <c r="J196" s="29">
        <f t="shared" si="39"/>
        <v>121196646</v>
      </c>
      <c r="K196" s="28">
        <f t="shared" si="39"/>
        <v>903889079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27</v>
      </c>
      <c r="B197" s="16" t="s">
        <v>357</v>
      </c>
      <c r="C197" s="17" t="s">
        <v>358</v>
      </c>
      <c r="D197" s="26">
        <v>290441582</v>
      </c>
      <c r="E197" s="27">
        <v>320315582</v>
      </c>
      <c r="F197" s="27">
        <v>99947003</v>
      </c>
      <c r="G197" s="36">
        <f t="shared" si="35"/>
        <v>0.34412084630498946</v>
      </c>
      <c r="H197" s="26">
        <v>79267138</v>
      </c>
      <c r="I197" s="27">
        <v>10395654</v>
      </c>
      <c r="J197" s="27">
        <v>10284211</v>
      </c>
      <c r="K197" s="26">
        <v>99947003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27</v>
      </c>
      <c r="B198" s="16" t="s">
        <v>359</v>
      </c>
      <c r="C198" s="17" t="s">
        <v>360</v>
      </c>
      <c r="D198" s="26">
        <v>531568004</v>
      </c>
      <c r="E198" s="27">
        <v>589458002</v>
      </c>
      <c r="F198" s="27">
        <v>169518704</v>
      </c>
      <c r="G198" s="36">
        <f t="shared" si="35"/>
        <v>0.3189031369916689</v>
      </c>
      <c r="H198" s="26">
        <v>142708173</v>
      </c>
      <c r="I198" s="27">
        <v>13116998</v>
      </c>
      <c r="J198" s="27">
        <v>13693533</v>
      </c>
      <c r="K198" s="26">
        <v>169518704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27</v>
      </c>
      <c r="B199" s="16" t="s">
        <v>361</v>
      </c>
      <c r="C199" s="17" t="s">
        <v>362</v>
      </c>
      <c r="D199" s="26">
        <v>382387763</v>
      </c>
      <c r="E199" s="27">
        <v>438935763</v>
      </c>
      <c r="F199" s="27">
        <v>150265683</v>
      </c>
      <c r="G199" s="36">
        <f t="shared" si="35"/>
        <v>0.39296676708768</v>
      </c>
      <c r="H199" s="26">
        <v>135625364</v>
      </c>
      <c r="I199" s="27">
        <v>7415580</v>
      </c>
      <c r="J199" s="27">
        <v>7224739</v>
      </c>
      <c r="K199" s="26">
        <v>150265683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27</v>
      </c>
      <c r="B200" s="16" t="s">
        <v>363</v>
      </c>
      <c r="C200" s="17" t="s">
        <v>364</v>
      </c>
      <c r="D200" s="26">
        <v>678206287</v>
      </c>
      <c r="E200" s="27">
        <v>782929287</v>
      </c>
      <c r="F200" s="27">
        <v>261057031</v>
      </c>
      <c r="G200" s="36">
        <f t="shared" si="35"/>
        <v>0.3849227528614756</v>
      </c>
      <c r="H200" s="26">
        <v>230449804</v>
      </c>
      <c r="I200" s="27">
        <v>14709154</v>
      </c>
      <c r="J200" s="27">
        <v>15898073</v>
      </c>
      <c r="K200" s="26">
        <v>261057031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42</v>
      </c>
      <c r="B201" s="16" t="s">
        <v>365</v>
      </c>
      <c r="C201" s="17" t="s">
        <v>366</v>
      </c>
      <c r="D201" s="26">
        <v>1040055726</v>
      </c>
      <c r="E201" s="27">
        <v>1189483928</v>
      </c>
      <c r="F201" s="27">
        <v>435826256</v>
      </c>
      <c r="G201" s="36">
        <f t="shared" si="35"/>
        <v>0.4190412543337125</v>
      </c>
      <c r="H201" s="26">
        <v>389287661</v>
      </c>
      <c r="I201" s="27">
        <v>29957614</v>
      </c>
      <c r="J201" s="27">
        <v>16580981</v>
      </c>
      <c r="K201" s="26">
        <v>435826256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367</v>
      </c>
      <c r="C202" s="20"/>
      <c r="D202" s="28">
        <f>SUM(D197:D201)</f>
        <v>2922659362</v>
      </c>
      <c r="E202" s="29">
        <f>SUM(E197:E201)</f>
        <v>3321122562</v>
      </c>
      <c r="F202" s="29">
        <f>SUM(F197:F201)</f>
        <v>1116614677</v>
      </c>
      <c r="G202" s="37">
        <f t="shared" si="35"/>
        <v>0.3820543343223862</v>
      </c>
      <c r="H202" s="28">
        <f aca="true" t="shared" si="40" ref="H202:W202">SUM(H197:H201)</f>
        <v>977338140</v>
      </c>
      <c r="I202" s="29">
        <f t="shared" si="40"/>
        <v>75595000</v>
      </c>
      <c r="J202" s="29">
        <f t="shared" si="40"/>
        <v>63681537</v>
      </c>
      <c r="K202" s="28">
        <f t="shared" si="40"/>
        <v>1116614677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368</v>
      </c>
      <c r="C203" s="20"/>
      <c r="D203" s="28">
        <f>SUM(D171:D176,D178:D182,D184:D188,D190:D195,D197:D201)</f>
        <v>20308506226</v>
      </c>
      <c r="E203" s="29">
        <f>SUM(E171:E176,E178:E182,E184:E188,E190:E195,E197:E201)</f>
        <v>21789490602</v>
      </c>
      <c r="F203" s="29">
        <f>SUM(F171:F176,F178:F182,F184:F188,F190:F195,F197:F201)</f>
        <v>6079557734</v>
      </c>
      <c r="G203" s="37">
        <f t="shared" si="35"/>
        <v>0.29936016299498364</v>
      </c>
      <c r="H203" s="28">
        <f aca="true" t="shared" si="41" ref="H203:W203">SUM(H171:H176,H178:H182,H184:H188,H190:H195,H197:H201)</f>
        <v>3949921230</v>
      </c>
      <c r="I203" s="29">
        <f t="shared" si="41"/>
        <v>1484170267</v>
      </c>
      <c r="J203" s="29">
        <f t="shared" si="41"/>
        <v>645466237</v>
      </c>
      <c r="K203" s="28">
        <f t="shared" si="41"/>
        <v>6079557734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604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369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27</v>
      </c>
      <c r="B206" s="16" t="s">
        <v>370</v>
      </c>
      <c r="C206" s="17" t="s">
        <v>371</v>
      </c>
      <c r="D206" s="26">
        <v>548646480</v>
      </c>
      <c r="E206" s="27">
        <v>617572255</v>
      </c>
      <c r="F206" s="27">
        <v>184629779</v>
      </c>
      <c r="G206" s="36">
        <f aca="true" t="shared" si="42" ref="G206:G229">IF($D206=0,0,$F206/$D206)</f>
        <v>0.3365186613427284</v>
      </c>
      <c r="H206" s="26">
        <v>142802142</v>
      </c>
      <c r="I206" s="27">
        <v>21897462</v>
      </c>
      <c r="J206" s="27">
        <v>19930175</v>
      </c>
      <c r="K206" s="26">
        <v>184629779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27</v>
      </c>
      <c r="B207" s="16" t="s">
        <v>372</v>
      </c>
      <c r="C207" s="17" t="s">
        <v>373</v>
      </c>
      <c r="D207" s="26">
        <v>783927059</v>
      </c>
      <c r="E207" s="27">
        <v>783927059</v>
      </c>
      <c r="F207" s="27">
        <v>339916991</v>
      </c>
      <c r="G207" s="36">
        <f t="shared" si="42"/>
        <v>0.43360793213798227</v>
      </c>
      <c r="H207" s="26">
        <v>129771227</v>
      </c>
      <c r="I207" s="27">
        <v>60322197</v>
      </c>
      <c r="J207" s="27">
        <v>149823567</v>
      </c>
      <c r="K207" s="26">
        <v>339916991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27</v>
      </c>
      <c r="B208" s="16" t="s">
        <v>374</v>
      </c>
      <c r="C208" s="17" t="s">
        <v>375</v>
      </c>
      <c r="D208" s="26">
        <v>659449212</v>
      </c>
      <c r="E208" s="27">
        <v>703201212</v>
      </c>
      <c r="F208" s="27">
        <v>187658286</v>
      </c>
      <c r="G208" s="36">
        <f t="shared" si="42"/>
        <v>0.28456821630109097</v>
      </c>
      <c r="H208" s="26">
        <v>138110880</v>
      </c>
      <c r="I208" s="27">
        <v>28362671</v>
      </c>
      <c r="J208" s="27">
        <v>21184735</v>
      </c>
      <c r="K208" s="26">
        <v>187658286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27</v>
      </c>
      <c r="B209" s="16" t="s">
        <v>376</v>
      </c>
      <c r="C209" s="17" t="s">
        <v>377</v>
      </c>
      <c r="D209" s="26">
        <v>374023958</v>
      </c>
      <c r="E209" s="27">
        <v>395289958</v>
      </c>
      <c r="F209" s="27">
        <v>72545239</v>
      </c>
      <c r="G209" s="36">
        <f t="shared" si="42"/>
        <v>0.19395880250002595</v>
      </c>
      <c r="H209" s="26">
        <v>38919404</v>
      </c>
      <c r="I209" s="27">
        <v>14184002</v>
      </c>
      <c r="J209" s="27">
        <v>19441833</v>
      </c>
      <c r="K209" s="26">
        <v>72545239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27</v>
      </c>
      <c r="B210" s="16" t="s">
        <v>378</v>
      </c>
      <c r="C210" s="17" t="s">
        <v>379</v>
      </c>
      <c r="D210" s="26">
        <v>1080833259</v>
      </c>
      <c r="E210" s="27">
        <v>1080833259</v>
      </c>
      <c r="F210" s="27">
        <v>164363241</v>
      </c>
      <c r="G210" s="36">
        <f t="shared" si="42"/>
        <v>0.1520708579527529</v>
      </c>
      <c r="H210" s="26">
        <v>53005484</v>
      </c>
      <c r="I210" s="27">
        <v>53409593</v>
      </c>
      <c r="J210" s="27">
        <v>57948164</v>
      </c>
      <c r="K210" s="26">
        <v>164363241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27</v>
      </c>
      <c r="B211" s="16" t="s">
        <v>380</v>
      </c>
      <c r="C211" s="17" t="s">
        <v>381</v>
      </c>
      <c r="D211" s="26">
        <v>271457285</v>
      </c>
      <c r="E211" s="27">
        <v>271457285</v>
      </c>
      <c r="F211" s="27">
        <v>81917253</v>
      </c>
      <c r="G211" s="36">
        <f t="shared" si="42"/>
        <v>0.30176848265464673</v>
      </c>
      <c r="H211" s="26">
        <v>49345907</v>
      </c>
      <c r="I211" s="27">
        <v>17799909</v>
      </c>
      <c r="J211" s="27">
        <v>14771437</v>
      </c>
      <c r="K211" s="26">
        <v>81917253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27</v>
      </c>
      <c r="B212" s="16" t="s">
        <v>382</v>
      </c>
      <c r="C212" s="17" t="s">
        <v>383</v>
      </c>
      <c r="D212" s="26">
        <v>2432912080</v>
      </c>
      <c r="E212" s="27">
        <v>2432912080</v>
      </c>
      <c r="F212" s="27">
        <v>548290491</v>
      </c>
      <c r="G212" s="36">
        <f t="shared" si="42"/>
        <v>0.22536387381495512</v>
      </c>
      <c r="H212" s="26">
        <v>127739595</v>
      </c>
      <c r="I212" s="27">
        <v>146554837</v>
      </c>
      <c r="J212" s="27">
        <v>273996059</v>
      </c>
      <c r="K212" s="26">
        <v>548290491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42</v>
      </c>
      <c r="B213" s="16" t="s">
        <v>384</v>
      </c>
      <c r="C213" s="17" t="s">
        <v>385</v>
      </c>
      <c r="D213" s="26">
        <v>337041201</v>
      </c>
      <c r="E213" s="27">
        <v>339804201</v>
      </c>
      <c r="F213" s="27">
        <v>-158836354</v>
      </c>
      <c r="G213" s="36">
        <f t="shared" si="42"/>
        <v>-0.4712668763603177</v>
      </c>
      <c r="H213" s="26">
        <v>-161922765</v>
      </c>
      <c r="I213" s="27">
        <v>1780842</v>
      </c>
      <c r="J213" s="27">
        <v>1305569</v>
      </c>
      <c r="K213" s="26">
        <v>-158836354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386</v>
      </c>
      <c r="C214" s="20"/>
      <c r="D214" s="28">
        <f>SUM(D206:D213)</f>
        <v>6488290534</v>
      </c>
      <c r="E214" s="29">
        <f>SUM(E206:E213)</f>
        <v>6624997309</v>
      </c>
      <c r="F214" s="29">
        <f>SUM(F206:F213)</f>
        <v>1420484926</v>
      </c>
      <c r="G214" s="37">
        <f t="shared" si="42"/>
        <v>0.21893053625702513</v>
      </c>
      <c r="H214" s="28">
        <f aca="true" t="shared" si="43" ref="H214:W214">SUM(H206:H213)</f>
        <v>517771874</v>
      </c>
      <c r="I214" s="29">
        <f t="shared" si="43"/>
        <v>344311513</v>
      </c>
      <c r="J214" s="29">
        <f t="shared" si="43"/>
        <v>558401539</v>
      </c>
      <c r="K214" s="28">
        <f t="shared" si="43"/>
        <v>1420484926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27</v>
      </c>
      <c r="B215" s="16" t="s">
        <v>387</v>
      </c>
      <c r="C215" s="17" t="s">
        <v>388</v>
      </c>
      <c r="D215" s="26">
        <v>571870616</v>
      </c>
      <c r="E215" s="27">
        <v>588759616</v>
      </c>
      <c r="F215" s="27">
        <v>110407988</v>
      </c>
      <c r="G215" s="36">
        <f t="shared" si="42"/>
        <v>0.19306462845085226</v>
      </c>
      <c r="H215" s="26">
        <v>39001304</v>
      </c>
      <c r="I215" s="27">
        <v>91348286</v>
      </c>
      <c r="J215" s="27">
        <v>-19941602</v>
      </c>
      <c r="K215" s="26">
        <v>110407988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27</v>
      </c>
      <c r="B216" s="16" t="s">
        <v>389</v>
      </c>
      <c r="C216" s="17" t="s">
        <v>390</v>
      </c>
      <c r="D216" s="26">
        <v>3428838014</v>
      </c>
      <c r="E216" s="27">
        <v>3485012714</v>
      </c>
      <c r="F216" s="27">
        <v>890941203</v>
      </c>
      <c r="G216" s="36">
        <f t="shared" si="42"/>
        <v>0.25983764743690807</v>
      </c>
      <c r="H216" s="26">
        <v>415579374</v>
      </c>
      <c r="I216" s="27">
        <v>226925746</v>
      </c>
      <c r="J216" s="27">
        <v>248436083</v>
      </c>
      <c r="K216" s="26">
        <v>890941203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27</v>
      </c>
      <c r="B217" s="16" t="s">
        <v>391</v>
      </c>
      <c r="C217" s="17" t="s">
        <v>392</v>
      </c>
      <c r="D217" s="26">
        <v>1776708365</v>
      </c>
      <c r="E217" s="27">
        <v>1808134365</v>
      </c>
      <c r="F217" s="27">
        <v>489275240</v>
      </c>
      <c r="G217" s="36">
        <f t="shared" si="42"/>
        <v>0.2753829776672437</v>
      </c>
      <c r="H217" s="26">
        <v>217731103</v>
      </c>
      <c r="I217" s="27">
        <v>141876791</v>
      </c>
      <c r="J217" s="27">
        <v>129667346</v>
      </c>
      <c r="K217" s="26">
        <v>489275240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27</v>
      </c>
      <c r="B218" s="16" t="s">
        <v>393</v>
      </c>
      <c r="C218" s="17" t="s">
        <v>394</v>
      </c>
      <c r="D218" s="26">
        <v>322061627</v>
      </c>
      <c r="E218" s="27">
        <v>332524627</v>
      </c>
      <c r="F218" s="27">
        <v>79085462</v>
      </c>
      <c r="G218" s="36">
        <f t="shared" si="42"/>
        <v>0.24556002755336015</v>
      </c>
      <c r="H218" s="26">
        <v>45203926</v>
      </c>
      <c r="I218" s="27">
        <v>18008620</v>
      </c>
      <c r="J218" s="27">
        <v>15872916</v>
      </c>
      <c r="K218" s="26">
        <v>79085462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27</v>
      </c>
      <c r="B219" s="16" t="s">
        <v>395</v>
      </c>
      <c r="C219" s="17" t="s">
        <v>396</v>
      </c>
      <c r="D219" s="26">
        <v>688807583</v>
      </c>
      <c r="E219" s="27">
        <v>770011573</v>
      </c>
      <c r="F219" s="27">
        <v>292059395</v>
      </c>
      <c r="G219" s="36">
        <f t="shared" si="42"/>
        <v>0.4240072296068204</v>
      </c>
      <c r="H219" s="26">
        <v>223651454</v>
      </c>
      <c r="I219" s="27">
        <v>41126470</v>
      </c>
      <c r="J219" s="27">
        <v>27281471</v>
      </c>
      <c r="K219" s="26">
        <v>292059395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27</v>
      </c>
      <c r="B220" s="16" t="s">
        <v>397</v>
      </c>
      <c r="C220" s="17" t="s">
        <v>398</v>
      </c>
      <c r="D220" s="26">
        <v>591319537</v>
      </c>
      <c r="E220" s="27">
        <v>662319537</v>
      </c>
      <c r="F220" s="27">
        <v>61290104</v>
      </c>
      <c r="G220" s="36">
        <f t="shared" si="42"/>
        <v>0.10364971925492122</v>
      </c>
      <c r="H220" s="26">
        <v>21534714</v>
      </c>
      <c r="I220" s="27">
        <v>20453271</v>
      </c>
      <c r="J220" s="27">
        <v>19302119</v>
      </c>
      <c r="K220" s="26">
        <v>61290104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42</v>
      </c>
      <c r="B221" s="16" t="s">
        <v>399</v>
      </c>
      <c r="C221" s="17" t="s">
        <v>400</v>
      </c>
      <c r="D221" s="26">
        <v>429237000</v>
      </c>
      <c r="E221" s="27">
        <v>426179760</v>
      </c>
      <c r="F221" s="27">
        <v>170406138</v>
      </c>
      <c r="G221" s="36">
        <f t="shared" si="42"/>
        <v>0.3969977844407635</v>
      </c>
      <c r="H221" s="26">
        <v>166990965</v>
      </c>
      <c r="I221" s="27">
        <v>190726</v>
      </c>
      <c r="J221" s="27">
        <v>3224447</v>
      </c>
      <c r="K221" s="26">
        <v>170406138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401</v>
      </c>
      <c r="C222" s="20"/>
      <c r="D222" s="28">
        <f>SUM(D215:D221)</f>
        <v>7808842742</v>
      </c>
      <c r="E222" s="29">
        <f>SUM(E215:E221)</f>
        <v>8072942192</v>
      </c>
      <c r="F222" s="29">
        <f>SUM(F215:F221)</f>
        <v>2093465530</v>
      </c>
      <c r="G222" s="37">
        <f t="shared" si="42"/>
        <v>0.2680890881231682</v>
      </c>
      <c r="H222" s="28">
        <f aca="true" t="shared" si="44" ref="H222:W222">SUM(H215:H221)</f>
        <v>1129692840</v>
      </c>
      <c r="I222" s="29">
        <f t="shared" si="44"/>
        <v>539929910</v>
      </c>
      <c r="J222" s="29">
        <f t="shared" si="44"/>
        <v>423842780</v>
      </c>
      <c r="K222" s="28">
        <f t="shared" si="44"/>
        <v>2093465530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27</v>
      </c>
      <c r="B223" s="16" t="s">
        <v>402</v>
      </c>
      <c r="C223" s="17" t="s">
        <v>403</v>
      </c>
      <c r="D223" s="26">
        <v>561361992</v>
      </c>
      <c r="E223" s="27">
        <v>585668992</v>
      </c>
      <c r="F223" s="27">
        <v>187565631</v>
      </c>
      <c r="G223" s="36">
        <f t="shared" si="42"/>
        <v>0.3341259894203881</v>
      </c>
      <c r="H223" s="26">
        <v>96489535</v>
      </c>
      <c r="I223" s="27">
        <v>33265138</v>
      </c>
      <c r="J223" s="27">
        <v>57810958</v>
      </c>
      <c r="K223" s="26">
        <v>187565631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27</v>
      </c>
      <c r="B224" s="16" t="s">
        <v>404</v>
      </c>
      <c r="C224" s="17" t="s">
        <v>405</v>
      </c>
      <c r="D224" s="26">
        <v>992399341</v>
      </c>
      <c r="E224" s="27">
        <v>1111444334</v>
      </c>
      <c r="F224" s="27">
        <v>354054213</v>
      </c>
      <c r="G224" s="36">
        <f t="shared" si="42"/>
        <v>0.35676586871091037</v>
      </c>
      <c r="H224" s="26">
        <v>23667870</v>
      </c>
      <c r="I224" s="27">
        <v>304082352</v>
      </c>
      <c r="J224" s="27">
        <v>26303991</v>
      </c>
      <c r="K224" s="26">
        <v>354054213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27</v>
      </c>
      <c r="B225" s="16" t="s">
        <v>406</v>
      </c>
      <c r="C225" s="17" t="s">
        <v>407</v>
      </c>
      <c r="D225" s="26">
        <v>1570199596</v>
      </c>
      <c r="E225" s="27">
        <v>1570199596</v>
      </c>
      <c r="F225" s="27">
        <v>452542756</v>
      </c>
      <c r="G225" s="36">
        <f t="shared" si="42"/>
        <v>0.2882071535063623</v>
      </c>
      <c r="H225" s="26">
        <v>405685954</v>
      </c>
      <c r="I225" s="27">
        <v>23802215</v>
      </c>
      <c r="J225" s="27">
        <v>23054587</v>
      </c>
      <c r="K225" s="26">
        <v>452542756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27</v>
      </c>
      <c r="B226" s="16" t="s">
        <v>408</v>
      </c>
      <c r="C226" s="17" t="s">
        <v>409</v>
      </c>
      <c r="D226" s="26">
        <v>3213492371</v>
      </c>
      <c r="E226" s="27">
        <v>3213492371</v>
      </c>
      <c r="F226" s="27">
        <v>931811409</v>
      </c>
      <c r="G226" s="36">
        <f t="shared" si="42"/>
        <v>0.28996845220766204</v>
      </c>
      <c r="H226" s="26">
        <v>542249174</v>
      </c>
      <c r="I226" s="27">
        <v>195805100</v>
      </c>
      <c r="J226" s="27">
        <v>193757135</v>
      </c>
      <c r="K226" s="26">
        <v>931811409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42</v>
      </c>
      <c r="B227" s="16" t="s">
        <v>410</v>
      </c>
      <c r="C227" s="17" t="s">
        <v>411</v>
      </c>
      <c r="D227" s="26">
        <v>279672000</v>
      </c>
      <c r="E227" s="27">
        <v>300466000</v>
      </c>
      <c r="F227" s="27">
        <v>121440072</v>
      </c>
      <c r="G227" s="36">
        <f t="shared" si="42"/>
        <v>0.4342232043250665</v>
      </c>
      <c r="H227" s="26">
        <v>119016084</v>
      </c>
      <c r="I227" s="27">
        <v>2134524</v>
      </c>
      <c r="J227" s="27">
        <v>289464</v>
      </c>
      <c r="K227" s="26">
        <v>121440072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412</v>
      </c>
      <c r="C228" s="20"/>
      <c r="D228" s="28">
        <f>SUM(D223:D227)</f>
        <v>6617125300</v>
      </c>
      <c r="E228" s="29">
        <f>SUM(E223:E227)</f>
        <v>6781271293</v>
      </c>
      <c r="F228" s="29">
        <f>SUM(F223:F227)</f>
        <v>2047414081</v>
      </c>
      <c r="G228" s="37">
        <f t="shared" si="42"/>
        <v>0.30941141178027864</v>
      </c>
      <c r="H228" s="28">
        <f aca="true" t="shared" si="45" ref="H228:W228">SUM(H223:H227)</f>
        <v>1187108617</v>
      </c>
      <c r="I228" s="29">
        <f t="shared" si="45"/>
        <v>559089329</v>
      </c>
      <c r="J228" s="29">
        <f t="shared" si="45"/>
        <v>301216135</v>
      </c>
      <c r="K228" s="28">
        <f t="shared" si="45"/>
        <v>2047414081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413</v>
      </c>
      <c r="C229" s="20"/>
      <c r="D229" s="28">
        <f>SUM(D206:D213,D215:D221,D223:D227)</f>
        <v>20914258576</v>
      </c>
      <c r="E229" s="29">
        <f>SUM(E206:E213,E215:E221,E223:E227)</f>
        <v>21479210794</v>
      </c>
      <c r="F229" s="29">
        <f>SUM(F206:F213,F215:F221,F223:F227)</f>
        <v>5561364537</v>
      </c>
      <c r="G229" s="37">
        <f t="shared" si="42"/>
        <v>0.26591258383798994</v>
      </c>
      <c r="H229" s="28">
        <f aca="true" t="shared" si="46" ref="H229:W229">SUM(H206:H213,H215:H221,H223:H227)</f>
        <v>2834573331</v>
      </c>
      <c r="I229" s="29">
        <f t="shared" si="46"/>
        <v>1443330752</v>
      </c>
      <c r="J229" s="29">
        <f t="shared" si="46"/>
        <v>1283460454</v>
      </c>
      <c r="K229" s="28">
        <f t="shared" si="46"/>
        <v>5561364537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604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414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27</v>
      </c>
      <c r="B232" s="16" t="s">
        <v>415</v>
      </c>
      <c r="C232" s="17" t="s">
        <v>416</v>
      </c>
      <c r="D232" s="26">
        <v>500378310</v>
      </c>
      <c r="E232" s="27">
        <v>558164130</v>
      </c>
      <c r="F232" s="27">
        <v>202234139</v>
      </c>
      <c r="G232" s="36">
        <f aca="true" t="shared" si="47" ref="G232:G258">IF($D232=0,0,$F232/$D232)</f>
        <v>0.40416248058394055</v>
      </c>
      <c r="H232" s="26">
        <v>10813041</v>
      </c>
      <c r="I232" s="27">
        <v>174950119</v>
      </c>
      <c r="J232" s="27">
        <v>16470979</v>
      </c>
      <c r="K232" s="26">
        <v>202234139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27</v>
      </c>
      <c r="B233" s="16" t="s">
        <v>417</v>
      </c>
      <c r="C233" s="17" t="s">
        <v>418</v>
      </c>
      <c r="D233" s="26">
        <v>2061211685</v>
      </c>
      <c r="E233" s="27">
        <v>2192732685</v>
      </c>
      <c r="F233" s="27">
        <v>657772394</v>
      </c>
      <c r="G233" s="36">
        <f t="shared" si="47"/>
        <v>0.3191192825010596</v>
      </c>
      <c r="H233" s="26">
        <v>103152473</v>
      </c>
      <c r="I233" s="27">
        <v>461015052</v>
      </c>
      <c r="J233" s="27">
        <v>93604869</v>
      </c>
      <c r="K233" s="26">
        <v>657772394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27</v>
      </c>
      <c r="B234" s="16" t="s">
        <v>419</v>
      </c>
      <c r="C234" s="17" t="s">
        <v>420</v>
      </c>
      <c r="D234" s="26">
        <v>5190748914</v>
      </c>
      <c r="E234" s="27">
        <v>5290414914</v>
      </c>
      <c r="F234" s="27">
        <v>857205451</v>
      </c>
      <c r="G234" s="36">
        <f t="shared" si="47"/>
        <v>0.16514099703185914</v>
      </c>
      <c r="H234" s="26">
        <v>269159841</v>
      </c>
      <c r="I234" s="27">
        <v>269419354</v>
      </c>
      <c r="J234" s="27">
        <v>318626256</v>
      </c>
      <c r="K234" s="26">
        <v>857205451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27</v>
      </c>
      <c r="B235" s="16" t="s">
        <v>421</v>
      </c>
      <c r="C235" s="17" t="s">
        <v>422</v>
      </c>
      <c r="D235" s="26">
        <v>251596549</v>
      </c>
      <c r="E235" s="27">
        <v>251596549</v>
      </c>
      <c r="F235" s="27">
        <v>9538193</v>
      </c>
      <c r="G235" s="36">
        <f t="shared" si="47"/>
        <v>0.03791066704972969</v>
      </c>
      <c r="H235" s="26">
        <v>3378356</v>
      </c>
      <c r="I235" s="27">
        <v>2822098</v>
      </c>
      <c r="J235" s="27">
        <v>3337739</v>
      </c>
      <c r="K235" s="26">
        <v>9538193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27</v>
      </c>
      <c r="B236" s="16" t="s">
        <v>423</v>
      </c>
      <c r="C236" s="17" t="s">
        <v>424</v>
      </c>
      <c r="D236" s="26">
        <v>875780612</v>
      </c>
      <c r="E236" s="27">
        <v>958425612</v>
      </c>
      <c r="F236" s="27">
        <v>299989101</v>
      </c>
      <c r="G236" s="36">
        <f t="shared" si="47"/>
        <v>0.34253909813660044</v>
      </c>
      <c r="H236" s="26">
        <v>235746185</v>
      </c>
      <c r="I236" s="27">
        <v>30565167</v>
      </c>
      <c r="J236" s="27">
        <v>33677749</v>
      </c>
      <c r="K236" s="26">
        <v>299989101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42</v>
      </c>
      <c r="B237" s="16" t="s">
        <v>425</v>
      </c>
      <c r="C237" s="17" t="s">
        <v>426</v>
      </c>
      <c r="D237" s="26">
        <v>357422000</v>
      </c>
      <c r="E237" s="27">
        <v>378591000</v>
      </c>
      <c r="F237" s="27">
        <v>159366578</v>
      </c>
      <c r="G237" s="36">
        <f t="shared" si="47"/>
        <v>0.44587792021755795</v>
      </c>
      <c r="H237" s="26">
        <v>158898116</v>
      </c>
      <c r="I237" s="27">
        <v>194149</v>
      </c>
      <c r="J237" s="27">
        <v>274313</v>
      </c>
      <c r="K237" s="26">
        <v>159366578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427</v>
      </c>
      <c r="C238" s="20"/>
      <c r="D238" s="28">
        <f>SUM(D232:D237)</f>
        <v>9237138070</v>
      </c>
      <c r="E238" s="29">
        <f>SUM(E232:E237)</f>
        <v>9629924890</v>
      </c>
      <c r="F238" s="29">
        <f>SUM(F232:F237)</f>
        <v>2186105856</v>
      </c>
      <c r="G238" s="37">
        <f t="shared" si="47"/>
        <v>0.23666484569500432</v>
      </c>
      <c r="H238" s="28">
        <f aca="true" t="shared" si="48" ref="H238:W238">SUM(H232:H237)</f>
        <v>781148012</v>
      </c>
      <c r="I238" s="29">
        <f t="shared" si="48"/>
        <v>938965939</v>
      </c>
      <c r="J238" s="29">
        <f t="shared" si="48"/>
        <v>465991905</v>
      </c>
      <c r="K238" s="28">
        <f t="shared" si="48"/>
        <v>2186105856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27</v>
      </c>
      <c r="B239" s="16" t="s">
        <v>428</v>
      </c>
      <c r="C239" s="17" t="s">
        <v>429</v>
      </c>
      <c r="D239" s="26">
        <v>144731053</v>
      </c>
      <c r="E239" s="27">
        <v>193487358</v>
      </c>
      <c r="F239" s="27">
        <v>65049087</v>
      </c>
      <c r="G239" s="36">
        <f t="shared" si="47"/>
        <v>0.44944803241361064</v>
      </c>
      <c r="H239" s="26">
        <v>60539448</v>
      </c>
      <c r="I239" s="27">
        <v>301693</v>
      </c>
      <c r="J239" s="27">
        <v>4207946</v>
      </c>
      <c r="K239" s="26">
        <v>65049087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27</v>
      </c>
      <c r="B240" s="16" t="s">
        <v>430</v>
      </c>
      <c r="C240" s="17" t="s">
        <v>431</v>
      </c>
      <c r="D240" s="26">
        <v>271442713</v>
      </c>
      <c r="E240" s="27">
        <v>296382713</v>
      </c>
      <c r="F240" s="27">
        <v>62164136</v>
      </c>
      <c r="G240" s="36">
        <f t="shared" si="47"/>
        <v>0.22901383246932105</v>
      </c>
      <c r="H240" s="26">
        <v>18952793</v>
      </c>
      <c r="I240" s="27">
        <v>10027405</v>
      </c>
      <c r="J240" s="27">
        <v>33183938</v>
      </c>
      <c r="K240" s="26">
        <v>62164136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27</v>
      </c>
      <c r="B241" s="16" t="s">
        <v>432</v>
      </c>
      <c r="C241" s="17" t="s">
        <v>433</v>
      </c>
      <c r="D241" s="26">
        <v>1044289908</v>
      </c>
      <c r="E241" s="27">
        <v>1102765905</v>
      </c>
      <c r="F241" s="27">
        <v>131736178</v>
      </c>
      <c r="G241" s="36">
        <f t="shared" si="47"/>
        <v>0.1261490482583501</v>
      </c>
      <c r="H241" s="26">
        <v>51074458</v>
      </c>
      <c r="I241" s="27">
        <v>51254106</v>
      </c>
      <c r="J241" s="27">
        <v>29407614</v>
      </c>
      <c r="K241" s="26">
        <v>131736178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27</v>
      </c>
      <c r="B242" s="16" t="s">
        <v>434</v>
      </c>
      <c r="C242" s="17" t="s">
        <v>435</v>
      </c>
      <c r="D242" s="26">
        <v>531803505</v>
      </c>
      <c r="E242" s="27">
        <v>566996661</v>
      </c>
      <c r="F242" s="27">
        <v>61700839</v>
      </c>
      <c r="G242" s="36">
        <f t="shared" si="47"/>
        <v>0.11602187353014908</v>
      </c>
      <c r="H242" s="26">
        <v>61699225</v>
      </c>
      <c r="I242" s="27">
        <v>857</v>
      </c>
      <c r="J242" s="27">
        <v>757</v>
      </c>
      <c r="K242" s="26">
        <v>61700839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27</v>
      </c>
      <c r="B243" s="16" t="s">
        <v>436</v>
      </c>
      <c r="C243" s="17" t="s">
        <v>437</v>
      </c>
      <c r="D243" s="26">
        <v>457701837</v>
      </c>
      <c r="E243" s="27">
        <v>385946964</v>
      </c>
      <c r="F243" s="27">
        <v>33495054</v>
      </c>
      <c r="G243" s="36">
        <f t="shared" si="47"/>
        <v>0.07318094727244889</v>
      </c>
      <c r="H243" s="26">
        <v>17796241</v>
      </c>
      <c r="I243" s="27">
        <v>13071510</v>
      </c>
      <c r="J243" s="27">
        <v>2627303</v>
      </c>
      <c r="K243" s="26">
        <v>33495054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42</v>
      </c>
      <c r="B244" s="16" t="s">
        <v>438</v>
      </c>
      <c r="C244" s="17" t="s">
        <v>439</v>
      </c>
      <c r="D244" s="26">
        <v>921560899</v>
      </c>
      <c r="E244" s="27">
        <v>921560899</v>
      </c>
      <c r="F244" s="27">
        <v>1588775</v>
      </c>
      <c r="G244" s="36">
        <f t="shared" si="47"/>
        <v>0.001724004351447641</v>
      </c>
      <c r="H244" s="26">
        <v>1536032</v>
      </c>
      <c r="I244" s="27">
        <v>52743</v>
      </c>
      <c r="J244" s="27">
        <v>0</v>
      </c>
      <c r="K244" s="26">
        <v>1588775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440</v>
      </c>
      <c r="C245" s="20"/>
      <c r="D245" s="28">
        <f>SUM(D239:D244)</f>
        <v>3371529915</v>
      </c>
      <c r="E245" s="29">
        <f>SUM(E239:E244)</f>
        <v>3467140500</v>
      </c>
      <c r="F245" s="29">
        <f>SUM(F239:F244)</f>
        <v>355734069</v>
      </c>
      <c r="G245" s="37">
        <f t="shared" si="47"/>
        <v>0.10551117088338217</v>
      </c>
      <c r="H245" s="28">
        <f aca="true" t="shared" si="49" ref="H245:W245">SUM(H239:H244)</f>
        <v>211598197</v>
      </c>
      <c r="I245" s="29">
        <f t="shared" si="49"/>
        <v>74708314</v>
      </c>
      <c r="J245" s="29">
        <f t="shared" si="49"/>
        <v>69427558</v>
      </c>
      <c r="K245" s="28">
        <f t="shared" si="49"/>
        <v>355734069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27</v>
      </c>
      <c r="B246" s="16" t="s">
        <v>441</v>
      </c>
      <c r="C246" s="17" t="s">
        <v>442</v>
      </c>
      <c r="D246" s="26">
        <v>377000322</v>
      </c>
      <c r="E246" s="27">
        <v>386384322</v>
      </c>
      <c r="F246" s="27">
        <v>90490231</v>
      </c>
      <c r="G246" s="36">
        <f t="shared" si="47"/>
        <v>0.24002693292129337</v>
      </c>
      <c r="H246" s="26">
        <v>65571516</v>
      </c>
      <c r="I246" s="27">
        <v>24918715</v>
      </c>
      <c r="J246" s="27">
        <v>0</v>
      </c>
      <c r="K246" s="26">
        <v>90490231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27</v>
      </c>
      <c r="B247" s="16" t="s">
        <v>443</v>
      </c>
      <c r="C247" s="17" t="s">
        <v>444</v>
      </c>
      <c r="D247" s="26">
        <v>173312587</v>
      </c>
      <c r="E247" s="27">
        <v>173312587</v>
      </c>
      <c r="F247" s="27">
        <v>0</v>
      </c>
      <c r="G247" s="36">
        <f t="shared" si="47"/>
        <v>0</v>
      </c>
      <c r="H247" s="26">
        <v>0</v>
      </c>
      <c r="I247" s="27">
        <v>0</v>
      </c>
      <c r="J247" s="27">
        <v>0</v>
      </c>
      <c r="K247" s="26">
        <v>0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27</v>
      </c>
      <c r="B248" s="16" t="s">
        <v>445</v>
      </c>
      <c r="C248" s="17" t="s">
        <v>446</v>
      </c>
      <c r="D248" s="26">
        <v>286346031</v>
      </c>
      <c r="E248" s="27">
        <v>286346031</v>
      </c>
      <c r="F248" s="27">
        <v>123280476</v>
      </c>
      <c r="G248" s="36">
        <f t="shared" si="47"/>
        <v>0.43052971808084883</v>
      </c>
      <c r="H248" s="26">
        <v>107651080</v>
      </c>
      <c r="I248" s="27">
        <v>14005873</v>
      </c>
      <c r="J248" s="27">
        <v>1623523</v>
      </c>
      <c r="K248" s="26">
        <v>123280476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27</v>
      </c>
      <c r="B249" s="16" t="s">
        <v>447</v>
      </c>
      <c r="C249" s="17" t="s">
        <v>448</v>
      </c>
      <c r="D249" s="26">
        <v>358672377</v>
      </c>
      <c r="E249" s="27">
        <v>389904311</v>
      </c>
      <c r="F249" s="27">
        <v>67040022</v>
      </c>
      <c r="G249" s="36">
        <f t="shared" si="47"/>
        <v>0.1869115836595356</v>
      </c>
      <c r="H249" s="26">
        <v>22325726</v>
      </c>
      <c r="I249" s="27">
        <v>21780429</v>
      </c>
      <c r="J249" s="27">
        <v>22933867</v>
      </c>
      <c r="K249" s="26">
        <v>67040022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27</v>
      </c>
      <c r="B250" s="16" t="s">
        <v>449</v>
      </c>
      <c r="C250" s="17" t="s">
        <v>450</v>
      </c>
      <c r="D250" s="26">
        <v>172557790</v>
      </c>
      <c r="E250" s="27">
        <v>201107187</v>
      </c>
      <c r="F250" s="27">
        <v>58444753</v>
      </c>
      <c r="G250" s="36">
        <f t="shared" si="47"/>
        <v>0.3386966940176969</v>
      </c>
      <c r="H250" s="26">
        <v>58138745</v>
      </c>
      <c r="I250" s="27">
        <v>216227</v>
      </c>
      <c r="J250" s="27">
        <v>89781</v>
      </c>
      <c r="K250" s="26">
        <v>58444753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42</v>
      </c>
      <c r="B251" s="16" t="s">
        <v>451</v>
      </c>
      <c r="C251" s="17" t="s">
        <v>452</v>
      </c>
      <c r="D251" s="26">
        <v>406479640</v>
      </c>
      <c r="E251" s="27">
        <v>458889546</v>
      </c>
      <c r="F251" s="27">
        <v>140047309</v>
      </c>
      <c r="G251" s="36">
        <f t="shared" si="47"/>
        <v>0.34453708185728565</v>
      </c>
      <c r="H251" s="26">
        <v>210318</v>
      </c>
      <c r="I251" s="27">
        <v>297110</v>
      </c>
      <c r="J251" s="27">
        <v>139539881</v>
      </c>
      <c r="K251" s="26">
        <v>140047309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453</v>
      </c>
      <c r="C252" s="20"/>
      <c r="D252" s="28">
        <f>SUM(D246:D251)</f>
        <v>1774368747</v>
      </c>
      <c r="E252" s="29">
        <f>SUM(E246:E251)</f>
        <v>1895943984</v>
      </c>
      <c r="F252" s="29">
        <f>SUM(F246:F251)</f>
        <v>479302791</v>
      </c>
      <c r="G252" s="37">
        <f t="shared" si="47"/>
        <v>0.2701258077332445</v>
      </c>
      <c r="H252" s="28">
        <f aca="true" t="shared" si="50" ref="H252:W252">SUM(H246:H251)</f>
        <v>253897385</v>
      </c>
      <c r="I252" s="29">
        <f t="shared" si="50"/>
        <v>61218354</v>
      </c>
      <c r="J252" s="29">
        <f t="shared" si="50"/>
        <v>164187052</v>
      </c>
      <c r="K252" s="28">
        <f t="shared" si="50"/>
        <v>479302791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27</v>
      </c>
      <c r="B253" s="16" t="s">
        <v>454</v>
      </c>
      <c r="C253" s="17" t="s">
        <v>455</v>
      </c>
      <c r="D253" s="26">
        <v>3399141678</v>
      </c>
      <c r="E253" s="27">
        <v>3472362678</v>
      </c>
      <c r="F253" s="27">
        <v>871995106</v>
      </c>
      <c r="G253" s="36">
        <f t="shared" si="47"/>
        <v>0.2565339102055516</v>
      </c>
      <c r="H253" s="26">
        <v>245197632</v>
      </c>
      <c r="I253" s="27">
        <v>424093883</v>
      </c>
      <c r="J253" s="27">
        <v>202703591</v>
      </c>
      <c r="K253" s="26">
        <v>871995106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27</v>
      </c>
      <c r="B254" s="16" t="s">
        <v>456</v>
      </c>
      <c r="C254" s="17" t="s">
        <v>457</v>
      </c>
      <c r="D254" s="26">
        <v>511896981</v>
      </c>
      <c r="E254" s="27">
        <v>526011254</v>
      </c>
      <c r="F254" s="27">
        <v>113557739</v>
      </c>
      <c r="G254" s="36">
        <f t="shared" si="47"/>
        <v>0.22183709460087633</v>
      </c>
      <c r="H254" s="26">
        <v>0</v>
      </c>
      <c r="I254" s="27">
        <v>89822730</v>
      </c>
      <c r="J254" s="27">
        <v>23735009</v>
      </c>
      <c r="K254" s="26">
        <v>113557739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27</v>
      </c>
      <c r="B255" s="16" t="s">
        <v>458</v>
      </c>
      <c r="C255" s="17" t="s">
        <v>459</v>
      </c>
      <c r="D255" s="26">
        <v>1715095246</v>
      </c>
      <c r="E255" s="27">
        <v>1754128246</v>
      </c>
      <c r="F255" s="27">
        <v>480938977</v>
      </c>
      <c r="G255" s="36">
        <f t="shared" si="47"/>
        <v>0.28041531694619365</v>
      </c>
      <c r="H255" s="26">
        <v>122840615</v>
      </c>
      <c r="I255" s="27">
        <v>246864666</v>
      </c>
      <c r="J255" s="27">
        <v>111233696</v>
      </c>
      <c r="K255" s="26">
        <v>480938977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42</v>
      </c>
      <c r="B256" s="16" t="s">
        <v>460</v>
      </c>
      <c r="C256" s="17" t="s">
        <v>461</v>
      </c>
      <c r="D256" s="26">
        <v>208953000</v>
      </c>
      <c r="E256" s="27">
        <v>213728000</v>
      </c>
      <c r="F256" s="27">
        <v>88459043</v>
      </c>
      <c r="G256" s="36">
        <f t="shared" si="47"/>
        <v>0.42334421137767825</v>
      </c>
      <c r="H256" s="26">
        <v>88216214</v>
      </c>
      <c r="I256" s="27">
        <v>84160</v>
      </c>
      <c r="J256" s="27">
        <v>158669</v>
      </c>
      <c r="K256" s="26">
        <v>88459043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462</v>
      </c>
      <c r="C257" s="20"/>
      <c r="D257" s="28">
        <f>SUM(D253:D256)</f>
        <v>5835086905</v>
      </c>
      <c r="E257" s="29">
        <f>SUM(E253:E256)</f>
        <v>5966230178</v>
      </c>
      <c r="F257" s="29">
        <f>SUM(F253:F256)</f>
        <v>1554950865</v>
      </c>
      <c r="G257" s="37">
        <f t="shared" si="47"/>
        <v>0.26648289739568154</v>
      </c>
      <c r="H257" s="28">
        <f aca="true" t="shared" si="51" ref="H257:W257">SUM(H253:H256)</f>
        <v>456254461</v>
      </c>
      <c r="I257" s="29">
        <f t="shared" si="51"/>
        <v>760865439</v>
      </c>
      <c r="J257" s="29">
        <f t="shared" si="51"/>
        <v>337830965</v>
      </c>
      <c r="K257" s="28">
        <f t="shared" si="51"/>
        <v>1554950865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463</v>
      </c>
      <c r="C258" s="20"/>
      <c r="D258" s="28">
        <f>SUM(D232:D237,D239:D244,D246:D251,D253:D256)</f>
        <v>20218123637</v>
      </c>
      <c r="E258" s="29">
        <f>SUM(E232:E237,E239:E244,E246:E251,E253:E256)</f>
        <v>20959239552</v>
      </c>
      <c r="F258" s="29">
        <f>SUM(F232:F237,F239:F244,F246:F251,F253:F256)</f>
        <v>4576093581</v>
      </c>
      <c r="G258" s="37">
        <f t="shared" si="47"/>
        <v>0.22633621512856714</v>
      </c>
      <c r="H258" s="28">
        <f aca="true" t="shared" si="52" ref="H258:W258">SUM(H232:H237,H239:H244,H246:H251,H253:H256)</f>
        <v>1702898055</v>
      </c>
      <c r="I258" s="29">
        <f t="shared" si="52"/>
        <v>1835758046</v>
      </c>
      <c r="J258" s="29">
        <f t="shared" si="52"/>
        <v>1037437480</v>
      </c>
      <c r="K258" s="28">
        <f t="shared" si="52"/>
        <v>4576093581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604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464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27</v>
      </c>
      <c r="B261" s="16" t="s">
        <v>465</v>
      </c>
      <c r="C261" s="17" t="s">
        <v>466</v>
      </c>
      <c r="D261" s="26">
        <v>251799540</v>
      </c>
      <c r="E261" s="27">
        <v>287821839</v>
      </c>
      <c r="F261" s="27">
        <v>249024145</v>
      </c>
      <c r="G261" s="36">
        <f aca="true" t="shared" si="53" ref="G261:G297">IF($D261=0,0,$F261/$D261)</f>
        <v>0.9889777598481713</v>
      </c>
      <c r="H261" s="26">
        <v>120183472</v>
      </c>
      <c r="I261" s="27">
        <v>128211128</v>
      </c>
      <c r="J261" s="27">
        <v>629545</v>
      </c>
      <c r="K261" s="26">
        <v>249024145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27</v>
      </c>
      <c r="B262" s="16" t="s">
        <v>467</v>
      </c>
      <c r="C262" s="17" t="s">
        <v>468</v>
      </c>
      <c r="D262" s="26">
        <v>431991960</v>
      </c>
      <c r="E262" s="27">
        <v>468017950</v>
      </c>
      <c r="F262" s="27">
        <v>125750767</v>
      </c>
      <c r="G262" s="36">
        <f t="shared" si="53"/>
        <v>0.29109515603021874</v>
      </c>
      <c r="H262" s="26">
        <v>98003073</v>
      </c>
      <c r="I262" s="27">
        <v>21418164</v>
      </c>
      <c r="J262" s="27">
        <v>6329530</v>
      </c>
      <c r="K262" s="26">
        <v>125750767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27</v>
      </c>
      <c r="B263" s="16" t="s">
        <v>469</v>
      </c>
      <c r="C263" s="17" t="s">
        <v>470</v>
      </c>
      <c r="D263" s="26">
        <v>596689996</v>
      </c>
      <c r="E263" s="27">
        <v>606631996</v>
      </c>
      <c r="F263" s="27">
        <v>125897313</v>
      </c>
      <c r="G263" s="36">
        <f t="shared" si="53"/>
        <v>0.2109928335383052</v>
      </c>
      <c r="H263" s="26">
        <v>54253074</v>
      </c>
      <c r="I263" s="27">
        <v>38801196</v>
      </c>
      <c r="J263" s="27">
        <v>32843043</v>
      </c>
      <c r="K263" s="26">
        <v>125897313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42</v>
      </c>
      <c r="B264" s="16" t="s">
        <v>471</v>
      </c>
      <c r="C264" s="17" t="s">
        <v>472</v>
      </c>
      <c r="D264" s="26">
        <v>107095207</v>
      </c>
      <c r="E264" s="27">
        <v>111717207</v>
      </c>
      <c r="F264" s="27">
        <v>43959318</v>
      </c>
      <c r="G264" s="36">
        <f t="shared" si="53"/>
        <v>0.41046951802427534</v>
      </c>
      <c r="H264" s="26">
        <v>42476978</v>
      </c>
      <c r="I264" s="27">
        <v>464038</v>
      </c>
      <c r="J264" s="27">
        <v>1018302</v>
      </c>
      <c r="K264" s="26">
        <v>43959318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473</v>
      </c>
      <c r="C265" s="20"/>
      <c r="D265" s="28">
        <f>SUM(D261:D264)</f>
        <v>1387576703</v>
      </c>
      <c r="E265" s="29">
        <f>SUM(E261:E264)</f>
        <v>1474188992</v>
      </c>
      <c r="F265" s="29">
        <f>SUM(F261:F264)</f>
        <v>544631543</v>
      </c>
      <c r="G265" s="37">
        <f t="shared" si="53"/>
        <v>0.3925055399261773</v>
      </c>
      <c r="H265" s="28">
        <f aca="true" t="shared" si="54" ref="H265:W265">SUM(H261:H264)</f>
        <v>314916597</v>
      </c>
      <c r="I265" s="29">
        <f t="shared" si="54"/>
        <v>188894526</v>
      </c>
      <c r="J265" s="29">
        <f t="shared" si="54"/>
        <v>40820420</v>
      </c>
      <c r="K265" s="28">
        <f t="shared" si="54"/>
        <v>544631543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27</v>
      </c>
      <c r="B266" s="16" t="s">
        <v>474</v>
      </c>
      <c r="C266" s="17" t="s">
        <v>475</v>
      </c>
      <c r="D266" s="26">
        <v>73630935</v>
      </c>
      <c r="E266" s="27">
        <v>75945935</v>
      </c>
      <c r="F266" s="27">
        <v>38937161</v>
      </c>
      <c r="G266" s="36">
        <f t="shared" si="53"/>
        <v>0.5288152459289021</v>
      </c>
      <c r="H266" s="26">
        <v>33177660</v>
      </c>
      <c r="I266" s="27">
        <v>3418971</v>
      </c>
      <c r="J266" s="27">
        <v>2340530</v>
      </c>
      <c r="K266" s="26">
        <v>38937161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27</v>
      </c>
      <c r="B267" s="16" t="s">
        <v>476</v>
      </c>
      <c r="C267" s="17" t="s">
        <v>477</v>
      </c>
      <c r="D267" s="26">
        <v>284813347</v>
      </c>
      <c r="E267" s="27">
        <v>292784347</v>
      </c>
      <c r="F267" s="27">
        <v>115789355</v>
      </c>
      <c r="G267" s="36">
        <f t="shared" si="53"/>
        <v>0.4065446939886564</v>
      </c>
      <c r="H267" s="26">
        <v>87920849</v>
      </c>
      <c r="I267" s="27">
        <v>13690599</v>
      </c>
      <c r="J267" s="27">
        <v>14177907</v>
      </c>
      <c r="K267" s="26">
        <v>115789355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27</v>
      </c>
      <c r="B268" s="16" t="s">
        <v>478</v>
      </c>
      <c r="C268" s="17" t="s">
        <v>479</v>
      </c>
      <c r="D268" s="26">
        <v>67128011</v>
      </c>
      <c r="E268" s="27">
        <v>69944011</v>
      </c>
      <c r="F268" s="27">
        <v>12728755</v>
      </c>
      <c r="G268" s="36">
        <f t="shared" si="53"/>
        <v>0.1896191293378259</v>
      </c>
      <c r="H268" s="26">
        <v>-3749</v>
      </c>
      <c r="I268" s="27">
        <v>12627841</v>
      </c>
      <c r="J268" s="27">
        <v>104663</v>
      </c>
      <c r="K268" s="26">
        <v>12728755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27</v>
      </c>
      <c r="B269" s="16" t="s">
        <v>480</v>
      </c>
      <c r="C269" s="17" t="s">
        <v>481</v>
      </c>
      <c r="D269" s="26">
        <v>106255117</v>
      </c>
      <c r="E269" s="27">
        <v>109780117</v>
      </c>
      <c r="F269" s="27">
        <v>28048404</v>
      </c>
      <c r="G269" s="36">
        <f t="shared" si="53"/>
        <v>0.26397226591920275</v>
      </c>
      <c r="H269" s="26">
        <v>19266925</v>
      </c>
      <c r="I269" s="27">
        <v>4421348</v>
      </c>
      <c r="J269" s="27">
        <v>4360131</v>
      </c>
      <c r="K269" s="26">
        <v>28048404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27</v>
      </c>
      <c r="B270" s="16" t="s">
        <v>482</v>
      </c>
      <c r="C270" s="17" t="s">
        <v>483</v>
      </c>
      <c r="D270" s="26">
        <v>63295802</v>
      </c>
      <c r="E270" s="27">
        <v>66454505</v>
      </c>
      <c r="F270" s="27">
        <v>19152001</v>
      </c>
      <c r="G270" s="36">
        <f t="shared" si="53"/>
        <v>0.30257932429705214</v>
      </c>
      <c r="H270" s="26">
        <v>13998125</v>
      </c>
      <c r="I270" s="27">
        <v>2605056</v>
      </c>
      <c r="J270" s="27">
        <v>2548820</v>
      </c>
      <c r="K270" s="26">
        <v>19152001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27</v>
      </c>
      <c r="B271" s="16" t="s">
        <v>484</v>
      </c>
      <c r="C271" s="17" t="s">
        <v>485</v>
      </c>
      <c r="D271" s="26">
        <v>59516960</v>
      </c>
      <c r="E271" s="27">
        <v>63065960</v>
      </c>
      <c r="F271" s="27">
        <v>23970643</v>
      </c>
      <c r="G271" s="36">
        <f t="shared" si="53"/>
        <v>0.4027531480102478</v>
      </c>
      <c r="H271" s="26">
        <v>19837169</v>
      </c>
      <c r="I271" s="27">
        <v>2100347</v>
      </c>
      <c r="J271" s="27">
        <v>2033127</v>
      </c>
      <c r="K271" s="26">
        <v>23970643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42</v>
      </c>
      <c r="B272" s="16" t="s">
        <v>486</v>
      </c>
      <c r="C272" s="17" t="s">
        <v>487</v>
      </c>
      <c r="D272" s="26">
        <v>72725133</v>
      </c>
      <c r="E272" s="27">
        <v>73321133</v>
      </c>
      <c r="F272" s="27">
        <v>25696274</v>
      </c>
      <c r="G272" s="36">
        <f t="shared" si="53"/>
        <v>0.3533341630327441</v>
      </c>
      <c r="H272" s="26">
        <v>23997499</v>
      </c>
      <c r="I272" s="27">
        <v>1135148</v>
      </c>
      <c r="J272" s="27">
        <v>563627</v>
      </c>
      <c r="K272" s="26">
        <v>25696274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488</v>
      </c>
      <c r="C273" s="20"/>
      <c r="D273" s="28">
        <f>SUM(D266:D272)</f>
        <v>727365305</v>
      </c>
      <c r="E273" s="29">
        <f>SUM(E266:E272)</f>
        <v>751296008</v>
      </c>
      <c r="F273" s="29">
        <f>SUM(F266:F272)</f>
        <v>264322593</v>
      </c>
      <c r="G273" s="37">
        <f t="shared" si="53"/>
        <v>0.3633973069419361</v>
      </c>
      <c r="H273" s="28">
        <f aca="true" t="shared" si="55" ref="H273:W273">SUM(H266:H272)</f>
        <v>198194478</v>
      </c>
      <c r="I273" s="29">
        <f t="shared" si="55"/>
        <v>39999310</v>
      </c>
      <c r="J273" s="29">
        <f t="shared" si="55"/>
        <v>26128805</v>
      </c>
      <c r="K273" s="28">
        <f t="shared" si="55"/>
        <v>264322593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27</v>
      </c>
      <c r="B274" s="16" t="s">
        <v>489</v>
      </c>
      <c r="C274" s="17" t="s">
        <v>490</v>
      </c>
      <c r="D274" s="26">
        <v>137483729</v>
      </c>
      <c r="E274" s="27">
        <v>143116732</v>
      </c>
      <c r="F274" s="27">
        <v>48482774</v>
      </c>
      <c r="G274" s="36">
        <f t="shared" si="53"/>
        <v>0.3526437226619013</v>
      </c>
      <c r="H274" s="26">
        <v>41917761</v>
      </c>
      <c r="I274" s="27">
        <v>2879427</v>
      </c>
      <c r="J274" s="27">
        <v>3685586</v>
      </c>
      <c r="K274" s="26">
        <v>48482774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27</v>
      </c>
      <c r="B275" s="16" t="s">
        <v>491</v>
      </c>
      <c r="C275" s="17" t="s">
        <v>492</v>
      </c>
      <c r="D275" s="26">
        <v>200521548</v>
      </c>
      <c r="E275" s="27">
        <v>200521628</v>
      </c>
      <c r="F275" s="27">
        <v>47930867</v>
      </c>
      <c r="G275" s="36">
        <f t="shared" si="53"/>
        <v>0.23903100428887572</v>
      </c>
      <c r="H275" s="26">
        <v>8692622</v>
      </c>
      <c r="I275" s="27">
        <v>32647074</v>
      </c>
      <c r="J275" s="27">
        <v>6591171</v>
      </c>
      <c r="K275" s="26">
        <v>47930867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27</v>
      </c>
      <c r="B276" s="16" t="s">
        <v>493</v>
      </c>
      <c r="C276" s="17" t="s">
        <v>494</v>
      </c>
      <c r="D276" s="26">
        <v>288660634</v>
      </c>
      <c r="E276" s="27">
        <v>295545634</v>
      </c>
      <c r="F276" s="27">
        <v>76723628</v>
      </c>
      <c r="G276" s="36">
        <f t="shared" si="53"/>
        <v>0.2657917948035824</v>
      </c>
      <c r="H276" s="26">
        <v>26758379</v>
      </c>
      <c r="I276" s="27">
        <v>35695908</v>
      </c>
      <c r="J276" s="27">
        <v>14269341</v>
      </c>
      <c r="K276" s="26">
        <v>76723628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27</v>
      </c>
      <c r="B277" s="16" t="s">
        <v>495</v>
      </c>
      <c r="C277" s="17" t="s">
        <v>496</v>
      </c>
      <c r="D277" s="26">
        <v>78168890</v>
      </c>
      <c r="E277" s="27">
        <v>81310889</v>
      </c>
      <c r="F277" s="27">
        <v>19069275</v>
      </c>
      <c r="G277" s="36">
        <f t="shared" si="53"/>
        <v>0.24394967102641474</v>
      </c>
      <c r="H277" s="26">
        <v>13809116</v>
      </c>
      <c r="I277" s="27">
        <v>2264124</v>
      </c>
      <c r="J277" s="27">
        <v>2996035</v>
      </c>
      <c r="K277" s="26">
        <v>19069275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27</v>
      </c>
      <c r="B278" s="16" t="s">
        <v>497</v>
      </c>
      <c r="C278" s="17" t="s">
        <v>498</v>
      </c>
      <c r="D278" s="26">
        <v>66391009</v>
      </c>
      <c r="E278" s="27">
        <v>69506076</v>
      </c>
      <c r="F278" s="27">
        <v>454017</v>
      </c>
      <c r="G278" s="36">
        <f t="shared" si="53"/>
        <v>0.006838531404154439</v>
      </c>
      <c r="H278" s="26">
        <v>26244</v>
      </c>
      <c r="I278" s="27">
        <v>209487</v>
      </c>
      <c r="J278" s="27">
        <v>218286</v>
      </c>
      <c r="K278" s="26">
        <v>454017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27</v>
      </c>
      <c r="B279" s="16" t="s">
        <v>499</v>
      </c>
      <c r="C279" s="17" t="s">
        <v>500</v>
      </c>
      <c r="D279" s="26">
        <v>76127539</v>
      </c>
      <c r="E279" s="27">
        <v>98845441</v>
      </c>
      <c r="F279" s="27">
        <v>20418682</v>
      </c>
      <c r="G279" s="36">
        <f t="shared" si="53"/>
        <v>0.2682167618737813</v>
      </c>
      <c r="H279" s="26">
        <v>14383631</v>
      </c>
      <c r="I279" s="27">
        <v>3002924</v>
      </c>
      <c r="J279" s="27">
        <v>3032127</v>
      </c>
      <c r="K279" s="26">
        <v>20418682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27</v>
      </c>
      <c r="B280" s="16" t="s">
        <v>501</v>
      </c>
      <c r="C280" s="17" t="s">
        <v>502</v>
      </c>
      <c r="D280" s="26">
        <v>108893500</v>
      </c>
      <c r="E280" s="27">
        <v>108893500</v>
      </c>
      <c r="F280" s="27">
        <v>14480188</v>
      </c>
      <c r="G280" s="36">
        <f t="shared" si="53"/>
        <v>0.13297568725406017</v>
      </c>
      <c r="H280" s="26">
        <v>1107232</v>
      </c>
      <c r="I280" s="27">
        <v>6010455</v>
      </c>
      <c r="J280" s="27">
        <v>7362501</v>
      </c>
      <c r="K280" s="26">
        <v>14480188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27</v>
      </c>
      <c r="B281" s="16" t="s">
        <v>503</v>
      </c>
      <c r="C281" s="17" t="s">
        <v>504</v>
      </c>
      <c r="D281" s="26">
        <v>185010889</v>
      </c>
      <c r="E281" s="27">
        <v>188228889</v>
      </c>
      <c r="F281" s="27">
        <v>28986890</v>
      </c>
      <c r="G281" s="36">
        <f t="shared" si="53"/>
        <v>0.1566766699877865</v>
      </c>
      <c r="H281" s="26">
        <v>26810545</v>
      </c>
      <c r="I281" s="27">
        <v>754457</v>
      </c>
      <c r="J281" s="27">
        <v>1421888</v>
      </c>
      <c r="K281" s="26">
        <v>28986890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42</v>
      </c>
      <c r="B282" s="16" t="s">
        <v>505</v>
      </c>
      <c r="C282" s="17" t="s">
        <v>506</v>
      </c>
      <c r="D282" s="26">
        <v>60260700</v>
      </c>
      <c r="E282" s="27">
        <v>81954700</v>
      </c>
      <c r="F282" s="27">
        <v>27718015</v>
      </c>
      <c r="G282" s="36">
        <f t="shared" si="53"/>
        <v>0.45996835416780757</v>
      </c>
      <c r="H282" s="26">
        <v>24034023</v>
      </c>
      <c r="I282" s="27">
        <v>3158156</v>
      </c>
      <c r="J282" s="27">
        <v>525836</v>
      </c>
      <c r="K282" s="26">
        <v>27718015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507</v>
      </c>
      <c r="C283" s="20"/>
      <c r="D283" s="28">
        <f>SUM(D274:D282)</f>
        <v>1201518438</v>
      </c>
      <c r="E283" s="29">
        <f>SUM(E274:E282)</f>
        <v>1267923489</v>
      </c>
      <c r="F283" s="29">
        <f>SUM(F274:F282)</f>
        <v>284264336</v>
      </c>
      <c r="G283" s="37">
        <f t="shared" si="53"/>
        <v>0.23658757702726158</v>
      </c>
      <c r="H283" s="28">
        <f aca="true" t="shared" si="56" ref="H283:W283">SUM(H274:H282)</f>
        <v>157539553</v>
      </c>
      <c r="I283" s="29">
        <f t="shared" si="56"/>
        <v>86622012</v>
      </c>
      <c r="J283" s="29">
        <f t="shared" si="56"/>
        <v>40102771</v>
      </c>
      <c r="K283" s="28">
        <f t="shared" si="56"/>
        <v>284264336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27</v>
      </c>
      <c r="B284" s="16" t="s">
        <v>508</v>
      </c>
      <c r="C284" s="17" t="s">
        <v>509</v>
      </c>
      <c r="D284" s="26">
        <v>257325463</v>
      </c>
      <c r="E284" s="27">
        <v>270834463</v>
      </c>
      <c r="F284" s="27">
        <v>79449464</v>
      </c>
      <c r="G284" s="36">
        <f t="shared" si="53"/>
        <v>0.3087508833123133</v>
      </c>
      <c r="H284" s="26">
        <v>58365455</v>
      </c>
      <c r="I284" s="27">
        <v>9877860</v>
      </c>
      <c r="J284" s="27">
        <v>11206149</v>
      </c>
      <c r="K284" s="26">
        <v>79449464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27</v>
      </c>
      <c r="B285" s="16" t="s">
        <v>510</v>
      </c>
      <c r="C285" s="17" t="s">
        <v>511</v>
      </c>
      <c r="D285" s="26">
        <v>66123514</v>
      </c>
      <c r="E285" s="27">
        <v>69529514</v>
      </c>
      <c r="F285" s="27">
        <v>18460165</v>
      </c>
      <c r="G285" s="36">
        <f t="shared" si="53"/>
        <v>0.2791770110705248</v>
      </c>
      <c r="H285" s="26">
        <v>12661685</v>
      </c>
      <c r="I285" s="27">
        <v>4364206</v>
      </c>
      <c r="J285" s="27">
        <v>1434274</v>
      </c>
      <c r="K285" s="26">
        <v>18460165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27</v>
      </c>
      <c r="B286" s="16" t="s">
        <v>512</v>
      </c>
      <c r="C286" s="17" t="s">
        <v>513</v>
      </c>
      <c r="D286" s="26">
        <v>248142845</v>
      </c>
      <c r="E286" s="27">
        <v>251978845</v>
      </c>
      <c r="F286" s="27">
        <v>42889490</v>
      </c>
      <c r="G286" s="36">
        <f t="shared" si="53"/>
        <v>0.1728419370705611</v>
      </c>
      <c r="H286" s="26">
        <v>30640831</v>
      </c>
      <c r="I286" s="27">
        <v>5533982</v>
      </c>
      <c r="J286" s="27">
        <v>6714677</v>
      </c>
      <c r="K286" s="26">
        <v>42889490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27</v>
      </c>
      <c r="B287" s="16" t="s">
        <v>514</v>
      </c>
      <c r="C287" s="17" t="s">
        <v>515</v>
      </c>
      <c r="D287" s="26">
        <v>113439018</v>
      </c>
      <c r="E287" s="27">
        <v>116831018</v>
      </c>
      <c r="F287" s="27">
        <v>27401926</v>
      </c>
      <c r="G287" s="36">
        <f t="shared" si="53"/>
        <v>0.24155644577247662</v>
      </c>
      <c r="H287" s="26">
        <v>16416236</v>
      </c>
      <c r="I287" s="27">
        <v>5625580</v>
      </c>
      <c r="J287" s="27">
        <v>5360110</v>
      </c>
      <c r="K287" s="26">
        <v>27401926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27</v>
      </c>
      <c r="B288" s="16" t="s">
        <v>516</v>
      </c>
      <c r="C288" s="17" t="s">
        <v>517</v>
      </c>
      <c r="D288" s="26">
        <v>804866224</v>
      </c>
      <c r="E288" s="27">
        <v>809960586</v>
      </c>
      <c r="F288" s="27">
        <v>166198403</v>
      </c>
      <c r="G288" s="36">
        <f t="shared" si="53"/>
        <v>0.20649195859410296</v>
      </c>
      <c r="H288" s="26">
        <v>79973248</v>
      </c>
      <c r="I288" s="27">
        <v>41408763</v>
      </c>
      <c r="J288" s="27">
        <v>44816392</v>
      </c>
      <c r="K288" s="26">
        <v>166198403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42</v>
      </c>
      <c r="B289" s="16" t="s">
        <v>518</v>
      </c>
      <c r="C289" s="17" t="s">
        <v>519</v>
      </c>
      <c r="D289" s="26">
        <v>81750000</v>
      </c>
      <c r="E289" s="27">
        <v>83582000</v>
      </c>
      <c r="F289" s="27">
        <v>33149663</v>
      </c>
      <c r="G289" s="36">
        <f t="shared" si="53"/>
        <v>0.4055004648318043</v>
      </c>
      <c r="H289" s="26">
        <v>32968774</v>
      </c>
      <c r="I289" s="27">
        <v>155998</v>
      </c>
      <c r="J289" s="27">
        <v>24891</v>
      </c>
      <c r="K289" s="26">
        <v>33149663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520</v>
      </c>
      <c r="C290" s="20"/>
      <c r="D290" s="28">
        <f>SUM(D284:D289)</f>
        <v>1571647064</v>
      </c>
      <c r="E290" s="29">
        <f>SUM(E284:E289)</f>
        <v>1602716426</v>
      </c>
      <c r="F290" s="29">
        <f>SUM(F284:F289)</f>
        <v>367549111</v>
      </c>
      <c r="G290" s="37">
        <f t="shared" si="53"/>
        <v>0.23386237242383828</v>
      </c>
      <c r="H290" s="28">
        <f aca="true" t="shared" si="57" ref="H290:W290">SUM(H284:H289)</f>
        <v>231026229</v>
      </c>
      <c r="I290" s="29">
        <f t="shared" si="57"/>
        <v>66966389</v>
      </c>
      <c r="J290" s="29">
        <f t="shared" si="57"/>
        <v>69556493</v>
      </c>
      <c r="K290" s="28">
        <f t="shared" si="57"/>
        <v>367549111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27</v>
      </c>
      <c r="B291" s="16" t="s">
        <v>521</v>
      </c>
      <c r="C291" s="17" t="s">
        <v>522</v>
      </c>
      <c r="D291" s="26">
        <v>2212561218</v>
      </c>
      <c r="E291" s="27">
        <v>2244956218</v>
      </c>
      <c r="F291" s="27">
        <v>1505815086</v>
      </c>
      <c r="G291" s="36">
        <f t="shared" si="53"/>
        <v>0.6805755582036058</v>
      </c>
      <c r="H291" s="26">
        <v>120122792</v>
      </c>
      <c r="I291" s="27">
        <v>368674337</v>
      </c>
      <c r="J291" s="27">
        <v>1017017957</v>
      </c>
      <c r="K291" s="26">
        <v>1505815086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27</v>
      </c>
      <c r="B292" s="16" t="s">
        <v>523</v>
      </c>
      <c r="C292" s="17" t="s">
        <v>524</v>
      </c>
      <c r="D292" s="26">
        <v>216121983</v>
      </c>
      <c r="E292" s="27">
        <v>241011983</v>
      </c>
      <c r="F292" s="27">
        <v>81621276</v>
      </c>
      <c r="G292" s="36">
        <f t="shared" si="53"/>
        <v>0.3776629978450642</v>
      </c>
      <c r="H292" s="26">
        <v>53688145</v>
      </c>
      <c r="I292" s="27">
        <v>13420708</v>
      </c>
      <c r="J292" s="27">
        <v>14512423</v>
      </c>
      <c r="K292" s="26">
        <v>81621276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27</v>
      </c>
      <c r="B293" s="16" t="s">
        <v>525</v>
      </c>
      <c r="C293" s="17" t="s">
        <v>526</v>
      </c>
      <c r="D293" s="26">
        <v>133745301</v>
      </c>
      <c r="E293" s="27">
        <v>141002301</v>
      </c>
      <c r="F293" s="27">
        <v>17057874</v>
      </c>
      <c r="G293" s="36">
        <f t="shared" si="53"/>
        <v>0.12753998736748143</v>
      </c>
      <c r="H293" s="26">
        <v>5264567</v>
      </c>
      <c r="I293" s="27">
        <v>5927126</v>
      </c>
      <c r="J293" s="27">
        <v>5866181</v>
      </c>
      <c r="K293" s="26">
        <v>17057874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27</v>
      </c>
      <c r="B294" s="16" t="s">
        <v>527</v>
      </c>
      <c r="C294" s="17" t="s">
        <v>528</v>
      </c>
      <c r="D294" s="26">
        <v>424931462</v>
      </c>
      <c r="E294" s="27">
        <v>421180837</v>
      </c>
      <c r="F294" s="27">
        <v>120651357</v>
      </c>
      <c r="G294" s="36">
        <f t="shared" si="53"/>
        <v>0.2839313343195096</v>
      </c>
      <c r="H294" s="26">
        <v>37410817</v>
      </c>
      <c r="I294" s="27">
        <v>23998360</v>
      </c>
      <c r="J294" s="27">
        <v>59242180</v>
      </c>
      <c r="K294" s="26">
        <v>120651357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42</v>
      </c>
      <c r="B295" s="16" t="s">
        <v>529</v>
      </c>
      <c r="C295" s="17" t="s">
        <v>530</v>
      </c>
      <c r="D295" s="26">
        <v>137852110</v>
      </c>
      <c r="E295" s="27">
        <v>139321110</v>
      </c>
      <c r="F295" s="27">
        <v>57483126</v>
      </c>
      <c r="G295" s="36">
        <f t="shared" si="53"/>
        <v>0.4169912669454243</v>
      </c>
      <c r="H295" s="26">
        <v>612893</v>
      </c>
      <c r="I295" s="27">
        <v>56335953</v>
      </c>
      <c r="J295" s="27">
        <v>534280</v>
      </c>
      <c r="K295" s="26">
        <v>57483126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531</v>
      </c>
      <c r="C296" s="20"/>
      <c r="D296" s="28">
        <f>SUM(D291:D295)</f>
        <v>3125212074</v>
      </c>
      <c r="E296" s="29">
        <f>SUM(E291:E295)</f>
        <v>3187472449</v>
      </c>
      <c r="F296" s="29">
        <f>SUM(F291:F295)</f>
        <v>1782628719</v>
      </c>
      <c r="G296" s="37">
        <f t="shared" si="53"/>
        <v>0.5704024804685943</v>
      </c>
      <c r="H296" s="28">
        <f aca="true" t="shared" si="58" ref="H296:W296">SUM(H291:H295)</f>
        <v>217099214</v>
      </c>
      <c r="I296" s="29">
        <f t="shared" si="58"/>
        <v>468356484</v>
      </c>
      <c r="J296" s="29">
        <f t="shared" si="58"/>
        <v>1097173021</v>
      </c>
      <c r="K296" s="28">
        <f t="shared" si="58"/>
        <v>1782628719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532</v>
      </c>
      <c r="C297" s="20"/>
      <c r="D297" s="28">
        <f>SUM(D261:D264,D266:D272,D274:D282,D284:D289,D291:D295)</f>
        <v>8013319584</v>
      </c>
      <c r="E297" s="29">
        <f>SUM(E261:E264,E266:E272,E274:E282,E284:E289,E291:E295)</f>
        <v>8283597364</v>
      </c>
      <c r="F297" s="29">
        <f>SUM(F261:F264,F266:F272,F274:F282,F284:F289,F291:F295)</f>
        <v>3243396302</v>
      </c>
      <c r="G297" s="37">
        <f t="shared" si="53"/>
        <v>0.40475064896650453</v>
      </c>
      <c r="H297" s="28">
        <f aca="true" t="shared" si="59" ref="H297:W297">SUM(H261:H264,H266:H272,H274:H282,H284:H289,H291:H295)</f>
        <v>1118776071</v>
      </c>
      <c r="I297" s="29">
        <f t="shared" si="59"/>
        <v>850838721</v>
      </c>
      <c r="J297" s="29">
        <f t="shared" si="59"/>
        <v>1273781510</v>
      </c>
      <c r="K297" s="28">
        <f t="shared" si="59"/>
        <v>3243396302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604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533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21</v>
      </c>
      <c r="B300" s="16" t="s">
        <v>534</v>
      </c>
      <c r="C300" s="17" t="s">
        <v>535</v>
      </c>
      <c r="D300" s="26">
        <v>42443102629</v>
      </c>
      <c r="E300" s="27">
        <v>43028399594</v>
      </c>
      <c r="F300" s="27">
        <v>11339579231</v>
      </c>
      <c r="G300" s="36">
        <f aca="true" t="shared" si="60" ref="G300:G337">IF($D300=0,0,$F300/$D300)</f>
        <v>0.26717130767089664</v>
      </c>
      <c r="H300" s="26">
        <v>4238322517</v>
      </c>
      <c r="I300" s="27">
        <v>3849770106</v>
      </c>
      <c r="J300" s="27">
        <v>3251486608</v>
      </c>
      <c r="K300" s="26">
        <v>11339579231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26</v>
      </c>
      <c r="C301" s="20"/>
      <c r="D301" s="28">
        <f>D300</f>
        <v>42443102629</v>
      </c>
      <c r="E301" s="29">
        <f>E300</f>
        <v>43028399594</v>
      </c>
      <c r="F301" s="29">
        <f>F300</f>
        <v>11339579231</v>
      </c>
      <c r="G301" s="37">
        <f t="shared" si="60"/>
        <v>0.26717130767089664</v>
      </c>
      <c r="H301" s="28">
        <f aca="true" t="shared" si="61" ref="H301:W301">H300</f>
        <v>4238322517</v>
      </c>
      <c r="I301" s="29">
        <f t="shared" si="61"/>
        <v>3849770106</v>
      </c>
      <c r="J301" s="29">
        <f t="shared" si="61"/>
        <v>3251486608</v>
      </c>
      <c r="K301" s="28">
        <f t="shared" si="61"/>
        <v>11339579231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27</v>
      </c>
      <c r="B302" s="16" t="s">
        <v>536</v>
      </c>
      <c r="C302" s="17" t="s">
        <v>537</v>
      </c>
      <c r="D302" s="26">
        <v>393342121</v>
      </c>
      <c r="E302" s="27">
        <v>392229122</v>
      </c>
      <c r="F302" s="27">
        <v>92507125</v>
      </c>
      <c r="G302" s="36">
        <f t="shared" si="60"/>
        <v>0.2351823515997159</v>
      </c>
      <c r="H302" s="26">
        <v>54307782</v>
      </c>
      <c r="I302" s="27">
        <v>19073303</v>
      </c>
      <c r="J302" s="27">
        <v>19126040</v>
      </c>
      <c r="K302" s="26">
        <v>92507125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27</v>
      </c>
      <c r="B303" s="16" t="s">
        <v>538</v>
      </c>
      <c r="C303" s="17" t="s">
        <v>539</v>
      </c>
      <c r="D303" s="26">
        <v>331415856</v>
      </c>
      <c r="E303" s="27">
        <v>335386886</v>
      </c>
      <c r="F303" s="27">
        <v>88374888</v>
      </c>
      <c r="G303" s="36">
        <f t="shared" si="60"/>
        <v>0.26665859946061243</v>
      </c>
      <c r="H303" s="26">
        <v>49393465</v>
      </c>
      <c r="I303" s="27">
        <v>20190985</v>
      </c>
      <c r="J303" s="27">
        <v>18790438</v>
      </c>
      <c r="K303" s="26">
        <v>88374888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27</v>
      </c>
      <c r="B304" s="16" t="s">
        <v>540</v>
      </c>
      <c r="C304" s="17" t="s">
        <v>541</v>
      </c>
      <c r="D304" s="26">
        <v>364466917</v>
      </c>
      <c r="E304" s="27">
        <v>370019172</v>
      </c>
      <c r="F304" s="27">
        <v>104948160</v>
      </c>
      <c r="G304" s="36">
        <f t="shared" si="60"/>
        <v>0.2879497564932622</v>
      </c>
      <c r="H304" s="26">
        <v>49483126</v>
      </c>
      <c r="I304" s="27">
        <v>25647263</v>
      </c>
      <c r="J304" s="27">
        <v>29817771</v>
      </c>
      <c r="K304" s="26">
        <v>104948160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27</v>
      </c>
      <c r="B305" s="16" t="s">
        <v>542</v>
      </c>
      <c r="C305" s="17" t="s">
        <v>543</v>
      </c>
      <c r="D305" s="26">
        <v>1190993136</v>
      </c>
      <c r="E305" s="27">
        <v>1159330195</v>
      </c>
      <c r="F305" s="27">
        <v>299363336</v>
      </c>
      <c r="G305" s="36">
        <f t="shared" si="60"/>
        <v>0.25135605483455953</v>
      </c>
      <c r="H305" s="26">
        <v>96725684</v>
      </c>
      <c r="I305" s="27">
        <v>115668310</v>
      </c>
      <c r="J305" s="27">
        <v>86969342</v>
      </c>
      <c r="K305" s="26">
        <v>299363336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27</v>
      </c>
      <c r="B306" s="16" t="s">
        <v>544</v>
      </c>
      <c r="C306" s="17" t="s">
        <v>545</v>
      </c>
      <c r="D306" s="26">
        <v>783171275</v>
      </c>
      <c r="E306" s="27">
        <v>796352275</v>
      </c>
      <c r="F306" s="27">
        <v>210900483</v>
      </c>
      <c r="G306" s="36">
        <f t="shared" si="60"/>
        <v>0.269290370742977</v>
      </c>
      <c r="H306" s="26">
        <v>97714808</v>
      </c>
      <c r="I306" s="27">
        <v>63083835</v>
      </c>
      <c r="J306" s="27">
        <v>50101840</v>
      </c>
      <c r="K306" s="26">
        <v>210900483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42</v>
      </c>
      <c r="B307" s="16" t="s">
        <v>546</v>
      </c>
      <c r="C307" s="17" t="s">
        <v>547</v>
      </c>
      <c r="D307" s="26">
        <v>426995998</v>
      </c>
      <c r="E307" s="27">
        <v>431588972</v>
      </c>
      <c r="F307" s="27">
        <v>105714689</v>
      </c>
      <c r="G307" s="36">
        <f t="shared" si="60"/>
        <v>0.2475777044636376</v>
      </c>
      <c r="H307" s="26">
        <v>59745277</v>
      </c>
      <c r="I307" s="27">
        <v>20015656</v>
      </c>
      <c r="J307" s="27">
        <v>25953756</v>
      </c>
      <c r="K307" s="26">
        <v>105714689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548</v>
      </c>
      <c r="C308" s="20"/>
      <c r="D308" s="28">
        <f>SUM(D302:D307)</f>
        <v>3490385303</v>
      </c>
      <c r="E308" s="29">
        <f>SUM(E302:E307)</f>
        <v>3484906622</v>
      </c>
      <c r="F308" s="29">
        <f>SUM(F302:F307)</f>
        <v>901808681</v>
      </c>
      <c r="G308" s="37">
        <f t="shared" si="60"/>
        <v>0.2583693783677383</v>
      </c>
      <c r="H308" s="28">
        <f aca="true" t="shared" si="62" ref="H308:W308">SUM(H302:H307)</f>
        <v>407370142</v>
      </c>
      <c r="I308" s="29">
        <f t="shared" si="62"/>
        <v>263679352</v>
      </c>
      <c r="J308" s="29">
        <f t="shared" si="62"/>
        <v>230759187</v>
      </c>
      <c r="K308" s="28">
        <f t="shared" si="62"/>
        <v>901808681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27</v>
      </c>
      <c r="B309" s="16" t="s">
        <v>549</v>
      </c>
      <c r="C309" s="17" t="s">
        <v>550</v>
      </c>
      <c r="D309" s="26">
        <v>590666175</v>
      </c>
      <c r="E309" s="27">
        <v>593552943</v>
      </c>
      <c r="F309" s="27">
        <v>182997216</v>
      </c>
      <c r="G309" s="36">
        <f t="shared" si="60"/>
        <v>0.3098149576619992</v>
      </c>
      <c r="H309" s="26">
        <v>114932125</v>
      </c>
      <c r="I309" s="27">
        <v>35038182</v>
      </c>
      <c r="J309" s="27">
        <v>33026909</v>
      </c>
      <c r="K309" s="26">
        <v>182997216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27</v>
      </c>
      <c r="B310" s="16" t="s">
        <v>551</v>
      </c>
      <c r="C310" s="17" t="s">
        <v>552</v>
      </c>
      <c r="D310" s="26">
        <v>2431220198</v>
      </c>
      <c r="E310" s="27">
        <v>2387218198</v>
      </c>
      <c r="F310" s="27">
        <v>581863005</v>
      </c>
      <c r="G310" s="36">
        <f t="shared" si="60"/>
        <v>0.2393296195378186</v>
      </c>
      <c r="H310" s="26">
        <v>184823338</v>
      </c>
      <c r="I310" s="27">
        <v>211741398</v>
      </c>
      <c r="J310" s="27">
        <v>185298269</v>
      </c>
      <c r="K310" s="26">
        <v>581863005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27</v>
      </c>
      <c r="B311" s="16" t="s">
        <v>553</v>
      </c>
      <c r="C311" s="17" t="s">
        <v>554</v>
      </c>
      <c r="D311" s="26">
        <v>1899730875</v>
      </c>
      <c r="E311" s="27">
        <v>1920558875</v>
      </c>
      <c r="F311" s="27">
        <v>493321712</v>
      </c>
      <c r="G311" s="36">
        <f t="shared" si="60"/>
        <v>0.2596797885911077</v>
      </c>
      <c r="H311" s="26">
        <v>263247528</v>
      </c>
      <c r="I311" s="27">
        <v>114991408</v>
      </c>
      <c r="J311" s="27">
        <v>115082776</v>
      </c>
      <c r="K311" s="26">
        <v>493321712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27</v>
      </c>
      <c r="B312" s="16" t="s">
        <v>555</v>
      </c>
      <c r="C312" s="17" t="s">
        <v>556</v>
      </c>
      <c r="D312" s="26">
        <v>1155494775</v>
      </c>
      <c r="E312" s="27">
        <v>1156635775</v>
      </c>
      <c r="F312" s="27">
        <v>269889851</v>
      </c>
      <c r="G312" s="36">
        <f t="shared" si="60"/>
        <v>0.23357081039159178</v>
      </c>
      <c r="H312" s="26">
        <v>159956778</v>
      </c>
      <c r="I312" s="27">
        <v>39519366</v>
      </c>
      <c r="J312" s="27">
        <v>70413707</v>
      </c>
      <c r="K312" s="26">
        <v>269889851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27</v>
      </c>
      <c r="B313" s="16" t="s">
        <v>557</v>
      </c>
      <c r="C313" s="17" t="s">
        <v>558</v>
      </c>
      <c r="D313" s="26">
        <v>754922711</v>
      </c>
      <c r="E313" s="27">
        <v>766462015</v>
      </c>
      <c r="F313" s="27">
        <v>229172981</v>
      </c>
      <c r="G313" s="36">
        <f t="shared" si="60"/>
        <v>0.3035714486539007</v>
      </c>
      <c r="H313" s="26">
        <v>134867185</v>
      </c>
      <c r="I313" s="27">
        <v>47800554</v>
      </c>
      <c r="J313" s="27">
        <v>46505242</v>
      </c>
      <c r="K313" s="26">
        <v>229172981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42</v>
      </c>
      <c r="B314" s="16" t="s">
        <v>559</v>
      </c>
      <c r="C314" s="17" t="s">
        <v>560</v>
      </c>
      <c r="D314" s="26">
        <v>434174851</v>
      </c>
      <c r="E314" s="27">
        <v>434618851</v>
      </c>
      <c r="F314" s="27">
        <v>118832146</v>
      </c>
      <c r="G314" s="36">
        <f t="shared" si="60"/>
        <v>0.2736965204831728</v>
      </c>
      <c r="H314" s="26">
        <v>113710520</v>
      </c>
      <c r="I314" s="27">
        <v>4066480</v>
      </c>
      <c r="J314" s="27">
        <v>1055146</v>
      </c>
      <c r="K314" s="26">
        <v>118832146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561</v>
      </c>
      <c r="C315" s="20"/>
      <c r="D315" s="28">
        <f>SUM(D309:D314)</f>
        <v>7266209585</v>
      </c>
      <c r="E315" s="29">
        <f>SUM(E309:E314)</f>
        <v>7259046657</v>
      </c>
      <c r="F315" s="29">
        <f>SUM(F309:F314)</f>
        <v>1876076911</v>
      </c>
      <c r="G315" s="37">
        <f t="shared" si="60"/>
        <v>0.25819196226776603</v>
      </c>
      <c r="H315" s="28">
        <f aca="true" t="shared" si="63" ref="H315:W315">SUM(H309:H314)</f>
        <v>971537474</v>
      </c>
      <c r="I315" s="29">
        <f t="shared" si="63"/>
        <v>453157388</v>
      </c>
      <c r="J315" s="29">
        <f t="shared" si="63"/>
        <v>451382049</v>
      </c>
      <c r="K315" s="28">
        <f t="shared" si="63"/>
        <v>1876076911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27</v>
      </c>
      <c r="B316" s="16" t="s">
        <v>562</v>
      </c>
      <c r="C316" s="17" t="s">
        <v>563</v>
      </c>
      <c r="D316" s="26">
        <v>592893752</v>
      </c>
      <c r="E316" s="27">
        <v>606022714</v>
      </c>
      <c r="F316" s="27">
        <v>126590818</v>
      </c>
      <c r="G316" s="36">
        <f t="shared" si="60"/>
        <v>0.2135134964282774</v>
      </c>
      <c r="H316" s="26">
        <v>65312215</v>
      </c>
      <c r="I316" s="27">
        <v>125652366</v>
      </c>
      <c r="J316" s="27">
        <v>-64373763</v>
      </c>
      <c r="K316" s="26">
        <v>126590818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27</v>
      </c>
      <c r="B317" s="16" t="s">
        <v>564</v>
      </c>
      <c r="C317" s="17" t="s">
        <v>565</v>
      </c>
      <c r="D317" s="26">
        <v>1255185475</v>
      </c>
      <c r="E317" s="27">
        <v>1249770131</v>
      </c>
      <c r="F317" s="27">
        <v>341397732</v>
      </c>
      <c r="G317" s="36">
        <f t="shared" si="60"/>
        <v>0.271989868270265</v>
      </c>
      <c r="H317" s="26">
        <v>199172904</v>
      </c>
      <c r="I317" s="27">
        <v>45783057</v>
      </c>
      <c r="J317" s="27">
        <v>96441771</v>
      </c>
      <c r="K317" s="26">
        <v>341397732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27</v>
      </c>
      <c r="B318" s="16" t="s">
        <v>566</v>
      </c>
      <c r="C318" s="17" t="s">
        <v>567</v>
      </c>
      <c r="D318" s="26">
        <v>380392870</v>
      </c>
      <c r="E318" s="27">
        <v>384641870</v>
      </c>
      <c r="F318" s="27">
        <v>108112491</v>
      </c>
      <c r="G318" s="36">
        <f t="shared" si="60"/>
        <v>0.28421271671048937</v>
      </c>
      <c r="H318" s="26">
        <v>48019281</v>
      </c>
      <c r="I318" s="27">
        <v>37199329</v>
      </c>
      <c r="J318" s="27">
        <v>22893881</v>
      </c>
      <c r="K318" s="26">
        <v>108112491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27</v>
      </c>
      <c r="B319" s="16" t="s">
        <v>568</v>
      </c>
      <c r="C319" s="17" t="s">
        <v>569</v>
      </c>
      <c r="D319" s="26">
        <v>297560840</v>
      </c>
      <c r="E319" s="27">
        <v>306054269</v>
      </c>
      <c r="F319" s="27">
        <v>74799319</v>
      </c>
      <c r="G319" s="36">
        <f t="shared" si="60"/>
        <v>0.2513748751347792</v>
      </c>
      <c r="H319" s="26">
        <v>33461247</v>
      </c>
      <c r="I319" s="27">
        <v>18776043</v>
      </c>
      <c r="J319" s="27">
        <v>22562029</v>
      </c>
      <c r="K319" s="26">
        <v>74799319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42</v>
      </c>
      <c r="B320" s="16" t="s">
        <v>570</v>
      </c>
      <c r="C320" s="17" t="s">
        <v>571</v>
      </c>
      <c r="D320" s="26">
        <v>237092217</v>
      </c>
      <c r="E320" s="27">
        <v>239272217</v>
      </c>
      <c r="F320" s="27">
        <v>62702564</v>
      </c>
      <c r="G320" s="36">
        <f t="shared" si="60"/>
        <v>0.2644648769723217</v>
      </c>
      <c r="H320" s="26">
        <v>50653403</v>
      </c>
      <c r="I320" s="27">
        <v>2529061</v>
      </c>
      <c r="J320" s="27">
        <v>9520100</v>
      </c>
      <c r="K320" s="26">
        <v>62702564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572</v>
      </c>
      <c r="C321" s="20"/>
      <c r="D321" s="28">
        <f>SUM(D316:D320)</f>
        <v>2763125154</v>
      </c>
      <c r="E321" s="29">
        <f>SUM(E316:E320)</f>
        <v>2785761201</v>
      </c>
      <c r="F321" s="29">
        <f>SUM(F316:F320)</f>
        <v>713602924</v>
      </c>
      <c r="G321" s="37">
        <f t="shared" si="60"/>
        <v>0.25825935642725506</v>
      </c>
      <c r="H321" s="28">
        <f aca="true" t="shared" si="64" ref="H321:W321">SUM(H316:H320)</f>
        <v>396619050</v>
      </c>
      <c r="I321" s="29">
        <f t="shared" si="64"/>
        <v>229939856</v>
      </c>
      <c r="J321" s="29">
        <f t="shared" si="64"/>
        <v>87044018</v>
      </c>
      <c r="K321" s="28">
        <f t="shared" si="64"/>
        <v>713602924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27</v>
      </c>
      <c r="B322" s="16" t="s">
        <v>573</v>
      </c>
      <c r="C322" s="17" t="s">
        <v>574</v>
      </c>
      <c r="D322" s="26">
        <v>163710290</v>
      </c>
      <c r="E322" s="27">
        <v>177158362</v>
      </c>
      <c r="F322" s="27">
        <v>43746158</v>
      </c>
      <c r="G322" s="36">
        <f t="shared" si="60"/>
        <v>0.2672169110445043</v>
      </c>
      <c r="H322" s="26">
        <v>25051416</v>
      </c>
      <c r="I322" s="27">
        <v>9065250</v>
      </c>
      <c r="J322" s="27">
        <v>9629492</v>
      </c>
      <c r="K322" s="26">
        <v>43746158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27</v>
      </c>
      <c r="B323" s="16" t="s">
        <v>575</v>
      </c>
      <c r="C323" s="17" t="s">
        <v>576</v>
      </c>
      <c r="D323" s="26">
        <v>537769753</v>
      </c>
      <c r="E323" s="27">
        <v>544618586</v>
      </c>
      <c r="F323" s="27">
        <v>208445350</v>
      </c>
      <c r="G323" s="36">
        <f t="shared" si="60"/>
        <v>0.38761077363902985</v>
      </c>
      <c r="H323" s="26">
        <v>160097463</v>
      </c>
      <c r="I323" s="27">
        <v>22958636</v>
      </c>
      <c r="J323" s="27">
        <v>25389251</v>
      </c>
      <c r="K323" s="26">
        <v>208445350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27</v>
      </c>
      <c r="B324" s="16" t="s">
        <v>577</v>
      </c>
      <c r="C324" s="17" t="s">
        <v>578</v>
      </c>
      <c r="D324" s="26">
        <v>1150504422</v>
      </c>
      <c r="E324" s="27">
        <v>1201023233</v>
      </c>
      <c r="F324" s="27">
        <v>302910676</v>
      </c>
      <c r="G324" s="36">
        <f t="shared" si="60"/>
        <v>0.2632851036534304</v>
      </c>
      <c r="H324" s="26">
        <v>132396585</v>
      </c>
      <c r="I324" s="27">
        <v>78345040</v>
      </c>
      <c r="J324" s="27">
        <v>92169051</v>
      </c>
      <c r="K324" s="26">
        <v>302910676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27</v>
      </c>
      <c r="B325" s="16" t="s">
        <v>579</v>
      </c>
      <c r="C325" s="17" t="s">
        <v>580</v>
      </c>
      <c r="D325" s="26">
        <v>2334588811</v>
      </c>
      <c r="E325" s="27">
        <v>2315210149</v>
      </c>
      <c r="F325" s="27">
        <v>438246288</v>
      </c>
      <c r="G325" s="36">
        <f t="shared" si="60"/>
        <v>0.18771883337018186</v>
      </c>
      <c r="H325" s="26">
        <v>146362692</v>
      </c>
      <c r="I325" s="27">
        <v>92846242</v>
      </c>
      <c r="J325" s="27">
        <v>199037354</v>
      </c>
      <c r="K325" s="26">
        <v>438246288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27</v>
      </c>
      <c r="B326" s="16" t="s">
        <v>581</v>
      </c>
      <c r="C326" s="17" t="s">
        <v>582</v>
      </c>
      <c r="D326" s="26">
        <v>619402513</v>
      </c>
      <c r="E326" s="27">
        <v>632063077</v>
      </c>
      <c r="F326" s="27">
        <v>275972263</v>
      </c>
      <c r="G326" s="36">
        <f t="shared" si="60"/>
        <v>0.4455459207993236</v>
      </c>
      <c r="H326" s="26">
        <v>216237296</v>
      </c>
      <c r="I326" s="27">
        <v>29557005</v>
      </c>
      <c r="J326" s="27">
        <v>30177962</v>
      </c>
      <c r="K326" s="26">
        <v>275972263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27</v>
      </c>
      <c r="B327" s="16" t="s">
        <v>583</v>
      </c>
      <c r="C327" s="17" t="s">
        <v>584</v>
      </c>
      <c r="D327" s="26">
        <v>757405787</v>
      </c>
      <c r="E327" s="27">
        <v>757405787</v>
      </c>
      <c r="F327" s="27">
        <v>198142049</v>
      </c>
      <c r="G327" s="36">
        <f t="shared" si="60"/>
        <v>0.26160619895025966</v>
      </c>
      <c r="H327" s="26">
        <v>53590336</v>
      </c>
      <c r="I327" s="27">
        <v>97617671</v>
      </c>
      <c r="J327" s="27">
        <v>46934042</v>
      </c>
      <c r="K327" s="26">
        <v>198142049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27</v>
      </c>
      <c r="B328" s="16" t="s">
        <v>585</v>
      </c>
      <c r="C328" s="17" t="s">
        <v>586</v>
      </c>
      <c r="D328" s="26">
        <v>1004213732</v>
      </c>
      <c r="E328" s="27">
        <v>1023093830</v>
      </c>
      <c r="F328" s="27">
        <v>457297769</v>
      </c>
      <c r="G328" s="36">
        <f t="shared" si="60"/>
        <v>0.4553789242547422</v>
      </c>
      <c r="H328" s="26">
        <v>390898100</v>
      </c>
      <c r="I328" s="27">
        <v>32264488</v>
      </c>
      <c r="J328" s="27">
        <v>34135181</v>
      </c>
      <c r="K328" s="26">
        <v>457297769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42</v>
      </c>
      <c r="B329" s="16" t="s">
        <v>587</v>
      </c>
      <c r="C329" s="17" t="s">
        <v>588</v>
      </c>
      <c r="D329" s="26">
        <v>392172437</v>
      </c>
      <c r="E329" s="27">
        <v>400711513</v>
      </c>
      <c r="F329" s="27">
        <v>105322228</v>
      </c>
      <c r="G329" s="36">
        <f t="shared" si="60"/>
        <v>0.2685610156738272</v>
      </c>
      <c r="H329" s="26">
        <v>83218072</v>
      </c>
      <c r="I329" s="27">
        <v>4312096</v>
      </c>
      <c r="J329" s="27">
        <v>17792060</v>
      </c>
      <c r="K329" s="26">
        <v>105322228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589</v>
      </c>
      <c r="C330" s="20"/>
      <c r="D330" s="28">
        <f>SUM(D322:D329)</f>
        <v>6959767745</v>
      </c>
      <c r="E330" s="29">
        <f>SUM(E322:E329)</f>
        <v>7051284537</v>
      </c>
      <c r="F330" s="29">
        <f>SUM(F322:F329)</f>
        <v>2030082781</v>
      </c>
      <c r="G330" s="37">
        <f t="shared" si="60"/>
        <v>0.2916882941184986</v>
      </c>
      <c r="H330" s="28">
        <f aca="true" t="shared" si="65" ref="H330:W330">SUM(H322:H329)</f>
        <v>1207851960</v>
      </c>
      <c r="I330" s="29">
        <f t="shared" si="65"/>
        <v>366966428</v>
      </c>
      <c r="J330" s="29">
        <f t="shared" si="65"/>
        <v>455264393</v>
      </c>
      <c r="K330" s="28">
        <f t="shared" si="65"/>
        <v>2030082781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27</v>
      </c>
      <c r="B331" s="16" t="s">
        <v>590</v>
      </c>
      <c r="C331" s="17" t="s">
        <v>591</v>
      </c>
      <c r="D331" s="26">
        <v>93560574</v>
      </c>
      <c r="E331" s="27">
        <v>93560574</v>
      </c>
      <c r="F331" s="27">
        <v>25368881</v>
      </c>
      <c r="G331" s="36">
        <f t="shared" si="60"/>
        <v>0.2711492663565745</v>
      </c>
      <c r="H331" s="26">
        <v>14813534</v>
      </c>
      <c r="I331" s="27">
        <v>8080276</v>
      </c>
      <c r="J331" s="27">
        <v>2475071</v>
      </c>
      <c r="K331" s="26">
        <v>25368881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27</v>
      </c>
      <c r="B332" s="16" t="s">
        <v>592</v>
      </c>
      <c r="C332" s="17" t="s">
        <v>593</v>
      </c>
      <c r="D332" s="26">
        <v>69353019</v>
      </c>
      <c r="E332" s="27">
        <v>72215015</v>
      </c>
      <c r="F332" s="27">
        <v>25583967</v>
      </c>
      <c r="G332" s="36">
        <f t="shared" si="60"/>
        <v>0.3688947845226464</v>
      </c>
      <c r="H332" s="26">
        <v>16032722</v>
      </c>
      <c r="I332" s="27">
        <v>3512312</v>
      </c>
      <c r="J332" s="27">
        <v>6038933</v>
      </c>
      <c r="K332" s="26">
        <v>25583967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27</v>
      </c>
      <c r="B333" s="16" t="s">
        <v>594</v>
      </c>
      <c r="C333" s="17" t="s">
        <v>595</v>
      </c>
      <c r="D333" s="26">
        <v>328165306</v>
      </c>
      <c r="E333" s="27">
        <v>328165306</v>
      </c>
      <c r="F333" s="27">
        <v>84879890</v>
      </c>
      <c r="G333" s="36">
        <f t="shared" si="60"/>
        <v>0.25864979767239626</v>
      </c>
      <c r="H333" s="26">
        <v>55813610</v>
      </c>
      <c r="I333" s="27">
        <v>11667692</v>
      </c>
      <c r="J333" s="27">
        <v>17398588</v>
      </c>
      <c r="K333" s="26">
        <v>84879890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42</v>
      </c>
      <c r="B334" s="16" t="s">
        <v>596</v>
      </c>
      <c r="C334" s="17" t="s">
        <v>597</v>
      </c>
      <c r="D334" s="26">
        <v>101014853</v>
      </c>
      <c r="E334" s="27">
        <v>101860553</v>
      </c>
      <c r="F334" s="27">
        <v>30059570</v>
      </c>
      <c r="G334" s="36">
        <f t="shared" si="60"/>
        <v>0.29757574363841327</v>
      </c>
      <c r="H334" s="26">
        <v>14857571</v>
      </c>
      <c r="I334" s="27">
        <v>7221657</v>
      </c>
      <c r="J334" s="27">
        <v>7980342</v>
      </c>
      <c r="K334" s="26">
        <v>30059570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598</v>
      </c>
      <c r="C335" s="20"/>
      <c r="D335" s="28">
        <f>SUM(D331:D334)</f>
        <v>592093752</v>
      </c>
      <c r="E335" s="29">
        <f>SUM(E331:E334)</f>
        <v>595801448</v>
      </c>
      <c r="F335" s="29">
        <f>SUM(F331:F334)</f>
        <v>165892308</v>
      </c>
      <c r="G335" s="37">
        <f t="shared" si="60"/>
        <v>0.28017912271433665</v>
      </c>
      <c r="H335" s="28">
        <f aca="true" t="shared" si="66" ref="H335:W335">SUM(H331:H334)</f>
        <v>101517437</v>
      </c>
      <c r="I335" s="29">
        <f t="shared" si="66"/>
        <v>30481937</v>
      </c>
      <c r="J335" s="29">
        <f t="shared" si="66"/>
        <v>33892934</v>
      </c>
      <c r="K335" s="28">
        <f t="shared" si="66"/>
        <v>165892308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599</v>
      </c>
      <c r="C336" s="20"/>
      <c r="D336" s="28">
        <f>SUM(D300,D302:D307,D309:D314,D316:D320,D322:D329,D331:D334)</f>
        <v>63514684168</v>
      </c>
      <c r="E336" s="29">
        <f>SUM(E300,E302:E307,E309:E314,E316:E320,E322:E329,E331:E334)</f>
        <v>64205200059</v>
      </c>
      <c r="F336" s="29">
        <f>SUM(F300,F302:F307,F309:F314,F316:F320,F322:F329,F331:F334)</f>
        <v>17027042836</v>
      </c>
      <c r="G336" s="37">
        <f t="shared" si="60"/>
        <v>0.2680804141442708</v>
      </c>
      <c r="H336" s="28">
        <f aca="true" t="shared" si="67" ref="H336:W336">SUM(H300,H302:H307,H309:H314,H316:H320,H322:H329,H331:H334)</f>
        <v>7323218580</v>
      </c>
      <c r="I336" s="29">
        <f t="shared" si="67"/>
        <v>5193995067</v>
      </c>
      <c r="J336" s="29">
        <f t="shared" si="67"/>
        <v>4509829189</v>
      </c>
      <c r="K336" s="28">
        <f t="shared" si="67"/>
        <v>17027042836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600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414783419802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422758008139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120411046903</v>
      </c>
      <c r="G337" s="39">
        <f t="shared" si="60"/>
        <v>0.2902986020040992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55864328820</v>
      </c>
      <c r="I337" s="33">
        <f t="shared" si="68"/>
        <v>35602385314</v>
      </c>
      <c r="J337" s="33">
        <f t="shared" si="68"/>
        <v>28944332769</v>
      </c>
      <c r="K337" s="32">
        <f t="shared" si="68"/>
        <v>120411046903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2020-10-31T18:48:06Z</dcterms:created>
  <dcterms:modified xsi:type="dcterms:W3CDTF">2020-10-31T18:51:11Z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