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3"/>
  </bookViews>
  <sheets>
    <sheet name="Summary" sheetId="1" r:id="rId1"/>
    <sheet name="EC" sheetId="2" r:id="rId2"/>
    <sheet name="FS" sheetId="3" r:id="rId3"/>
    <sheet name="GT" sheetId="4" r:id="rId4"/>
    <sheet name="KZ" sheetId="5" r:id="rId5"/>
    <sheet name="LP" sheetId="6" r:id="rId6"/>
    <sheet name="MP" sheetId="7" r:id="rId7"/>
    <sheet name="NC" sheetId="8" r:id="rId8"/>
    <sheet name="NW" sheetId="9" r:id="rId9"/>
    <sheet name="WC" sheetId="10" r:id="rId10"/>
  </sheets>
  <definedNames>
    <definedName name="_xlnm.Print_Area" localSheetId="1">'EC'!$A$1:$X$127</definedName>
    <definedName name="_xlnm.Print_Area" localSheetId="2">'FS'!$A$1:$X$127</definedName>
    <definedName name="_xlnm.Print_Area" localSheetId="3">'GT'!$A$1:$X$127</definedName>
    <definedName name="_xlnm.Print_Area" localSheetId="4">'KZ'!$A$1:$X$127</definedName>
    <definedName name="_xlnm.Print_Area" localSheetId="5">'LP'!$A$1:$X$127</definedName>
    <definedName name="_xlnm.Print_Area" localSheetId="6">'MP'!$A$1:$X$127</definedName>
    <definedName name="_xlnm.Print_Area" localSheetId="7">'NC'!$A$1:$X$127</definedName>
    <definedName name="_xlnm.Print_Area" localSheetId="8">'NW'!$A$1:$X$127</definedName>
    <definedName name="_xlnm.Print_Area" localSheetId="0">'Summary'!$A$1:$X$127</definedName>
    <definedName name="_xlnm.Print_Area" localSheetId="9">'WC'!$A$1:$X$127</definedName>
  </definedNames>
  <calcPr fullCalcOnLoad="1"/>
</workbook>
</file>

<file path=xl/sharedStrings.xml><?xml version="1.0" encoding="utf-8"?>
<sst xmlns="http://schemas.openxmlformats.org/spreadsheetml/2006/main" count="1550" uniqueCount="132">
  <si>
    <t>Figures Finalised as at 2020/10/30</t>
  </si>
  <si>
    <t>1st Quarter Ended 30 September 2020</t>
  </si>
  <si>
    <t>CONDITIONAL GRANTS TRANSFERRED FROM NATIONAL DEPARTMENTS AND ACTUAL PAYMENTS MADE BY MUNICIPALITIES: PRELIMINARY RESULTS</t>
  </si>
  <si>
    <t>CONSOLIDATION FOR ALL MUNICIPALITIES</t>
  </si>
  <si>
    <t>Year to date</t>
  </si>
  <si>
    <t>First Quarter</t>
  </si>
  <si>
    <t>Second Quarter</t>
  </si>
  <si>
    <t>Third Quarter</t>
  </si>
  <si>
    <t>Fourth Quarter</t>
  </si>
  <si>
    <t>YTD Expenditure</t>
  </si>
  <si>
    <t>% Changes from 1st to 1st Q</t>
  </si>
  <si>
    <t>% Changes for the 1st Q</t>
  </si>
  <si>
    <t>Approved Roll Over</t>
  </si>
  <si>
    <t>R thousands</t>
  </si>
  <si>
    <t>Division of revenue Act No. 16 of 2019</t>
  </si>
  <si>
    <t>Adjustment (Mid year)</t>
  </si>
  <si>
    <t>Other Adjustments</t>
  </si>
  <si>
    <t>Total Available 2020/21</t>
  </si>
  <si>
    <t>Approved payment schedule</t>
  </si>
  <si>
    <t>Transferred to municipalities for direct grants</t>
  </si>
  <si>
    <t>Actual expenditure National Department by 30 September 2020</t>
  </si>
  <si>
    <t>Actual expenditure by municipalities by 30 September 2020</t>
  </si>
  <si>
    <t>Actual expenditure National Department by 31 December 2020</t>
  </si>
  <si>
    <t>Actual expenditure by municipalities by 31 December 2020</t>
  </si>
  <si>
    <t>Actual expenditure National Department by 31 March 2021</t>
  </si>
  <si>
    <t>Actual expenditure by municipalities by 31 March 2021</t>
  </si>
  <si>
    <t>Actual expenditure National Department by 30 June 2021</t>
  </si>
  <si>
    <t>Actual expenditure by municipalities by 30 June 2021</t>
  </si>
  <si>
    <t>Actual expenditure National Department</t>
  </si>
  <si>
    <t>Actual expenditure by municipalities</t>
  </si>
  <si>
    <t>Exp as % of Allocation National Department</t>
  </si>
  <si>
    <t>Exp as % of Allocation by municipalities</t>
  </si>
  <si>
    <t>YTD expenditure by municipalities</t>
  </si>
  <si>
    <t>National Treasury (Vote 10)</t>
  </si>
  <si>
    <t>Local Government Restructuring Grant</t>
  </si>
  <si>
    <t>Local Government Financial Management Grant</t>
  </si>
  <si>
    <t>Infrastructure Skills Development Grant</t>
  </si>
  <si>
    <t>Integrated City Development Grant</t>
  </si>
  <si>
    <t>Neighbourhood Development Partnership (Schedule 5B)</t>
  </si>
  <si>
    <t>Neighbourhood Development Partnership (Schedule 6B)</t>
  </si>
  <si>
    <t>Integrated Urban Development Grant</t>
  </si>
  <si>
    <t>Sub-Total Vote</t>
  </si>
  <si>
    <t>Cooperative Governance (Vote 3)</t>
  </si>
  <si>
    <t>Municipal Systems Improvement Grant (Schedule 5B)</t>
  </si>
  <si>
    <t>Municipal Systems Improvement Grant (Schedule 6B)</t>
  </si>
  <si>
    <t>Municipal Disaster Grant</t>
  </si>
  <si>
    <t>Municipal Disaster Recovery Grant</t>
  </si>
  <si>
    <t>Municipal Demarcation Transition Grant (Schedule 5B)</t>
  </si>
  <si>
    <t>Municipal Demarcation Transition Grant (Schedule 6B)</t>
  </si>
  <si>
    <t>Transport (Vote 37)</t>
  </si>
  <si>
    <t>Public Transport Infrastructure and Systems Grant</t>
  </si>
  <si>
    <t>Public Transport Network Operations Grant</t>
  </si>
  <si>
    <t>Public Transport Network Grant</t>
  </si>
  <si>
    <t>Rural Road Assets Management Systems Grant</t>
  </si>
  <si>
    <t>Public Works (Vote 6)</t>
  </si>
  <si>
    <t>Expanded Public Works Programme Integrated Grant (Municipality)</t>
  </si>
  <si>
    <t>Energy (Vote 29)</t>
  </si>
  <si>
    <t>Integrated National Electrification Programme (Municipal) Grant</t>
  </si>
  <si>
    <t>Integrated National Electrification Programme (Allocation in-kind) Grant</t>
  </si>
  <si>
    <t>Backlogs in the Electrification of Clinics and Schools (Allocation in-kind)</t>
  </si>
  <si>
    <t>Energy Efficiency and Demand Side Management (Municipal) Grant</t>
  </si>
  <si>
    <t>Energy Efficiency and Demand Side Management (Eskom) Grant</t>
  </si>
  <si>
    <t>Water Affairs (Vote 38)</t>
  </si>
  <si>
    <t>Backlogs in Water and Sanitation at Clinics and Schools Grant</t>
  </si>
  <si>
    <t>Regional Bulk Infrastructure Grant (Schedule 5B)</t>
  </si>
  <si>
    <t>Regional Bulk Infrastructure Grant (Schedule 6B)</t>
  </si>
  <si>
    <t>Water Services Operating and Transfer Subsidy Grant (Schedule 5B)</t>
  </si>
  <si>
    <t>Water Services Operating and Transfer Subsidy Grant (Schedule 6B)</t>
  </si>
  <si>
    <t>Municipal Drought Relief Grant</t>
  </si>
  <si>
    <t>Municipal Water Infrastructure Grant (Schedule 5B)</t>
  </si>
  <si>
    <t>Municipal Water Infrastructure Grant (Schedule 6B)</t>
  </si>
  <si>
    <t>Bucket Eradication Programme Grant</t>
  </si>
  <si>
    <t>Water Services Infrastructure Grant (Schedule 5B)</t>
  </si>
  <si>
    <t>Water Services Infrastructure Grant (Schedule 6B)</t>
  </si>
  <si>
    <t>Sport and Recreation South Africa (Vote 19)</t>
  </si>
  <si>
    <t>2013 Africa Cup of Nations Host City Operating Grant</t>
  </si>
  <si>
    <t>2014 African Nations Championship Host City Operating Grant</t>
  </si>
  <si>
    <t>2010 World Cup Host City Operating Grant</t>
  </si>
  <si>
    <t>2010 FIFA World Cup Stadiums Development Grant</t>
  </si>
  <si>
    <t>Human Settlements (Vote 31)</t>
  </si>
  <si>
    <t>Rural Households Infrastructure Grant (Schedule 5B)</t>
  </si>
  <si>
    <t>Rural Households Infrastructure Grant (Schedule 6B)</t>
  </si>
  <si>
    <t>Municipal Human Settlements Capacity Grant</t>
  </si>
  <si>
    <t>Municipal Emergency Housing Grant</t>
  </si>
  <si>
    <t>Metro Informal Settlements Partnership Grant</t>
  </si>
  <si>
    <t>Sub-Total</t>
  </si>
  <si>
    <t>Municipal Infrastructure Grant</t>
  </si>
  <si>
    <t>Total</t>
  </si>
  <si>
    <t>Transfers by Provincial Departments to Municipalities( Agency services)</t>
  </si>
  <si>
    <t>Main Budget</t>
  </si>
  <si>
    <t>Adjustment Budget</t>
  </si>
  <si>
    <t>Transferred from Provincial Departments to Municipalities</t>
  </si>
  <si>
    <t>Actual expenditure Provincial Department by 30 September 2020</t>
  </si>
  <si>
    <t>Actual expenditure Provincial Department by 31 December 2020</t>
  </si>
  <si>
    <t>Actual expenditure Provincial Department by 31 March 2021</t>
  </si>
  <si>
    <t>Actual expenditure Provincial Department by 30 June 2021</t>
  </si>
  <si>
    <t>Actual expenditure Provincial Department</t>
  </si>
  <si>
    <t>Exp as % of Allocation Provincial Department</t>
  </si>
  <si>
    <t>Summary by Category of Municipality</t>
  </si>
  <si>
    <t>Category classification</t>
  </si>
  <si>
    <t>Category A</t>
  </si>
  <si>
    <t>Category B</t>
  </si>
  <si>
    <t>Category C</t>
  </si>
  <si>
    <t>Unallocated</t>
  </si>
  <si>
    <t>Summary by Provincial Departments</t>
  </si>
  <si>
    <t>Education</t>
  </si>
  <si>
    <t>Health</t>
  </si>
  <si>
    <t>Social Development</t>
  </si>
  <si>
    <t>Public Works, Roads and Transport</t>
  </si>
  <si>
    <t>Agriculture</t>
  </si>
  <si>
    <t>Sport, Arts and Culture</t>
  </si>
  <si>
    <t>Housing and Local Government</t>
  </si>
  <si>
    <t>Office of the Premier</t>
  </si>
  <si>
    <t>Other Departments</t>
  </si>
  <si>
    <t>District Municipality : Names of Conditional Grants received from the District municipality</t>
  </si>
  <si>
    <r>
      <t>Total of Provincial transfers to Municipalities (Part B)</t>
    </r>
    <r>
      <rPr>
        <b/>
        <vertAlign val="superscript"/>
        <sz val="8"/>
        <rFont val="Arial"/>
        <family val="2"/>
      </rPr>
      <t>5</t>
    </r>
  </si>
  <si>
    <t>Unallocated funds e.g DBSA, ESKOM, and Neighbourhood Development Grant.</t>
  </si>
  <si>
    <t>Spending of these grants is done at National department level and therefore no reporting is required from municipalities.</t>
  </si>
  <si>
    <t>Sources: DoRA Monthly reports by the national transferring officer and Municipal sign-offs and electronic verification.</t>
  </si>
  <si>
    <t>All the figures are unaudited.</t>
  </si>
  <si>
    <t>In future provincial Treasuries will be required to provide the National Treasury with a payment schedule</t>
  </si>
  <si>
    <t xml:space="preserve"> in the same format as the provincial payment schedule that correspond with the amount in Budget Statement 1 and 2.</t>
  </si>
  <si>
    <t>CONSOLIDATION FOR WESTERN CAPE</t>
  </si>
  <si>
    <t>CONSOLIDATION FOR EASTERN CAPE</t>
  </si>
  <si>
    <t>CONSOLIDATION FOR FREE STATE</t>
  </si>
  <si>
    <t xml:space="preserve">session </t>
  </si>
  <si>
    <t>CONSOLIDATION FOR KWAZULU-NATAL</t>
  </si>
  <si>
    <t>CONSOLIDATION FOR LIMPOPO</t>
  </si>
  <si>
    <t>CONSOLIDATION FOR MPUMALANGA</t>
  </si>
  <si>
    <t>CONSOLIDATION FOR NORTHERN CAPE</t>
  </si>
  <si>
    <t>CONSOLIDATION FOR NORTH WEST</t>
  </si>
  <si>
    <t>CONSOLIDATION FOR GAUTENG</t>
  </si>
</sst>
</file>

<file path=xl/styles.xml><?xml version="1.0" encoding="utf-8"?>
<styleSheet xmlns="http://schemas.openxmlformats.org/spreadsheetml/2006/main">
  <numFmts count="14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_(* #,##0_);_(* \(#,##0\);_(* &quot;&quot;\-\ &quot;&quot;?_);_(@_)"/>
    <numFmt numFmtId="165" formatCode="0.0\%;\(0.0\%\);_(* &quot;-&quot;_)"/>
    <numFmt numFmtId="166" formatCode="_(* #,##0,_);_(* \(#,##0,\);_(* &quot;- &quot;?_);_(@_)"/>
    <numFmt numFmtId="167" formatCode="#\ ###\ ###,"/>
    <numFmt numFmtId="168" formatCode="_(* #,##0_);_(* \(#,##0\);_(* &quot;- &quot;?_);_(@_)"/>
    <numFmt numFmtId="169" formatCode="_(* #,##0_);_(* \(#,##0\);_(* &quot;-&quot;?_);_(@_)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b/>
      <sz val="8"/>
      <name val="Arial"/>
      <family val="2"/>
    </font>
    <font>
      <sz val="8"/>
      <name val="Arial"/>
      <family val="2"/>
    </font>
    <font>
      <b/>
      <vertAlign val="superscript"/>
      <sz val="8"/>
      <name val="Arial"/>
      <family val="2"/>
    </font>
    <font>
      <sz val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8" fillId="32" borderId="7" applyNumberFormat="0" applyFont="0" applyAlignment="0" applyProtection="0"/>
    <xf numFmtId="0" fontId="41" fillId="27" borderId="8" applyNumberFormat="0" applyAlignment="0" applyProtection="0"/>
    <xf numFmtId="9" fontId="28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18" fillId="0" borderId="0" xfId="0" applyFont="1" applyAlignment="1">
      <alignment horizontal="right" wrapText="1"/>
    </xf>
    <xf numFmtId="0" fontId="18" fillId="0" borderId="0" xfId="0" applyFont="1" applyAlignment="1">
      <alignment horizontal="right" wrapText="1"/>
    </xf>
    <xf numFmtId="0" fontId="19" fillId="0" borderId="0" xfId="0" applyFont="1" applyAlignment="1">
      <alignment wrapText="1"/>
    </xf>
    <xf numFmtId="0" fontId="19" fillId="0" borderId="0" xfId="0" applyFont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 wrapText="1"/>
    </xf>
    <xf numFmtId="0" fontId="21" fillId="0" borderId="10" xfId="0" applyFont="1" applyBorder="1" applyAlignment="1">
      <alignment wrapText="1"/>
    </xf>
    <xf numFmtId="0" fontId="21" fillId="0" borderId="11" xfId="0" applyFont="1" applyBorder="1" applyAlignment="1">
      <alignment wrapText="1"/>
    </xf>
    <xf numFmtId="0" fontId="21" fillId="0" borderId="12" xfId="0" applyFont="1" applyBorder="1" applyAlignment="1">
      <alignment horizontal="center" vertical="top" wrapText="1"/>
    </xf>
    <xf numFmtId="0" fontId="21" fillId="0" borderId="13" xfId="0" applyFont="1" applyBorder="1" applyAlignment="1">
      <alignment horizontal="center" vertical="top" wrapText="1"/>
    </xf>
    <xf numFmtId="0" fontId="22" fillId="0" borderId="14" xfId="0" applyFont="1" applyBorder="1" applyAlignment="1">
      <alignment wrapText="1"/>
    </xf>
    <xf numFmtId="0" fontId="22" fillId="0" borderId="15" xfId="0" applyFont="1" applyBorder="1" applyAlignment="1">
      <alignment horizontal="center" vertical="top" wrapText="1"/>
    </xf>
    <xf numFmtId="0" fontId="22" fillId="0" borderId="16" xfId="0" applyFont="1" applyBorder="1" applyAlignment="1">
      <alignment horizontal="center" vertical="top" wrapText="1"/>
    </xf>
    <xf numFmtId="0" fontId="22" fillId="0" borderId="17" xfId="0" applyFont="1" applyBorder="1" applyAlignment="1">
      <alignment horizontal="center" vertical="top" wrapText="1"/>
    </xf>
    <xf numFmtId="0" fontId="22" fillId="0" borderId="18" xfId="0" applyFont="1" applyBorder="1" applyAlignment="1">
      <alignment wrapText="1"/>
    </xf>
    <xf numFmtId="164" fontId="22" fillId="0" borderId="19" xfId="0" applyNumberFormat="1" applyFont="1" applyBorder="1" applyAlignment="1">
      <alignment wrapText="1"/>
    </xf>
    <xf numFmtId="164" fontId="22" fillId="0" borderId="20" xfId="0" applyNumberFormat="1" applyFont="1" applyBorder="1" applyAlignment="1">
      <alignment wrapText="1"/>
    </xf>
    <xf numFmtId="164" fontId="22" fillId="0" borderId="21" xfId="0" applyNumberFormat="1" applyFont="1" applyBorder="1" applyAlignment="1">
      <alignment wrapText="1"/>
    </xf>
    <xf numFmtId="165" fontId="22" fillId="0" borderId="20" xfId="0" applyNumberFormat="1" applyFont="1" applyBorder="1" applyAlignment="1">
      <alignment wrapText="1"/>
    </xf>
    <xf numFmtId="165" fontId="22" fillId="0" borderId="21" xfId="0" applyNumberFormat="1" applyFont="1" applyBorder="1" applyAlignment="1">
      <alignment wrapText="1"/>
    </xf>
    <xf numFmtId="165" fontId="22" fillId="0" borderId="21" xfId="0" applyNumberFormat="1" applyFont="1" applyBorder="1" applyAlignment="1">
      <alignment shrinkToFit="1"/>
    </xf>
    <xf numFmtId="0" fontId="23" fillId="0" borderId="18" xfId="0" applyFont="1" applyBorder="1" applyAlignment="1">
      <alignment wrapText="1"/>
    </xf>
    <xf numFmtId="166" fontId="23" fillId="0" borderId="19" xfId="0" applyNumberFormat="1" applyFont="1" applyBorder="1" applyAlignment="1">
      <alignment wrapText="1"/>
    </xf>
    <xf numFmtId="166" fontId="23" fillId="0" borderId="20" xfId="0" applyNumberFormat="1" applyFont="1" applyBorder="1" applyAlignment="1">
      <alignment wrapText="1"/>
    </xf>
    <xf numFmtId="166" fontId="23" fillId="0" borderId="21" xfId="0" applyNumberFormat="1" applyFont="1" applyBorder="1" applyAlignment="1">
      <alignment wrapText="1"/>
    </xf>
    <xf numFmtId="165" fontId="23" fillId="0" borderId="20" xfId="0" applyNumberFormat="1" applyFont="1" applyBorder="1" applyAlignment="1">
      <alignment wrapText="1"/>
    </xf>
    <xf numFmtId="165" fontId="23" fillId="0" borderId="21" xfId="0" applyNumberFormat="1" applyFont="1" applyBorder="1" applyAlignment="1">
      <alignment wrapText="1"/>
    </xf>
    <xf numFmtId="165" fontId="23" fillId="0" borderId="21" xfId="0" applyNumberFormat="1" applyFont="1" applyBorder="1" applyAlignment="1">
      <alignment shrinkToFit="1"/>
    </xf>
    <xf numFmtId="0" fontId="22" fillId="0" borderId="22" xfId="0" applyFont="1" applyBorder="1" applyAlignment="1">
      <alignment/>
    </xf>
    <xf numFmtId="166" fontId="22" fillId="0" borderId="23" xfId="0" applyNumberFormat="1" applyFont="1" applyBorder="1" applyAlignment="1">
      <alignment/>
    </xf>
    <xf numFmtId="166" fontId="22" fillId="0" borderId="24" xfId="0" applyNumberFormat="1" applyFont="1" applyBorder="1" applyAlignment="1">
      <alignment/>
    </xf>
    <xf numFmtId="166" fontId="22" fillId="0" borderId="25" xfId="0" applyNumberFormat="1" applyFont="1" applyBorder="1" applyAlignment="1">
      <alignment/>
    </xf>
    <xf numFmtId="165" fontId="22" fillId="0" borderId="24" xfId="0" applyNumberFormat="1" applyFont="1" applyBorder="1" applyAlignment="1">
      <alignment/>
    </xf>
    <xf numFmtId="165" fontId="22" fillId="0" borderId="25" xfId="0" applyNumberFormat="1" applyFont="1" applyBorder="1" applyAlignment="1">
      <alignment/>
    </xf>
    <xf numFmtId="165" fontId="22" fillId="0" borderId="25" xfId="0" applyNumberFormat="1" applyFont="1" applyBorder="1" applyAlignment="1">
      <alignment shrinkToFit="1"/>
    </xf>
    <xf numFmtId="166" fontId="22" fillId="0" borderId="19" xfId="0" applyNumberFormat="1" applyFont="1" applyBorder="1" applyAlignment="1">
      <alignment wrapText="1"/>
    </xf>
    <xf numFmtId="166" fontId="22" fillId="0" borderId="20" xfId="0" applyNumberFormat="1" applyFont="1" applyBorder="1" applyAlignment="1">
      <alignment wrapText="1"/>
    </xf>
    <xf numFmtId="166" fontId="22" fillId="0" borderId="21" xfId="0" applyNumberFormat="1" applyFont="1" applyBorder="1" applyAlignment="1">
      <alignment wrapText="1"/>
    </xf>
    <xf numFmtId="0" fontId="0" fillId="0" borderId="18" xfId="0" applyBorder="1" applyAlignment="1">
      <alignment/>
    </xf>
    <xf numFmtId="0" fontId="22" fillId="0" borderId="26" xfId="0" applyFont="1" applyBorder="1" applyAlignment="1">
      <alignment/>
    </xf>
    <xf numFmtId="166" fontId="22" fillId="0" borderId="27" xfId="0" applyNumberFormat="1" applyFont="1" applyBorder="1" applyAlignment="1">
      <alignment/>
    </xf>
    <xf numFmtId="166" fontId="22" fillId="0" borderId="16" xfId="0" applyNumberFormat="1" applyFont="1" applyBorder="1" applyAlignment="1">
      <alignment/>
    </xf>
    <xf numFmtId="166" fontId="22" fillId="0" borderId="17" xfId="0" applyNumberFormat="1" applyFont="1" applyBorder="1" applyAlignment="1">
      <alignment/>
    </xf>
    <xf numFmtId="165" fontId="22" fillId="0" borderId="16" xfId="0" applyNumberFormat="1" applyFont="1" applyBorder="1" applyAlignment="1">
      <alignment/>
    </xf>
    <xf numFmtId="165" fontId="22" fillId="0" borderId="17" xfId="0" applyNumberFormat="1" applyFont="1" applyBorder="1" applyAlignment="1">
      <alignment/>
    </xf>
    <xf numFmtId="165" fontId="22" fillId="0" borderId="17" xfId="0" applyNumberFormat="1" applyFont="1" applyBorder="1" applyAlignment="1">
      <alignment shrinkToFit="1"/>
    </xf>
    <xf numFmtId="0" fontId="22" fillId="0" borderId="14" xfId="0" applyFont="1" applyBorder="1" applyAlignment="1">
      <alignment/>
    </xf>
    <xf numFmtId="166" fontId="22" fillId="0" borderId="15" xfId="0" applyNumberFormat="1" applyFont="1" applyBorder="1" applyAlignment="1">
      <alignment/>
    </xf>
    <xf numFmtId="166" fontId="22" fillId="0" borderId="28" xfId="0" applyNumberFormat="1" applyFont="1" applyBorder="1" applyAlignment="1">
      <alignment/>
    </xf>
    <xf numFmtId="166" fontId="22" fillId="0" borderId="29" xfId="0" applyNumberFormat="1" applyFont="1" applyBorder="1" applyAlignment="1">
      <alignment/>
    </xf>
    <xf numFmtId="165" fontId="22" fillId="0" borderId="28" xfId="0" applyNumberFormat="1" applyFont="1" applyBorder="1" applyAlignment="1">
      <alignment/>
    </xf>
    <xf numFmtId="165" fontId="22" fillId="0" borderId="29" xfId="0" applyNumberFormat="1" applyFont="1" applyBorder="1" applyAlignment="1">
      <alignment/>
    </xf>
    <xf numFmtId="164" fontId="0" fillId="0" borderId="18" xfId="0" applyNumberFormat="1" applyBorder="1" applyAlignment="1">
      <alignment/>
    </xf>
    <xf numFmtId="164" fontId="0" fillId="0" borderId="0" xfId="0" applyNumberFormat="1" applyAlignment="1">
      <alignment/>
    </xf>
    <xf numFmtId="165" fontId="22" fillId="0" borderId="29" xfId="0" applyNumberFormat="1" applyFont="1" applyBorder="1" applyAlignment="1">
      <alignment shrinkToFit="1"/>
    </xf>
    <xf numFmtId="0" fontId="24" fillId="33" borderId="30" xfId="0" applyNumberFormat="1" applyFont="1" applyFill="1" applyBorder="1" applyAlignment="1" applyProtection="1">
      <alignment horizontal="left" indent="1"/>
      <protection/>
    </xf>
    <xf numFmtId="167" fontId="24" fillId="33" borderId="31" xfId="0" applyNumberFormat="1" applyFont="1" applyFill="1" applyBorder="1" applyAlignment="1" applyProtection="1">
      <alignment horizontal="right"/>
      <protection/>
    </xf>
    <xf numFmtId="167" fontId="24" fillId="33" borderId="32" xfId="0" applyNumberFormat="1" applyFont="1" applyFill="1" applyBorder="1" applyAlignment="1" applyProtection="1">
      <alignment horizontal="right"/>
      <protection/>
    </xf>
    <xf numFmtId="167" fontId="24" fillId="33" borderId="33" xfId="0" applyNumberFormat="1" applyFont="1" applyFill="1" applyBorder="1" applyAlignment="1" applyProtection="1">
      <alignment horizontal="right"/>
      <protection/>
    </xf>
    <xf numFmtId="0" fontId="25" fillId="0" borderId="19" xfId="0" applyNumberFormat="1" applyFont="1" applyFill="1" applyBorder="1" applyAlignment="1" applyProtection="1">
      <alignment horizontal="left" indent="1"/>
      <protection/>
    </xf>
    <xf numFmtId="167" fontId="25" fillId="0" borderId="18" xfId="0" applyNumberFormat="1" applyFont="1" applyFill="1" applyBorder="1" applyAlignment="1" applyProtection="1">
      <alignment horizontal="right"/>
      <protection/>
    </xf>
    <xf numFmtId="167" fontId="25" fillId="0" borderId="10" xfId="0" applyNumberFormat="1" applyFont="1" applyFill="1" applyBorder="1" applyAlignment="1" applyProtection="1">
      <alignment horizontal="right"/>
      <protection/>
    </xf>
    <xf numFmtId="167" fontId="25" fillId="0" borderId="34" xfId="0" applyNumberFormat="1" applyFont="1" applyFill="1" applyBorder="1" applyAlignment="1" applyProtection="1">
      <alignment horizontal="center" vertical="center"/>
      <protection/>
    </xf>
    <xf numFmtId="167" fontId="24" fillId="0" borderId="14" xfId="0" applyNumberFormat="1" applyFont="1" applyFill="1" applyBorder="1" applyAlignment="1" applyProtection="1">
      <alignment horizontal="center" vertical="center"/>
      <protection/>
    </xf>
    <xf numFmtId="167" fontId="24" fillId="0" borderId="35" xfId="0" applyNumberFormat="1" applyFont="1" applyFill="1" applyBorder="1" applyAlignment="1" applyProtection="1">
      <alignment horizontal="center" vertical="center"/>
      <protection/>
    </xf>
    <xf numFmtId="167" fontId="24" fillId="0" borderId="36" xfId="0" applyNumberFormat="1" applyFont="1" applyFill="1" applyBorder="1" applyAlignment="1" applyProtection="1">
      <alignment horizontal="center" vertical="center"/>
      <protection/>
    </xf>
    <xf numFmtId="167" fontId="24" fillId="0" borderId="15" xfId="0" applyNumberFormat="1" applyFont="1" applyFill="1" applyBorder="1" applyAlignment="1" applyProtection="1">
      <alignment horizontal="center" vertical="center"/>
      <protection/>
    </xf>
    <xf numFmtId="167" fontId="24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36" xfId="0" applyBorder="1" applyAlignment="1">
      <alignment horizontal="center" vertical="center"/>
    </xf>
    <xf numFmtId="0" fontId="24" fillId="0" borderId="14" xfId="0" applyFont="1" applyBorder="1" applyAlignment="1" applyProtection="1">
      <alignment horizontal="center" vertical="center"/>
      <protection/>
    </xf>
    <xf numFmtId="168" fontId="24" fillId="0" borderId="37" xfId="0" applyNumberFormat="1" applyFont="1" applyFill="1" applyBorder="1" applyAlignment="1" applyProtection="1">
      <alignment horizontal="left" vertical="top" wrapText="1"/>
      <protection/>
    </xf>
    <xf numFmtId="167" fontId="24" fillId="0" borderId="37" xfId="0" applyNumberFormat="1" applyFont="1" applyFill="1" applyBorder="1" applyAlignment="1" applyProtection="1">
      <alignment horizontal="center" vertical="top" wrapText="1"/>
      <protection/>
    </xf>
    <xf numFmtId="168" fontId="24" fillId="0" borderId="37" xfId="0" applyNumberFormat="1" applyFont="1" applyFill="1" applyBorder="1" applyAlignment="1" applyProtection="1">
      <alignment horizontal="center" vertical="top" wrapText="1"/>
      <protection/>
    </xf>
    <xf numFmtId="49" fontId="24" fillId="0" borderId="37" xfId="0" applyNumberFormat="1" applyFont="1" applyFill="1" applyBorder="1" applyAlignment="1" applyProtection="1">
      <alignment horizontal="center" vertical="top" wrapText="1"/>
      <protection/>
    </xf>
    <xf numFmtId="49" fontId="24" fillId="0" borderId="38" xfId="0" applyNumberFormat="1" applyFont="1" applyFill="1" applyBorder="1" applyAlignment="1" applyProtection="1">
      <alignment horizontal="center" vertical="top" wrapText="1"/>
      <protection/>
    </xf>
    <xf numFmtId="168" fontId="24" fillId="0" borderId="19" xfId="0" applyNumberFormat="1" applyFont="1" applyFill="1" applyBorder="1" applyAlignment="1" applyProtection="1">
      <alignment horizontal="center" vertical="top" wrapText="1"/>
      <protection/>
    </xf>
    <xf numFmtId="168" fontId="24" fillId="0" borderId="18" xfId="0" applyNumberFormat="1" applyFont="1" applyFill="1" applyBorder="1" applyAlignment="1" applyProtection="1">
      <alignment horizontal="center" vertical="top" wrapText="1"/>
      <protection/>
    </xf>
    <xf numFmtId="168" fontId="24" fillId="0" borderId="39" xfId="0" applyNumberFormat="1" applyFont="1" applyFill="1" applyBorder="1" applyAlignment="1" applyProtection="1">
      <alignment horizontal="left" vertical="top" wrapText="1"/>
      <protection/>
    </xf>
    <xf numFmtId="167" fontId="24" fillId="0" borderId="39" xfId="0" applyNumberFormat="1" applyFont="1" applyFill="1" applyBorder="1" applyAlignment="1" applyProtection="1">
      <alignment horizontal="center" vertical="top" wrapText="1"/>
      <protection/>
    </xf>
    <xf numFmtId="167" fontId="24" fillId="0" borderId="40" xfId="0" applyNumberFormat="1" applyFont="1" applyFill="1" applyBorder="1" applyAlignment="1" applyProtection="1">
      <alignment horizontal="center" vertical="top" wrapText="1"/>
      <protection/>
    </xf>
    <xf numFmtId="169" fontId="25" fillId="0" borderId="19" xfId="0" applyNumberFormat="1" applyFont="1" applyBorder="1" applyAlignment="1" applyProtection="1">
      <alignment/>
      <protection/>
    </xf>
    <xf numFmtId="166" fontId="24" fillId="0" borderId="19" xfId="0" applyNumberFormat="1" applyFont="1" applyFill="1" applyBorder="1" applyAlignment="1" applyProtection="1">
      <alignment horizontal="center" vertical="top" wrapText="1"/>
      <protection/>
    </xf>
    <xf numFmtId="166" fontId="24" fillId="0" borderId="18" xfId="0" applyNumberFormat="1" applyFont="1" applyFill="1" applyBorder="1" applyAlignment="1" applyProtection="1">
      <alignment horizontal="center" vertical="top" wrapText="1"/>
      <protection/>
    </xf>
    <xf numFmtId="167" fontId="24" fillId="0" borderId="19" xfId="0" applyNumberFormat="1" applyFont="1" applyFill="1" applyBorder="1" applyAlignment="1" applyProtection="1">
      <alignment horizontal="center" vertical="top" wrapText="1"/>
      <protection/>
    </xf>
    <xf numFmtId="167" fontId="24" fillId="0" borderId="18" xfId="0" applyNumberFormat="1" applyFont="1" applyFill="1" applyBorder="1" applyAlignment="1" applyProtection="1">
      <alignment horizontal="center" vertical="top" wrapText="1"/>
      <protection/>
    </xf>
    <xf numFmtId="0" fontId="24" fillId="0" borderId="41" xfId="0" applyNumberFormat="1" applyFont="1" applyFill="1" applyBorder="1" applyAlignment="1" applyProtection="1">
      <alignment horizontal="left"/>
      <protection/>
    </xf>
    <xf numFmtId="166" fontId="24" fillId="0" borderId="41" xfId="0" applyNumberFormat="1" applyFont="1" applyFill="1" applyBorder="1" applyAlignment="1" applyProtection="1">
      <alignment horizontal="right"/>
      <protection/>
    </xf>
    <xf numFmtId="166" fontId="24" fillId="0" borderId="42" xfId="0" applyNumberFormat="1" applyFont="1" applyFill="1" applyBorder="1" applyAlignment="1" applyProtection="1">
      <alignment horizontal="right"/>
      <protection/>
    </xf>
    <xf numFmtId="167" fontId="24" fillId="0" borderId="41" xfId="0" applyNumberFormat="1" applyFont="1" applyFill="1" applyBorder="1" applyAlignment="1" applyProtection="1">
      <alignment horizontal="right"/>
      <protection/>
    </xf>
    <xf numFmtId="167" fontId="24" fillId="0" borderId="42" xfId="0" applyNumberFormat="1" applyFont="1" applyFill="1" applyBorder="1" applyAlignment="1" applyProtection="1">
      <alignment horizontal="right"/>
      <protection/>
    </xf>
    <xf numFmtId="0" fontId="24" fillId="0" borderId="23" xfId="0" applyNumberFormat="1" applyFont="1" applyFill="1" applyBorder="1" applyAlignment="1" applyProtection="1">
      <alignment horizontal="left"/>
      <protection/>
    </xf>
    <xf numFmtId="166" fontId="24" fillId="0" borderId="23" xfId="0" applyNumberFormat="1" applyFont="1" applyFill="1" applyBorder="1" applyAlignment="1" applyProtection="1">
      <alignment horizontal="right"/>
      <protection/>
    </xf>
    <xf numFmtId="166" fontId="24" fillId="0" borderId="22" xfId="0" applyNumberFormat="1" applyFont="1" applyFill="1" applyBorder="1" applyAlignment="1" applyProtection="1">
      <alignment horizontal="right"/>
      <protection/>
    </xf>
    <xf numFmtId="167" fontId="24" fillId="0" borderId="23" xfId="0" applyNumberFormat="1" applyFont="1" applyFill="1" applyBorder="1" applyAlignment="1" applyProtection="1">
      <alignment horizontal="right"/>
      <protection/>
    </xf>
    <xf numFmtId="167" fontId="24" fillId="0" borderId="22" xfId="0" applyNumberFormat="1" applyFont="1" applyFill="1" applyBorder="1" applyAlignment="1" applyProtection="1">
      <alignment horizontal="right"/>
      <protection/>
    </xf>
    <xf numFmtId="166" fontId="24" fillId="0" borderId="19" xfId="0" applyNumberFormat="1" applyFont="1" applyFill="1" applyBorder="1" applyAlignment="1" applyProtection="1">
      <alignment horizontal="right"/>
      <protection/>
    </xf>
    <xf numFmtId="166" fontId="25" fillId="0" borderId="19" xfId="0" applyNumberFormat="1" applyFont="1" applyFill="1" applyBorder="1" applyAlignment="1" applyProtection="1">
      <alignment horizontal="right"/>
      <protection locked="0"/>
    </xf>
    <xf numFmtId="166" fontId="24" fillId="0" borderId="18" xfId="0" applyNumberFormat="1" applyFont="1" applyFill="1" applyBorder="1" applyAlignment="1" applyProtection="1">
      <alignment horizontal="right"/>
      <protection/>
    </xf>
    <xf numFmtId="167" fontId="24" fillId="0" borderId="19" xfId="0" applyNumberFormat="1" applyFont="1" applyFill="1" applyBorder="1" applyAlignment="1" applyProtection="1">
      <alignment horizontal="right"/>
      <protection/>
    </xf>
    <xf numFmtId="167" fontId="24" fillId="0" borderId="18" xfId="0" applyNumberFormat="1" applyFont="1" applyFill="1" applyBorder="1" applyAlignment="1" applyProtection="1">
      <alignment horizontal="right"/>
      <protection/>
    </xf>
    <xf numFmtId="0" fontId="24" fillId="0" borderId="43" xfId="0" applyNumberFormat="1" applyFont="1" applyFill="1" applyBorder="1" applyAlignment="1" applyProtection="1">
      <alignment horizontal="left"/>
      <protection/>
    </xf>
    <xf numFmtId="166" fontId="24" fillId="0" borderId="43" xfId="0" applyNumberFormat="1" applyFont="1" applyFill="1" applyBorder="1" applyAlignment="1" applyProtection="1">
      <alignment horizontal="right"/>
      <protection/>
    </xf>
    <xf numFmtId="166" fontId="24" fillId="0" borderId="27" xfId="0" applyNumberFormat="1" applyFont="1" applyFill="1" applyBorder="1" applyAlignment="1" applyProtection="1">
      <alignment horizontal="right"/>
      <protection/>
    </xf>
    <xf numFmtId="167" fontId="24" fillId="0" borderId="27" xfId="0" applyNumberFormat="1" applyFont="1" applyFill="1" applyBorder="1" applyAlignment="1" applyProtection="1">
      <alignment horizontal="right"/>
      <protection/>
    </xf>
    <xf numFmtId="165" fontId="24" fillId="0" borderId="26" xfId="57" applyNumberFormat="1" applyFont="1" applyFill="1" applyBorder="1" applyAlignment="1" applyProtection="1">
      <alignment horizontal="right"/>
      <protection/>
    </xf>
    <xf numFmtId="165" fontId="24" fillId="0" borderId="27" xfId="57" applyNumberFormat="1" applyFont="1" applyFill="1" applyBorder="1" applyAlignment="1" applyProtection="1">
      <alignment horizontal="right"/>
      <protection/>
    </xf>
    <xf numFmtId="0" fontId="24" fillId="0" borderId="37" xfId="0" applyNumberFormat="1" applyFont="1" applyFill="1" applyBorder="1" applyAlignment="1" applyProtection="1">
      <alignment horizontal="left" indent="1"/>
      <protection/>
    </xf>
    <xf numFmtId="166" fontId="24" fillId="0" borderId="37" xfId="0" applyNumberFormat="1" applyFont="1" applyFill="1" applyBorder="1" applyAlignment="1" applyProtection="1">
      <alignment horizontal="right"/>
      <protection/>
    </xf>
    <xf numFmtId="165" fontId="24" fillId="0" borderId="18" xfId="57" applyNumberFormat="1" applyFont="1" applyFill="1" applyBorder="1" applyAlignment="1" applyProtection="1">
      <alignment horizontal="right"/>
      <protection/>
    </xf>
    <xf numFmtId="165" fontId="24" fillId="0" borderId="19" xfId="57" applyNumberFormat="1" applyFont="1" applyFill="1" applyBorder="1" applyAlignment="1" applyProtection="1">
      <alignment horizontal="right"/>
      <protection/>
    </xf>
    <xf numFmtId="0" fontId="24" fillId="0" borderId="19" xfId="0" applyNumberFormat="1" applyFont="1" applyFill="1" applyBorder="1" applyAlignment="1" applyProtection="1">
      <alignment horizontal="left" indent="1"/>
      <protection/>
    </xf>
    <xf numFmtId="0" fontId="24" fillId="0" borderId="39" xfId="0" applyNumberFormat="1" applyFont="1" applyFill="1" applyBorder="1" applyAlignment="1" applyProtection="1">
      <alignment horizontal="left" indent="1"/>
      <protection/>
    </xf>
    <xf numFmtId="166" fontId="24" fillId="0" borderId="39" xfId="0" applyNumberFormat="1" applyFont="1" applyFill="1" applyBorder="1" applyAlignment="1" applyProtection="1">
      <alignment horizontal="right"/>
      <protection/>
    </xf>
    <xf numFmtId="166" fontId="24" fillId="0" borderId="40" xfId="0" applyNumberFormat="1" applyFont="1" applyFill="1" applyBorder="1" applyAlignment="1" applyProtection="1">
      <alignment horizontal="right"/>
      <protection/>
    </xf>
    <xf numFmtId="165" fontId="24" fillId="0" borderId="40" xfId="57" applyNumberFormat="1" applyFont="1" applyFill="1" applyBorder="1" applyAlignment="1" applyProtection="1">
      <alignment horizontal="right"/>
      <protection/>
    </xf>
    <xf numFmtId="165" fontId="24" fillId="0" borderId="39" xfId="57" applyNumberFormat="1" applyFont="1" applyFill="1" applyBorder="1" applyAlignment="1" applyProtection="1">
      <alignment horizontal="right"/>
      <protection/>
    </xf>
    <xf numFmtId="0" fontId="24" fillId="0" borderId="15" xfId="0" applyNumberFormat="1" applyFont="1" applyFill="1" applyBorder="1" applyAlignment="1" applyProtection="1">
      <alignment horizontal="centerContinuous" vertical="justify"/>
      <protection/>
    </xf>
    <xf numFmtId="166" fontId="24" fillId="0" borderId="15" xfId="0" applyNumberFormat="1" applyFont="1" applyFill="1" applyBorder="1" applyAlignment="1" applyProtection="1">
      <alignment horizontal="right"/>
      <protection/>
    </xf>
    <xf numFmtId="166" fontId="24" fillId="0" borderId="14" xfId="0" applyNumberFormat="1" applyFont="1" applyFill="1" applyBorder="1" applyAlignment="1" applyProtection="1">
      <alignment horizontal="right"/>
      <protection/>
    </xf>
    <xf numFmtId="10" fontId="24" fillId="0" borderId="14" xfId="57" applyNumberFormat="1" applyFont="1" applyFill="1" applyBorder="1" applyAlignment="1" applyProtection="1">
      <alignment horizontal="right"/>
      <protection/>
    </xf>
    <xf numFmtId="10" fontId="24" fillId="0" borderId="15" xfId="57" applyNumberFormat="1" applyFont="1" applyFill="1" applyBorder="1" applyAlignment="1" applyProtection="1">
      <alignment horizontal="right"/>
      <protection/>
    </xf>
    <xf numFmtId="0" fontId="24" fillId="34" borderId="19" xfId="0" applyNumberFormat="1" applyFont="1" applyFill="1" applyBorder="1" applyAlignment="1" applyProtection="1">
      <alignment horizontal="left" indent="1"/>
      <protection locked="0"/>
    </xf>
    <xf numFmtId="166" fontId="25" fillId="34" borderId="19" xfId="0" applyNumberFormat="1" applyFont="1" applyFill="1" applyBorder="1" applyAlignment="1" applyProtection="1">
      <alignment horizontal="right"/>
      <protection locked="0"/>
    </xf>
    <xf numFmtId="166" fontId="25" fillId="0" borderId="19" xfId="0" applyNumberFormat="1" applyFont="1" applyFill="1" applyBorder="1" applyAlignment="1" applyProtection="1">
      <alignment horizontal="right"/>
      <protection/>
    </xf>
    <xf numFmtId="166" fontId="25" fillId="34" borderId="18" xfId="0" applyNumberFormat="1" applyFont="1" applyFill="1" applyBorder="1" applyAlignment="1" applyProtection="1">
      <alignment horizontal="right"/>
      <protection locked="0"/>
    </xf>
    <xf numFmtId="10" fontId="24" fillId="0" borderId="18" xfId="57" applyNumberFormat="1" applyFont="1" applyFill="1" applyBorder="1" applyAlignment="1" applyProtection="1">
      <alignment horizontal="right"/>
      <protection/>
    </xf>
    <xf numFmtId="10" fontId="24" fillId="0" borderId="19" xfId="57" applyNumberFormat="1" applyFont="1" applyFill="1" applyBorder="1" applyAlignment="1" applyProtection="1">
      <alignment horizontal="right"/>
      <protection/>
    </xf>
    <xf numFmtId="0" fontId="24" fillId="0" borderId="39" xfId="0" applyNumberFormat="1" applyFont="1" applyFill="1" applyBorder="1" applyAlignment="1" applyProtection="1">
      <alignment/>
      <protection/>
    </xf>
    <xf numFmtId="166" fontId="24" fillId="0" borderId="40" xfId="0" applyNumberFormat="1" applyFont="1" applyFill="1" applyBorder="1" applyAlignment="1" applyProtection="1">
      <alignment/>
      <protection/>
    </xf>
    <xf numFmtId="166" fontId="24" fillId="0" borderId="39" xfId="0" applyNumberFormat="1" applyFont="1" applyFill="1" applyBorder="1" applyAlignment="1" applyProtection="1">
      <alignment/>
      <protection/>
    </xf>
    <xf numFmtId="0" fontId="24" fillId="0" borderId="15" xfId="0" applyNumberFormat="1" applyFont="1" applyFill="1" applyBorder="1" applyAlignment="1" applyProtection="1">
      <alignment/>
      <protection/>
    </xf>
    <xf numFmtId="166" fontId="24" fillId="0" borderId="14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  <xf numFmtId="166" fontId="24" fillId="0" borderId="0" xfId="0" applyNumberFormat="1" applyFont="1" applyFill="1" applyBorder="1" applyAlignment="1" applyProtection="1">
      <alignment/>
      <protection/>
    </xf>
    <xf numFmtId="10" fontId="24" fillId="0" borderId="0" xfId="57" applyNumberFormat="1" applyFont="1" applyFill="1" applyBorder="1" applyAlignment="1" applyProtection="1">
      <alignment horizontal="right"/>
      <protection/>
    </xf>
    <xf numFmtId="0" fontId="25" fillId="0" borderId="0" xfId="0" applyFont="1" applyAlignment="1">
      <alignment/>
    </xf>
    <xf numFmtId="168" fontId="27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25"/>
  <sheetViews>
    <sheetView showGridLines="0" zoomScalePageLayoutView="0" workbookViewId="0" topLeftCell="A1">
      <selection activeCell="A7" sqref="A7"/>
    </sheetView>
  </sheetViews>
  <sheetFormatPr defaultColWidth="9.140625" defaultRowHeight="12.75"/>
  <cols>
    <col min="1" max="1" width="52.7109375" style="0" customWidth="1"/>
    <col min="2" max="9" width="13.7109375" style="0" customWidth="1"/>
    <col min="10" max="15" width="13.7109375" style="0" hidden="1" customWidth="1"/>
    <col min="16" max="23" width="13.7109375" style="0" customWidth="1"/>
    <col min="24" max="24" width="2.7109375" style="0" customWidth="1"/>
  </cols>
  <sheetData>
    <row r="1" spans="1:23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2"/>
      <c r="W1" s="2"/>
    </row>
    <row r="2" spans="1:23" ht="18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4"/>
      <c r="W2" s="4"/>
    </row>
    <row r="3" spans="1:23" ht="18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4"/>
      <c r="W3" s="4"/>
    </row>
    <row r="4" spans="1:23" ht="18" customHeight="1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4"/>
      <c r="W4" s="4"/>
    </row>
    <row r="5" spans="1:23" ht="15" customHeight="1">
      <c r="A5" s="5" t="s">
        <v>3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6"/>
      <c r="W5" s="6"/>
    </row>
    <row r="6" spans="1:23" ht="12.75" customHeight="1">
      <c r="A6" s="7"/>
      <c r="B6" s="7"/>
      <c r="C6" s="7"/>
      <c r="D6" s="7"/>
      <c r="E6" s="8"/>
      <c r="F6" s="9" t="s">
        <v>4</v>
      </c>
      <c r="G6" s="10"/>
      <c r="H6" s="9" t="s">
        <v>5</v>
      </c>
      <c r="I6" s="10"/>
      <c r="J6" s="9" t="s">
        <v>6</v>
      </c>
      <c r="K6" s="10"/>
      <c r="L6" s="9" t="s">
        <v>7</v>
      </c>
      <c r="M6" s="10"/>
      <c r="N6" s="9" t="s">
        <v>8</v>
      </c>
      <c r="O6" s="10"/>
      <c r="P6" s="9" t="s">
        <v>9</v>
      </c>
      <c r="Q6" s="10"/>
      <c r="R6" s="9" t="s">
        <v>10</v>
      </c>
      <c r="S6" s="10"/>
      <c r="T6" s="9" t="s">
        <v>11</v>
      </c>
      <c r="U6" s="10"/>
      <c r="V6" s="9" t="s">
        <v>12</v>
      </c>
      <c r="W6" s="10"/>
    </row>
    <row r="7" spans="1:23" ht="76.5">
      <c r="A7" s="11" t="s">
        <v>13</v>
      </c>
      <c r="B7" s="12" t="s">
        <v>14</v>
      </c>
      <c r="C7" s="12" t="s">
        <v>15</v>
      </c>
      <c r="D7" s="12" t="s">
        <v>16</v>
      </c>
      <c r="E7" s="12" t="s">
        <v>17</v>
      </c>
      <c r="F7" s="13" t="s">
        <v>18</v>
      </c>
      <c r="G7" s="14" t="s">
        <v>19</v>
      </c>
      <c r="H7" s="13" t="s">
        <v>20</v>
      </c>
      <c r="I7" s="14" t="s">
        <v>21</v>
      </c>
      <c r="J7" s="13" t="s">
        <v>22</v>
      </c>
      <c r="K7" s="14" t="s">
        <v>23</v>
      </c>
      <c r="L7" s="13" t="s">
        <v>24</v>
      </c>
      <c r="M7" s="14" t="s">
        <v>25</v>
      </c>
      <c r="N7" s="13" t="s">
        <v>26</v>
      </c>
      <c r="O7" s="14" t="s">
        <v>27</v>
      </c>
      <c r="P7" s="13" t="s">
        <v>28</v>
      </c>
      <c r="Q7" s="14" t="s">
        <v>29</v>
      </c>
      <c r="R7" s="13" t="s">
        <v>28</v>
      </c>
      <c r="S7" s="14" t="s">
        <v>29</v>
      </c>
      <c r="T7" s="13" t="s">
        <v>30</v>
      </c>
      <c r="U7" s="14" t="s">
        <v>31</v>
      </c>
      <c r="V7" s="13" t="s">
        <v>17</v>
      </c>
      <c r="W7" s="14" t="s">
        <v>32</v>
      </c>
    </row>
    <row r="8" spans="1:23" ht="12.75" customHeight="1">
      <c r="A8" s="15" t="s">
        <v>33</v>
      </c>
      <c r="B8" s="16"/>
      <c r="C8" s="16"/>
      <c r="D8" s="16"/>
      <c r="E8" s="16"/>
      <c r="F8" s="17"/>
      <c r="G8" s="18"/>
      <c r="H8" s="17"/>
      <c r="I8" s="18"/>
      <c r="J8" s="17"/>
      <c r="K8" s="18"/>
      <c r="L8" s="17"/>
      <c r="M8" s="18"/>
      <c r="N8" s="17"/>
      <c r="O8" s="18"/>
      <c r="P8" s="17"/>
      <c r="Q8" s="18"/>
      <c r="R8" s="19"/>
      <c r="S8" s="20"/>
      <c r="T8" s="19"/>
      <c r="U8" s="21"/>
      <c r="V8" s="17"/>
      <c r="W8" s="18"/>
    </row>
    <row r="9" spans="1:23" ht="12.75" customHeight="1" hidden="1">
      <c r="A9" s="22" t="s">
        <v>34</v>
      </c>
      <c r="B9" s="23">
        <v>0</v>
      </c>
      <c r="C9" s="23">
        <v>0</v>
      </c>
      <c r="D9" s="23"/>
      <c r="E9" s="23">
        <f>$B9+$C9+$D9</f>
        <v>0</v>
      </c>
      <c r="F9" s="24">
        <v>0</v>
      </c>
      <c r="G9" s="25">
        <v>0</v>
      </c>
      <c r="H9" s="24"/>
      <c r="I9" s="25"/>
      <c r="J9" s="24"/>
      <c r="K9" s="25"/>
      <c r="L9" s="24"/>
      <c r="M9" s="25"/>
      <c r="N9" s="24"/>
      <c r="O9" s="25"/>
      <c r="P9" s="24">
        <f>$H9+$J9+$L9+$N9</f>
        <v>0</v>
      </c>
      <c r="Q9" s="25">
        <f>$I9+$K9+$M9+$O9</f>
        <v>0</v>
      </c>
      <c r="R9" s="26">
        <f>IF($H9=0,0,(($H9-$H9)/$H9)*100)</f>
        <v>0</v>
      </c>
      <c r="S9" s="27">
        <f>IF($I9=0,0,(($I9-$I9)/$I9)*100)</f>
        <v>0</v>
      </c>
      <c r="T9" s="26">
        <f>IF($E9=0,0,($P9/$E9)*100)</f>
        <v>0</v>
      </c>
      <c r="U9" s="28">
        <f>IF($E9=0,0,($Q9/$E9)*100)</f>
        <v>0</v>
      </c>
      <c r="V9" s="24">
        <v>0</v>
      </c>
      <c r="W9" s="25"/>
    </row>
    <row r="10" spans="1:23" ht="12.75" customHeight="1">
      <c r="A10" s="22" t="s">
        <v>35</v>
      </c>
      <c r="B10" s="23">
        <v>544862000</v>
      </c>
      <c r="C10" s="23">
        <v>0</v>
      </c>
      <c r="D10" s="23"/>
      <c r="E10" s="23">
        <f aca="true" t="shared" si="0" ref="E10:E16">$B10+$C10+$D10</f>
        <v>544862000</v>
      </c>
      <c r="F10" s="24">
        <v>544862000</v>
      </c>
      <c r="G10" s="25">
        <v>543862000</v>
      </c>
      <c r="H10" s="24">
        <v>74002000</v>
      </c>
      <c r="I10" s="25">
        <v>84465947</v>
      </c>
      <c r="J10" s="24"/>
      <c r="K10" s="25"/>
      <c r="L10" s="24"/>
      <c r="M10" s="25"/>
      <c r="N10" s="24"/>
      <c r="O10" s="25"/>
      <c r="P10" s="24">
        <f aca="true" t="shared" si="1" ref="P10:P16">$H10+$J10+$L10+$N10</f>
        <v>74002000</v>
      </c>
      <c r="Q10" s="25">
        <f aca="true" t="shared" si="2" ref="Q10:Q16">$I10+$K10+$M10+$O10</f>
        <v>84465947</v>
      </c>
      <c r="R10" s="26">
        <f aca="true" t="shared" si="3" ref="R10:R16">IF($H10=0,0,(($H10-$H10)/$H10)*100)</f>
        <v>0</v>
      </c>
      <c r="S10" s="27">
        <f aca="true" t="shared" si="4" ref="S10:S16">IF($I10=0,0,(($I10-$I10)/$I10)*100)</f>
        <v>0</v>
      </c>
      <c r="T10" s="26">
        <f aca="true" t="shared" si="5" ref="T10:T15">IF($E10=0,0,($P10/$E10)*100)</f>
        <v>13.581787682018568</v>
      </c>
      <c r="U10" s="28">
        <f aca="true" t="shared" si="6" ref="U10:U15">IF($E10=0,0,($Q10/$E10)*100)</f>
        <v>15.502264243056041</v>
      </c>
      <c r="V10" s="24">
        <v>0</v>
      </c>
      <c r="W10" s="25">
        <v>0</v>
      </c>
    </row>
    <row r="11" spans="1:23" ht="12.75" customHeight="1">
      <c r="A11" s="22" t="s">
        <v>36</v>
      </c>
      <c r="B11" s="23">
        <v>153192000</v>
      </c>
      <c r="C11" s="23">
        <v>-7600000</v>
      </c>
      <c r="D11" s="23"/>
      <c r="E11" s="23">
        <f t="shared" si="0"/>
        <v>145592000</v>
      </c>
      <c r="F11" s="24">
        <v>145592000</v>
      </c>
      <c r="G11" s="25">
        <v>75750000</v>
      </c>
      <c r="H11" s="24">
        <v>23423000</v>
      </c>
      <c r="I11" s="25">
        <v>75243547</v>
      </c>
      <c r="J11" s="24"/>
      <c r="K11" s="25"/>
      <c r="L11" s="24"/>
      <c r="M11" s="25"/>
      <c r="N11" s="24"/>
      <c r="O11" s="25"/>
      <c r="P11" s="24">
        <f t="shared" si="1"/>
        <v>23423000</v>
      </c>
      <c r="Q11" s="25">
        <f t="shared" si="2"/>
        <v>75243547</v>
      </c>
      <c r="R11" s="26">
        <f t="shared" si="3"/>
        <v>0</v>
      </c>
      <c r="S11" s="27">
        <f t="shared" si="4"/>
        <v>0</v>
      </c>
      <c r="T11" s="26">
        <f t="shared" si="5"/>
        <v>16.08810923677125</v>
      </c>
      <c r="U11" s="28">
        <f t="shared" si="6"/>
        <v>51.68109992307269</v>
      </c>
      <c r="V11" s="24">
        <v>0</v>
      </c>
      <c r="W11" s="25">
        <v>0</v>
      </c>
    </row>
    <row r="12" spans="1:23" ht="12.75" customHeight="1">
      <c r="A12" s="22" t="s">
        <v>37</v>
      </c>
      <c r="B12" s="23">
        <v>317499000</v>
      </c>
      <c r="C12" s="23">
        <v>0</v>
      </c>
      <c r="D12" s="23"/>
      <c r="E12" s="23">
        <f t="shared" si="0"/>
        <v>317499000</v>
      </c>
      <c r="F12" s="24">
        <v>0</v>
      </c>
      <c r="G12" s="25">
        <v>0</v>
      </c>
      <c r="H12" s="24"/>
      <c r="I12" s="25">
        <v>6561228</v>
      </c>
      <c r="J12" s="24"/>
      <c r="K12" s="25"/>
      <c r="L12" s="24"/>
      <c r="M12" s="25"/>
      <c r="N12" s="24"/>
      <c r="O12" s="25"/>
      <c r="P12" s="24">
        <f t="shared" si="1"/>
        <v>0</v>
      </c>
      <c r="Q12" s="25">
        <f t="shared" si="2"/>
        <v>6561228</v>
      </c>
      <c r="R12" s="26">
        <f t="shared" si="3"/>
        <v>0</v>
      </c>
      <c r="S12" s="27">
        <f t="shared" si="4"/>
        <v>0</v>
      </c>
      <c r="T12" s="26">
        <f t="shared" si="5"/>
        <v>0</v>
      </c>
      <c r="U12" s="28">
        <f t="shared" si="6"/>
        <v>2.066535012708701</v>
      </c>
      <c r="V12" s="24">
        <v>0</v>
      </c>
      <c r="W12" s="25">
        <v>0</v>
      </c>
    </row>
    <row r="13" spans="1:23" ht="12.75" customHeight="1">
      <c r="A13" s="22" t="s">
        <v>38</v>
      </c>
      <c r="B13" s="23">
        <v>559442000</v>
      </c>
      <c r="C13" s="23">
        <v>-67693000</v>
      </c>
      <c r="D13" s="23"/>
      <c r="E13" s="23">
        <f t="shared" si="0"/>
        <v>491749000</v>
      </c>
      <c r="F13" s="24">
        <v>491749000</v>
      </c>
      <c r="G13" s="25">
        <v>268288000</v>
      </c>
      <c r="H13" s="24">
        <v>68338000</v>
      </c>
      <c r="I13" s="25">
        <v>67838768</v>
      </c>
      <c r="J13" s="24"/>
      <c r="K13" s="25"/>
      <c r="L13" s="24"/>
      <c r="M13" s="25"/>
      <c r="N13" s="24"/>
      <c r="O13" s="25"/>
      <c r="P13" s="24">
        <f t="shared" si="1"/>
        <v>68338000</v>
      </c>
      <c r="Q13" s="25">
        <f t="shared" si="2"/>
        <v>67838768</v>
      </c>
      <c r="R13" s="26">
        <f t="shared" si="3"/>
        <v>0</v>
      </c>
      <c r="S13" s="27">
        <f t="shared" si="4"/>
        <v>0</v>
      </c>
      <c r="T13" s="26">
        <f t="shared" si="5"/>
        <v>13.89692709085326</v>
      </c>
      <c r="U13" s="28">
        <f t="shared" si="6"/>
        <v>13.795405379573724</v>
      </c>
      <c r="V13" s="24">
        <v>0</v>
      </c>
      <c r="W13" s="25">
        <v>0</v>
      </c>
    </row>
    <row r="14" spans="1:23" ht="12.75" customHeight="1">
      <c r="A14" s="22" t="s">
        <v>39</v>
      </c>
      <c r="B14" s="23">
        <v>62702000</v>
      </c>
      <c r="C14" s="23">
        <v>0</v>
      </c>
      <c r="D14" s="23"/>
      <c r="E14" s="23">
        <f t="shared" si="0"/>
        <v>62702000</v>
      </c>
      <c r="F14" s="24">
        <v>62702000</v>
      </c>
      <c r="G14" s="25">
        <v>26364000</v>
      </c>
      <c r="H14" s="24">
        <v>26364000</v>
      </c>
      <c r="I14" s="25"/>
      <c r="J14" s="24"/>
      <c r="K14" s="25"/>
      <c r="L14" s="24"/>
      <c r="M14" s="25"/>
      <c r="N14" s="24"/>
      <c r="O14" s="25"/>
      <c r="P14" s="24">
        <f t="shared" si="1"/>
        <v>26364000</v>
      </c>
      <c r="Q14" s="25">
        <f t="shared" si="2"/>
        <v>0</v>
      </c>
      <c r="R14" s="26">
        <f t="shared" si="3"/>
        <v>0</v>
      </c>
      <c r="S14" s="27">
        <f t="shared" si="4"/>
        <v>0</v>
      </c>
      <c r="T14" s="26">
        <f t="shared" si="5"/>
        <v>42.04650569359829</v>
      </c>
      <c r="U14" s="28">
        <f t="shared" si="6"/>
        <v>0</v>
      </c>
      <c r="V14" s="24">
        <v>0</v>
      </c>
      <c r="W14" s="25">
        <v>0</v>
      </c>
    </row>
    <row r="15" spans="1:23" ht="12.75" customHeight="1">
      <c r="A15" s="22" t="s">
        <v>40</v>
      </c>
      <c r="B15" s="23">
        <v>948031000</v>
      </c>
      <c r="C15" s="23">
        <v>0</v>
      </c>
      <c r="D15" s="23"/>
      <c r="E15" s="23">
        <f t="shared" si="0"/>
        <v>948031000</v>
      </c>
      <c r="F15" s="24">
        <v>948031000</v>
      </c>
      <c r="G15" s="25">
        <v>341791000</v>
      </c>
      <c r="H15" s="24">
        <v>193735000</v>
      </c>
      <c r="I15" s="25">
        <v>85095917</v>
      </c>
      <c r="J15" s="24"/>
      <c r="K15" s="25"/>
      <c r="L15" s="24"/>
      <c r="M15" s="25"/>
      <c r="N15" s="24"/>
      <c r="O15" s="25"/>
      <c r="P15" s="24">
        <f t="shared" si="1"/>
        <v>193735000</v>
      </c>
      <c r="Q15" s="25">
        <f t="shared" si="2"/>
        <v>85095917</v>
      </c>
      <c r="R15" s="26">
        <f t="shared" si="3"/>
        <v>0</v>
      </c>
      <c r="S15" s="27">
        <f t="shared" si="4"/>
        <v>0</v>
      </c>
      <c r="T15" s="26">
        <f t="shared" si="5"/>
        <v>20.435513184695438</v>
      </c>
      <c r="U15" s="28">
        <f t="shared" si="6"/>
        <v>8.976069031497916</v>
      </c>
      <c r="V15" s="24">
        <v>0</v>
      </c>
      <c r="W15" s="25">
        <v>0</v>
      </c>
    </row>
    <row r="16" spans="1:23" ht="12.75" customHeight="1">
      <c r="A16" s="29" t="s">
        <v>41</v>
      </c>
      <c r="B16" s="30">
        <f>SUM(B9:B15)</f>
        <v>2585728000</v>
      </c>
      <c r="C16" s="30">
        <f>SUM(C9:C15)</f>
        <v>-75293000</v>
      </c>
      <c r="D16" s="30"/>
      <c r="E16" s="30">
        <f t="shared" si="0"/>
        <v>2510435000</v>
      </c>
      <c r="F16" s="31">
        <f aca="true" t="shared" si="7" ref="F16:O16">SUM(F9:F15)</f>
        <v>2192936000</v>
      </c>
      <c r="G16" s="32">
        <f t="shared" si="7"/>
        <v>1256055000</v>
      </c>
      <c r="H16" s="31">
        <f t="shared" si="7"/>
        <v>385862000</v>
      </c>
      <c r="I16" s="32">
        <f t="shared" si="7"/>
        <v>319205407</v>
      </c>
      <c r="J16" s="31">
        <f t="shared" si="7"/>
        <v>0</v>
      </c>
      <c r="K16" s="32">
        <f t="shared" si="7"/>
        <v>0</v>
      </c>
      <c r="L16" s="31">
        <f t="shared" si="7"/>
        <v>0</v>
      </c>
      <c r="M16" s="32">
        <f t="shared" si="7"/>
        <v>0</v>
      </c>
      <c r="N16" s="31">
        <f t="shared" si="7"/>
        <v>0</v>
      </c>
      <c r="O16" s="32">
        <f t="shared" si="7"/>
        <v>0</v>
      </c>
      <c r="P16" s="31">
        <f t="shared" si="1"/>
        <v>385862000</v>
      </c>
      <c r="Q16" s="32">
        <f t="shared" si="2"/>
        <v>319205407</v>
      </c>
      <c r="R16" s="33">
        <f t="shared" si="3"/>
        <v>0</v>
      </c>
      <c r="S16" s="34">
        <f t="shared" si="4"/>
        <v>0</v>
      </c>
      <c r="T16" s="33">
        <f>IF((SUM($E9:$E13)+$E15)=0,0,(P16/(SUM($E9:$E13)+$E15)*100))</f>
        <v>15.76405596525438</v>
      </c>
      <c r="U16" s="35">
        <f>IF((SUM($E9:$E13)+$E15)=0,0,(Q16/(SUM($E9:$E13)+$E15)*100))</f>
        <v>13.040858909039507</v>
      </c>
      <c r="V16" s="31">
        <f>SUM(V9:V15)</f>
        <v>0</v>
      </c>
      <c r="W16" s="32">
        <f>SUM(W9:W15)</f>
        <v>0</v>
      </c>
    </row>
    <row r="17" spans="1:23" ht="12.75" customHeight="1">
      <c r="A17" s="15" t="s">
        <v>42</v>
      </c>
      <c r="B17" s="36"/>
      <c r="C17" s="36"/>
      <c r="D17" s="36"/>
      <c r="E17" s="36"/>
      <c r="F17" s="37"/>
      <c r="G17" s="38"/>
      <c r="H17" s="37"/>
      <c r="I17" s="38"/>
      <c r="J17" s="37"/>
      <c r="K17" s="38"/>
      <c r="L17" s="37"/>
      <c r="M17" s="38"/>
      <c r="N17" s="37"/>
      <c r="O17" s="38"/>
      <c r="P17" s="37"/>
      <c r="Q17" s="38"/>
      <c r="R17" s="19"/>
      <c r="S17" s="20"/>
      <c r="T17" s="19"/>
      <c r="U17" s="21"/>
      <c r="V17" s="37"/>
      <c r="W17" s="38"/>
    </row>
    <row r="18" spans="1:23" ht="12.75" customHeight="1">
      <c r="A18" s="22" t="s">
        <v>43</v>
      </c>
      <c r="B18" s="23">
        <v>128248000</v>
      </c>
      <c r="C18" s="23">
        <v>-8474000</v>
      </c>
      <c r="D18" s="23"/>
      <c r="E18" s="23">
        <f aca="true" t="shared" si="8" ref="E18:E24">$B18+$C18+$D18</f>
        <v>119774000</v>
      </c>
      <c r="F18" s="24">
        <v>119774000</v>
      </c>
      <c r="G18" s="25">
        <v>0</v>
      </c>
      <c r="H18" s="24"/>
      <c r="I18" s="25">
        <v>198773</v>
      </c>
      <c r="J18" s="24"/>
      <c r="K18" s="25"/>
      <c r="L18" s="24"/>
      <c r="M18" s="25"/>
      <c r="N18" s="24"/>
      <c r="O18" s="25"/>
      <c r="P18" s="24">
        <f aca="true" t="shared" si="9" ref="P18:P24">$H18+$J18+$L18+$N18</f>
        <v>0</v>
      </c>
      <c r="Q18" s="25">
        <f aca="true" t="shared" si="10" ref="Q18:Q24">$I18+$K18+$M18+$O18</f>
        <v>198773</v>
      </c>
      <c r="R18" s="26">
        <f aca="true" t="shared" si="11" ref="R18:R24">IF($H18=0,0,(($H18-$H18)/$H18)*100)</f>
        <v>0</v>
      </c>
      <c r="S18" s="27">
        <f aca="true" t="shared" si="12" ref="S18:S24">IF($I18=0,0,(($I18-$I18)/$I18)*100)</f>
        <v>0</v>
      </c>
      <c r="T18" s="26">
        <f aca="true" t="shared" si="13" ref="T18:T23">IF($E18=0,0,($P18/$E18)*100)</f>
        <v>0</v>
      </c>
      <c r="U18" s="28">
        <f aca="true" t="shared" si="14" ref="U18:U23">IF($E18=0,0,($Q18/$E18)*100)</f>
        <v>0.16595671848648288</v>
      </c>
      <c r="V18" s="24">
        <v>0</v>
      </c>
      <c r="W18" s="25">
        <v>0</v>
      </c>
    </row>
    <row r="19" spans="1:23" ht="12.75" customHeight="1">
      <c r="A19" s="22" t="s">
        <v>44</v>
      </c>
      <c r="B19" s="23">
        <v>128248000</v>
      </c>
      <c r="C19" s="23">
        <v>-8474000</v>
      </c>
      <c r="D19" s="23"/>
      <c r="E19" s="23">
        <f t="shared" si="8"/>
        <v>119774000</v>
      </c>
      <c r="F19" s="24">
        <v>0</v>
      </c>
      <c r="G19" s="25">
        <v>0</v>
      </c>
      <c r="H19" s="24"/>
      <c r="I19" s="25"/>
      <c r="J19" s="24"/>
      <c r="K19" s="25"/>
      <c r="L19" s="24"/>
      <c r="M19" s="25"/>
      <c r="N19" s="24"/>
      <c r="O19" s="25"/>
      <c r="P19" s="24">
        <f t="shared" si="9"/>
        <v>0</v>
      </c>
      <c r="Q19" s="25">
        <f t="shared" si="10"/>
        <v>0</v>
      </c>
      <c r="R19" s="26">
        <f t="shared" si="11"/>
        <v>0</v>
      </c>
      <c r="S19" s="27">
        <f t="shared" si="12"/>
        <v>0</v>
      </c>
      <c r="T19" s="26">
        <f t="shared" si="13"/>
        <v>0</v>
      </c>
      <c r="U19" s="28">
        <f t="shared" si="14"/>
        <v>0</v>
      </c>
      <c r="V19" s="24">
        <v>0</v>
      </c>
      <c r="W19" s="25">
        <v>0</v>
      </c>
    </row>
    <row r="20" spans="1:23" ht="12.75" customHeight="1">
      <c r="A20" s="22" t="s">
        <v>45</v>
      </c>
      <c r="B20" s="23">
        <v>150970000</v>
      </c>
      <c r="C20" s="23">
        <v>0</v>
      </c>
      <c r="D20" s="23"/>
      <c r="E20" s="23">
        <f t="shared" si="8"/>
        <v>150970000</v>
      </c>
      <c r="F20" s="24">
        <v>150970000</v>
      </c>
      <c r="G20" s="25">
        <v>150970000</v>
      </c>
      <c r="H20" s="24">
        <v>25152000</v>
      </c>
      <c r="I20" s="25">
        <v>10610116</v>
      </c>
      <c r="J20" s="24"/>
      <c r="K20" s="25"/>
      <c r="L20" s="24"/>
      <c r="M20" s="25"/>
      <c r="N20" s="24"/>
      <c r="O20" s="25"/>
      <c r="P20" s="24">
        <f t="shared" si="9"/>
        <v>25152000</v>
      </c>
      <c r="Q20" s="25">
        <f t="shared" si="10"/>
        <v>10610116</v>
      </c>
      <c r="R20" s="26">
        <f t="shared" si="11"/>
        <v>0</v>
      </c>
      <c r="S20" s="27">
        <f t="shared" si="12"/>
        <v>0</v>
      </c>
      <c r="T20" s="26">
        <f t="shared" si="13"/>
        <v>16.66026362853547</v>
      </c>
      <c r="U20" s="28">
        <f t="shared" si="14"/>
        <v>7.027963171491026</v>
      </c>
      <c r="V20" s="24">
        <v>0</v>
      </c>
      <c r="W20" s="25">
        <v>0</v>
      </c>
    </row>
    <row r="21" spans="1:23" ht="12.75" customHeight="1">
      <c r="A21" s="22" t="s">
        <v>46</v>
      </c>
      <c r="B21" s="23">
        <v>0</v>
      </c>
      <c r="C21" s="23">
        <v>0</v>
      </c>
      <c r="D21" s="23"/>
      <c r="E21" s="23">
        <f t="shared" si="8"/>
        <v>0</v>
      </c>
      <c r="F21" s="24">
        <v>0</v>
      </c>
      <c r="G21" s="25">
        <v>0</v>
      </c>
      <c r="H21" s="24"/>
      <c r="I21" s="25"/>
      <c r="J21" s="24"/>
      <c r="K21" s="25"/>
      <c r="L21" s="24"/>
      <c r="M21" s="25"/>
      <c r="N21" s="24"/>
      <c r="O21" s="25"/>
      <c r="P21" s="24">
        <f t="shared" si="9"/>
        <v>0</v>
      </c>
      <c r="Q21" s="25">
        <f t="shared" si="10"/>
        <v>0</v>
      </c>
      <c r="R21" s="26">
        <f t="shared" si="11"/>
        <v>0</v>
      </c>
      <c r="S21" s="27">
        <f t="shared" si="12"/>
        <v>0</v>
      </c>
      <c r="T21" s="26">
        <f t="shared" si="13"/>
        <v>0</v>
      </c>
      <c r="U21" s="28">
        <f t="shared" si="14"/>
        <v>0</v>
      </c>
      <c r="V21" s="24">
        <v>0</v>
      </c>
      <c r="W21" s="25">
        <v>0</v>
      </c>
    </row>
    <row r="22" spans="1:23" ht="12.75" customHeight="1">
      <c r="A22" s="22" t="s">
        <v>47</v>
      </c>
      <c r="B22" s="23">
        <v>0</v>
      </c>
      <c r="C22" s="23">
        <v>0</v>
      </c>
      <c r="D22" s="23"/>
      <c r="E22" s="23">
        <f t="shared" si="8"/>
        <v>0</v>
      </c>
      <c r="F22" s="24">
        <v>0</v>
      </c>
      <c r="G22" s="25">
        <v>0</v>
      </c>
      <c r="H22" s="24"/>
      <c r="I22" s="25"/>
      <c r="J22" s="24"/>
      <c r="K22" s="25"/>
      <c r="L22" s="24"/>
      <c r="M22" s="25"/>
      <c r="N22" s="24"/>
      <c r="O22" s="25"/>
      <c r="P22" s="24">
        <f t="shared" si="9"/>
        <v>0</v>
      </c>
      <c r="Q22" s="25">
        <f t="shared" si="10"/>
        <v>0</v>
      </c>
      <c r="R22" s="26">
        <f t="shared" si="11"/>
        <v>0</v>
      </c>
      <c r="S22" s="27">
        <f t="shared" si="12"/>
        <v>0</v>
      </c>
      <c r="T22" s="26">
        <f t="shared" si="13"/>
        <v>0</v>
      </c>
      <c r="U22" s="28">
        <f t="shared" si="14"/>
        <v>0</v>
      </c>
      <c r="V22" s="24">
        <v>0</v>
      </c>
      <c r="W22" s="25">
        <v>0</v>
      </c>
    </row>
    <row r="23" spans="1:23" ht="12.75" customHeight="1">
      <c r="A23" s="22" t="s">
        <v>48</v>
      </c>
      <c r="B23" s="23">
        <v>0</v>
      </c>
      <c r="C23" s="23">
        <v>0</v>
      </c>
      <c r="D23" s="23"/>
      <c r="E23" s="23">
        <f t="shared" si="8"/>
        <v>0</v>
      </c>
      <c r="F23" s="24">
        <v>0</v>
      </c>
      <c r="G23" s="25">
        <v>0</v>
      </c>
      <c r="H23" s="24"/>
      <c r="I23" s="25"/>
      <c r="J23" s="24"/>
      <c r="K23" s="25"/>
      <c r="L23" s="24"/>
      <c r="M23" s="25"/>
      <c r="N23" s="24"/>
      <c r="O23" s="25"/>
      <c r="P23" s="24">
        <f t="shared" si="9"/>
        <v>0</v>
      </c>
      <c r="Q23" s="25">
        <f t="shared" si="10"/>
        <v>0</v>
      </c>
      <c r="R23" s="26">
        <f t="shared" si="11"/>
        <v>0</v>
      </c>
      <c r="S23" s="27">
        <f t="shared" si="12"/>
        <v>0</v>
      </c>
      <c r="T23" s="26">
        <f t="shared" si="13"/>
        <v>0</v>
      </c>
      <c r="U23" s="28">
        <f t="shared" si="14"/>
        <v>0</v>
      </c>
      <c r="V23" s="24">
        <v>0</v>
      </c>
      <c r="W23" s="25"/>
    </row>
    <row r="24" spans="1:23" ht="12.75" customHeight="1">
      <c r="A24" s="29" t="s">
        <v>41</v>
      </c>
      <c r="B24" s="30">
        <f>SUM(B18:B23)</f>
        <v>407466000</v>
      </c>
      <c r="C24" s="30">
        <f>SUM(C18:C23)</f>
        <v>-16948000</v>
      </c>
      <c r="D24" s="30"/>
      <c r="E24" s="30">
        <f t="shared" si="8"/>
        <v>390518000</v>
      </c>
      <c r="F24" s="31">
        <f aca="true" t="shared" si="15" ref="F24:O24">SUM(F18:F23)</f>
        <v>270744000</v>
      </c>
      <c r="G24" s="32">
        <f t="shared" si="15"/>
        <v>150970000</v>
      </c>
      <c r="H24" s="31">
        <f t="shared" si="15"/>
        <v>25152000</v>
      </c>
      <c r="I24" s="32">
        <f t="shared" si="15"/>
        <v>10808889</v>
      </c>
      <c r="J24" s="31">
        <f t="shared" si="15"/>
        <v>0</v>
      </c>
      <c r="K24" s="32">
        <f t="shared" si="15"/>
        <v>0</v>
      </c>
      <c r="L24" s="31">
        <f t="shared" si="15"/>
        <v>0</v>
      </c>
      <c r="M24" s="32">
        <f t="shared" si="15"/>
        <v>0</v>
      </c>
      <c r="N24" s="31">
        <f t="shared" si="15"/>
        <v>0</v>
      </c>
      <c r="O24" s="32">
        <f t="shared" si="15"/>
        <v>0</v>
      </c>
      <c r="P24" s="31">
        <f t="shared" si="9"/>
        <v>25152000</v>
      </c>
      <c r="Q24" s="32">
        <f t="shared" si="10"/>
        <v>10808889</v>
      </c>
      <c r="R24" s="33">
        <f t="shared" si="11"/>
        <v>0</v>
      </c>
      <c r="S24" s="34">
        <f t="shared" si="12"/>
        <v>0</v>
      </c>
      <c r="T24" s="33">
        <f>IF(($E24-$E19-$E23)=0,0,($P24/($E24-$E19-$E23))*100)</f>
        <v>9.289956564134386</v>
      </c>
      <c r="U24" s="35">
        <f>IF(($E24-$E19-$E23)=0,0,($Q24/($E24-$E19-$E23))*100)</f>
        <v>3.992291241911178</v>
      </c>
      <c r="V24" s="31">
        <f>SUM(V18:V23)</f>
        <v>0</v>
      </c>
      <c r="W24" s="32">
        <f>SUM(W18:W23)</f>
        <v>0</v>
      </c>
    </row>
    <row r="25" spans="1:23" ht="12.75" customHeight="1">
      <c r="A25" s="15" t="s">
        <v>49</v>
      </c>
      <c r="B25" s="36"/>
      <c r="C25" s="36"/>
      <c r="D25" s="36"/>
      <c r="E25" s="36"/>
      <c r="F25" s="37"/>
      <c r="G25" s="38"/>
      <c r="H25" s="37"/>
      <c r="I25" s="38"/>
      <c r="J25" s="37"/>
      <c r="K25" s="38"/>
      <c r="L25" s="37"/>
      <c r="M25" s="38"/>
      <c r="N25" s="37"/>
      <c r="O25" s="38"/>
      <c r="P25" s="37"/>
      <c r="Q25" s="38"/>
      <c r="R25" s="19"/>
      <c r="S25" s="20"/>
      <c r="T25" s="19"/>
      <c r="U25" s="21"/>
      <c r="V25" s="37"/>
      <c r="W25" s="38"/>
    </row>
    <row r="26" spans="1:23" ht="12.75" customHeight="1">
      <c r="A26" s="22" t="s">
        <v>50</v>
      </c>
      <c r="B26" s="23">
        <v>0</v>
      </c>
      <c r="C26" s="23">
        <v>0</v>
      </c>
      <c r="D26" s="23"/>
      <c r="E26" s="23">
        <f>$B26+$C26+$D26</f>
        <v>0</v>
      </c>
      <c r="F26" s="24">
        <v>0</v>
      </c>
      <c r="G26" s="25">
        <v>0</v>
      </c>
      <c r="H26" s="24"/>
      <c r="I26" s="25"/>
      <c r="J26" s="24"/>
      <c r="K26" s="25"/>
      <c r="L26" s="24"/>
      <c r="M26" s="25"/>
      <c r="N26" s="24"/>
      <c r="O26" s="25"/>
      <c r="P26" s="24">
        <f>$H26+$J26+$L26+$N26</f>
        <v>0</v>
      </c>
      <c r="Q26" s="25">
        <f>$I26+$K26+$M26+$O26</f>
        <v>0</v>
      </c>
      <c r="R26" s="26">
        <f>IF($H26=0,0,(($H26-$H26)/$H26)*100)</f>
        <v>0</v>
      </c>
      <c r="S26" s="27">
        <f>IF($I26=0,0,(($I26-$I26)/$I26)*100)</f>
        <v>0</v>
      </c>
      <c r="T26" s="26">
        <f>IF($E26=0,0,($P26/$E26)*100)</f>
        <v>0</v>
      </c>
      <c r="U26" s="28">
        <f>IF($E26=0,0,($Q26/$E26)*100)</f>
        <v>0</v>
      </c>
      <c r="V26" s="24">
        <v>0</v>
      </c>
      <c r="W26" s="25"/>
    </row>
    <row r="27" spans="1:23" ht="12.75" customHeight="1">
      <c r="A27" s="22" t="s">
        <v>51</v>
      </c>
      <c r="B27" s="23">
        <v>0</v>
      </c>
      <c r="C27" s="23">
        <v>0</v>
      </c>
      <c r="D27" s="23"/>
      <c r="E27" s="23">
        <f>$B27+$C27+$D27</f>
        <v>0</v>
      </c>
      <c r="F27" s="24">
        <v>0</v>
      </c>
      <c r="G27" s="25">
        <v>0</v>
      </c>
      <c r="H27" s="24"/>
      <c r="I27" s="25"/>
      <c r="J27" s="24"/>
      <c r="K27" s="25"/>
      <c r="L27" s="24"/>
      <c r="M27" s="25"/>
      <c r="N27" s="24"/>
      <c r="O27" s="25"/>
      <c r="P27" s="24">
        <f>$H27+$J27+$L27+$N27</f>
        <v>0</v>
      </c>
      <c r="Q27" s="25">
        <f>$I27+$K27+$M27+$O27</f>
        <v>0</v>
      </c>
      <c r="R27" s="26">
        <f>IF($H27=0,0,(($H27-$H27)/$H27)*100)</f>
        <v>0</v>
      </c>
      <c r="S27" s="27">
        <f>IF($I27=0,0,(($I27-$I27)/$I27)*100)</f>
        <v>0</v>
      </c>
      <c r="T27" s="26">
        <f>IF($E27=0,0,($P27/$E27)*100)</f>
        <v>0</v>
      </c>
      <c r="U27" s="28">
        <f>IF($E27=0,0,($Q27/$E27)*100)</f>
        <v>0</v>
      </c>
      <c r="V27" s="24">
        <v>0</v>
      </c>
      <c r="W27" s="25"/>
    </row>
    <row r="28" spans="1:23" ht="12.75" customHeight="1">
      <c r="A28" s="22" t="s">
        <v>52</v>
      </c>
      <c r="B28" s="23">
        <v>6445848000</v>
      </c>
      <c r="C28" s="23">
        <v>-1902275000</v>
      </c>
      <c r="D28" s="23"/>
      <c r="E28" s="23">
        <f>$B28+$C28+$D28</f>
        <v>4543573000</v>
      </c>
      <c r="F28" s="24">
        <v>4543573000</v>
      </c>
      <c r="G28" s="25">
        <v>1483843000</v>
      </c>
      <c r="H28" s="24">
        <v>463016000</v>
      </c>
      <c r="I28" s="25">
        <v>458463176</v>
      </c>
      <c r="J28" s="24"/>
      <c r="K28" s="25"/>
      <c r="L28" s="24"/>
      <c r="M28" s="25"/>
      <c r="N28" s="24"/>
      <c r="O28" s="25"/>
      <c r="P28" s="24">
        <f>$H28+$J28+$L28+$N28</f>
        <v>463016000</v>
      </c>
      <c r="Q28" s="25">
        <f>$I28+$K28+$M28+$O28</f>
        <v>458463176</v>
      </c>
      <c r="R28" s="26">
        <f>IF($H28=0,0,(($H28-$H28)/$H28)*100)</f>
        <v>0</v>
      </c>
      <c r="S28" s="27">
        <f>IF($I28=0,0,(($I28-$I28)/$I28)*100)</f>
        <v>0</v>
      </c>
      <c r="T28" s="26">
        <f>IF($E28=0,0,($P28/$E28)*100)</f>
        <v>10.190570284663632</v>
      </c>
      <c r="U28" s="28">
        <f>IF($E28=0,0,($Q28/$E28)*100)</f>
        <v>10.09036667838285</v>
      </c>
      <c r="V28" s="24">
        <v>0</v>
      </c>
      <c r="W28" s="25">
        <v>0</v>
      </c>
    </row>
    <row r="29" spans="1:23" ht="12.75" customHeight="1">
      <c r="A29" s="22" t="s">
        <v>53</v>
      </c>
      <c r="B29" s="23">
        <v>108436000</v>
      </c>
      <c r="C29" s="23">
        <v>0</v>
      </c>
      <c r="D29" s="23"/>
      <c r="E29" s="23">
        <f>$B29+$C29+$D29</f>
        <v>108436000</v>
      </c>
      <c r="F29" s="24">
        <v>108436000</v>
      </c>
      <c r="G29" s="25">
        <v>9309000</v>
      </c>
      <c r="H29" s="24"/>
      <c r="I29" s="25">
        <v>7661010</v>
      </c>
      <c r="J29" s="24"/>
      <c r="K29" s="25"/>
      <c r="L29" s="24"/>
      <c r="M29" s="25"/>
      <c r="N29" s="24"/>
      <c r="O29" s="25"/>
      <c r="P29" s="24">
        <f>$H29+$J29+$L29+$N29</f>
        <v>0</v>
      </c>
      <c r="Q29" s="25">
        <f>$I29+$K29+$M29+$O29</f>
        <v>7661010</v>
      </c>
      <c r="R29" s="26">
        <f>IF($H29=0,0,(($H29-$H29)/$H29)*100)</f>
        <v>0</v>
      </c>
      <c r="S29" s="27">
        <f>IF($I29=0,0,(($I29-$I29)/$I29)*100)</f>
        <v>0</v>
      </c>
      <c r="T29" s="26">
        <f>IF($E29=0,0,($P29/$E29)*100)</f>
        <v>0</v>
      </c>
      <c r="U29" s="28">
        <f>IF($E29=0,0,($Q29/$E29)*100)</f>
        <v>7.065006086539525</v>
      </c>
      <c r="V29" s="24">
        <v>0</v>
      </c>
      <c r="W29" s="25">
        <v>0</v>
      </c>
    </row>
    <row r="30" spans="1:23" ht="12.75" customHeight="1">
      <c r="A30" s="29" t="s">
        <v>41</v>
      </c>
      <c r="B30" s="30">
        <f>SUM(B26:B29)</f>
        <v>6554284000</v>
      </c>
      <c r="C30" s="30">
        <f>SUM(C26:C29)</f>
        <v>-1902275000</v>
      </c>
      <c r="D30" s="30"/>
      <c r="E30" s="30">
        <f>$B30+$C30+$D30</f>
        <v>4652009000</v>
      </c>
      <c r="F30" s="31">
        <f aca="true" t="shared" si="16" ref="F30:O30">SUM(F26:F29)</f>
        <v>4652009000</v>
      </c>
      <c r="G30" s="32">
        <f t="shared" si="16"/>
        <v>1493152000</v>
      </c>
      <c r="H30" s="31">
        <f t="shared" si="16"/>
        <v>463016000</v>
      </c>
      <c r="I30" s="32">
        <f t="shared" si="16"/>
        <v>466124186</v>
      </c>
      <c r="J30" s="31">
        <f t="shared" si="16"/>
        <v>0</v>
      </c>
      <c r="K30" s="32">
        <f t="shared" si="16"/>
        <v>0</v>
      </c>
      <c r="L30" s="31">
        <f t="shared" si="16"/>
        <v>0</v>
      </c>
      <c r="M30" s="32">
        <f t="shared" si="16"/>
        <v>0</v>
      </c>
      <c r="N30" s="31">
        <f t="shared" si="16"/>
        <v>0</v>
      </c>
      <c r="O30" s="32">
        <f t="shared" si="16"/>
        <v>0</v>
      </c>
      <c r="P30" s="31">
        <f>$H30+$J30+$L30+$N30</f>
        <v>463016000</v>
      </c>
      <c r="Q30" s="32">
        <f>$I30+$K30+$M30+$O30</f>
        <v>466124186</v>
      </c>
      <c r="R30" s="33">
        <f>IF($H30=0,0,(($H30-$H30)/$H30)*100)</f>
        <v>0</v>
      </c>
      <c r="S30" s="34">
        <f>IF($I30=0,0,(($I30-$I30)/$I30)*100)</f>
        <v>0</v>
      </c>
      <c r="T30" s="33">
        <f>IF($E30=0,0,($P30/$E30)*100)</f>
        <v>9.953033194905684</v>
      </c>
      <c r="U30" s="35">
        <f>IF($E30=0,0,($Q30/$E30)*100)</f>
        <v>10.019847038129118</v>
      </c>
      <c r="V30" s="31">
        <f>SUM(V26:V29)</f>
        <v>0</v>
      </c>
      <c r="W30" s="32">
        <f>SUM(W26:W29)</f>
        <v>0</v>
      </c>
    </row>
    <row r="31" spans="1:23" ht="12.75" customHeight="1">
      <c r="A31" s="15" t="s">
        <v>54</v>
      </c>
      <c r="B31" s="36"/>
      <c r="C31" s="36"/>
      <c r="D31" s="36"/>
      <c r="E31" s="36"/>
      <c r="F31" s="37"/>
      <c r="G31" s="38"/>
      <c r="H31" s="37"/>
      <c r="I31" s="38"/>
      <c r="J31" s="37"/>
      <c r="K31" s="38"/>
      <c r="L31" s="37"/>
      <c r="M31" s="38"/>
      <c r="N31" s="37"/>
      <c r="O31" s="38"/>
      <c r="P31" s="37"/>
      <c r="Q31" s="38"/>
      <c r="R31" s="19"/>
      <c r="S31" s="20"/>
      <c r="T31" s="19"/>
      <c r="U31" s="21"/>
      <c r="V31" s="37"/>
      <c r="W31" s="38"/>
    </row>
    <row r="32" spans="1:23" ht="12.75" customHeight="1">
      <c r="A32" s="22" t="s">
        <v>55</v>
      </c>
      <c r="B32" s="23">
        <v>748039000</v>
      </c>
      <c r="C32" s="23">
        <v>0</v>
      </c>
      <c r="D32" s="23"/>
      <c r="E32" s="23">
        <f>$B32+$C32+$D32</f>
        <v>748039000</v>
      </c>
      <c r="F32" s="24">
        <v>748039000</v>
      </c>
      <c r="G32" s="25">
        <v>184041000</v>
      </c>
      <c r="H32" s="24">
        <v>187282000</v>
      </c>
      <c r="I32" s="25">
        <v>195046170</v>
      </c>
      <c r="J32" s="24"/>
      <c r="K32" s="25"/>
      <c r="L32" s="24"/>
      <c r="M32" s="25"/>
      <c r="N32" s="24"/>
      <c r="O32" s="25"/>
      <c r="P32" s="24">
        <f>$H32+$J32+$L32+$N32</f>
        <v>187282000</v>
      </c>
      <c r="Q32" s="25">
        <f>$I32+$K32+$M32+$O32</f>
        <v>195046170</v>
      </c>
      <c r="R32" s="26">
        <f>IF($H32=0,0,(($H32-$H32)/$H32)*100)</f>
        <v>0</v>
      </c>
      <c r="S32" s="27">
        <f>IF($I32=0,0,(($I32-$I32)/$I32)*100)</f>
        <v>0</v>
      </c>
      <c r="T32" s="26">
        <f>IF($E32=0,0,($P32/$E32)*100)</f>
        <v>25.03639516121486</v>
      </c>
      <c r="U32" s="28">
        <f>IF($E32=0,0,($Q32/$E32)*100)</f>
        <v>26.07433168591477</v>
      </c>
      <c r="V32" s="24">
        <v>0</v>
      </c>
      <c r="W32" s="25">
        <v>0</v>
      </c>
    </row>
    <row r="33" spans="1:23" ht="12.75" customHeight="1">
      <c r="A33" s="29" t="s">
        <v>41</v>
      </c>
      <c r="B33" s="30">
        <f>B32</f>
        <v>748039000</v>
      </c>
      <c r="C33" s="30">
        <f>C32</f>
        <v>0</v>
      </c>
      <c r="D33" s="30"/>
      <c r="E33" s="30">
        <f>$B33+$C33+$D33</f>
        <v>748039000</v>
      </c>
      <c r="F33" s="31">
        <f aca="true" t="shared" si="17" ref="F33:O33">F32</f>
        <v>748039000</v>
      </c>
      <c r="G33" s="32">
        <f t="shared" si="17"/>
        <v>184041000</v>
      </c>
      <c r="H33" s="31">
        <f t="shared" si="17"/>
        <v>187282000</v>
      </c>
      <c r="I33" s="32">
        <f t="shared" si="17"/>
        <v>195046170</v>
      </c>
      <c r="J33" s="31">
        <f t="shared" si="17"/>
        <v>0</v>
      </c>
      <c r="K33" s="32">
        <f t="shared" si="17"/>
        <v>0</v>
      </c>
      <c r="L33" s="31">
        <f t="shared" si="17"/>
        <v>0</v>
      </c>
      <c r="M33" s="32">
        <f t="shared" si="17"/>
        <v>0</v>
      </c>
      <c r="N33" s="31">
        <f t="shared" si="17"/>
        <v>0</v>
      </c>
      <c r="O33" s="32">
        <f t="shared" si="17"/>
        <v>0</v>
      </c>
      <c r="P33" s="31">
        <f>$H33+$J33+$L33+$N33</f>
        <v>187282000</v>
      </c>
      <c r="Q33" s="32">
        <f>$I33+$K33+$M33+$O33</f>
        <v>195046170</v>
      </c>
      <c r="R33" s="33">
        <f>IF($H33=0,0,(($H33-$H33)/$H33)*100)</f>
        <v>0</v>
      </c>
      <c r="S33" s="34">
        <f>IF($I33=0,0,(($I33-$I33)/$I33)*100)</f>
        <v>0</v>
      </c>
      <c r="T33" s="33">
        <f>IF($E33=0,0,($P33/$E33)*100)</f>
        <v>25.03639516121486</v>
      </c>
      <c r="U33" s="35">
        <f>IF($E33=0,0,($Q33/$E33)*100)</f>
        <v>26.07433168591477</v>
      </c>
      <c r="V33" s="31">
        <f>V32</f>
        <v>0</v>
      </c>
      <c r="W33" s="32">
        <f>W32</f>
        <v>0</v>
      </c>
    </row>
    <row r="34" spans="1:23" ht="12.75" customHeight="1">
      <c r="A34" s="15" t="s">
        <v>56</v>
      </c>
      <c r="B34" s="36"/>
      <c r="C34" s="36"/>
      <c r="D34" s="36"/>
      <c r="E34" s="36"/>
      <c r="F34" s="37"/>
      <c r="G34" s="38"/>
      <c r="H34" s="37"/>
      <c r="I34" s="38"/>
      <c r="J34" s="37"/>
      <c r="K34" s="38"/>
      <c r="L34" s="37"/>
      <c r="M34" s="38"/>
      <c r="N34" s="37"/>
      <c r="O34" s="38"/>
      <c r="P34" s="37"/>
      <c r="Q34" s="38"/>
      <c r="R34" s="19"/>
      <c r="S34" s="20"/>
      <c r="T34" s="19"/>
      <c r="U34" s="21"/>
      <c r="V34" s="37"/>
      <c r="W34" s="38"/>
    </row>
    <row r="35" spans="1:23" ht="12.75" customHeight="1">
      <c r="A35" s="22" t="s">
        <v>57</v>
      </c>
      <c r="B35" s="23">
        <v>1858752000</v>
      </c>
      <c r="C35" s="23">
        <v>-500000000</v>
      </c>
      <c r="D35" s="23"/>
      <c r="E35" s="23">
        <f aca="true" t="shared" si="18" ref="E35:E40">$B35+$C35+$D35</f>
        <v>1358752000</v>
      </c>
      <c r="F35" s="24">
        <v>1358752000</v>
      </c>
      <c r="G35" s="25">
        <v>452559000</v>
      </c>
      <c r="H35" s="24">
        <v>138638000</v>
      </c>
      <c r="I35" s="25">
        <v>41613861</v>
      </c>
      <c r="J35" s="24"/>
      <c r="K35" s="25"/>
      <c r="L35" s="24"/>
      <c r="M35" s="25"/>
      <c r="N35" s="24"/>
      <c r="O35" s="25"/>
      <c r="P35" s="24">
        <f aca="true" t="shared" si="19" ref="P35:P40">$H35+$J35+$L35+$N35</f>
        <v>138638000</v>
      </c>
      <c r="Q35" s="25">
        <f aca="true" t="shared" si="20" ref="Q35:Q40">$I35+$K35+$M35+$O35</f>
        <v>41613861</v>
      </c>
      <c r="R35" s="26">
        <f aca="true" t="shared" si="21" ref="R35:R40">IF($H35=0,0,(($H35-$H35)/$H35)*100)</f>
        <v>0</v>
      </c>
      <c r="S35" s="27">
        <f aca="true" t="shared" si="22" ref="S35:S40">IF($I35=0,0,(($I35-$I35)/$I35)*100)</f>
        <v>0</v>
      </c>
      <c r="T35" s="26">
        <f>IF($E35=0,0,($P35/$E35)*100)</f>
        <v>10.203333647346977</v>
      </c>
      <c r="U35" s="28">
        <f>IF($E35=0,0,($Q35/$E35)*100)</f>
        <v>3.062653155248346</v>
      </c>
      <c r="V35" s="24">
        <v>0</v>
      </c>
      <c r="W35" s="25">
        <v>0</v>
      </c>
    </row>
    <row r="36" spans="1:23" ht="12.75" customHeight="1">
      <c r="A36" s="22" t="s">
        <v>58</v>
      </c>
      <c r="B36" s="23">
        <v>1858752000</v>
      </c>
      <c r="C36" s="23">
        <v>-500000000</v>
      </c>
      <c r="D36" s="23"/>
      <c r="E36" s="23">
        <f t="shared" si="18"/>
        <v>1358752000</v>
      </c>
      <c r="F36" s="24">
        <v>1358752000</v>
      </c>
      <c r="G36" s="25">
        <v>452559000</v>
      </c>
      <c r="H36" s="24">
        <v>138638000</v>
      </c>
      <c r="I36" s="25"/>
      <c r="J36" s="24"/>
      <c r="K36" s="25"/>
      <c r="L36" s="24"/>
      <c r="M36" s="25"/>
      <c r="N36" s="24"/>
      <c r="O36" s="25"/>
      <c r="P36" s="24">
        <f t="shared" si="19"/>
        <v>138638000</v>
      </c>
      <c r="Q36" s="25">
        <f t="shared" si="20"/>
        <v>0</v>
      </c>
      <c r="R36" s="26">
        <f t="shared" si="21"/>
        <v>0</v>
      </c>
      <c r="S36" s="27">
        <f t="shared" si="22"/>
        <v>0</v>
      </c>
      <c r="T36" s="26">
        <f>IF($E36=0,0,($P36/$E36)*100)</f>
        <v>10.203333647346977</v>
      </c>
      <c r="U36" s="28">
        <f>IF($E36=0,0,($Q36/$E36)*100)</f>
        <v>0</v>
      </c>
      <c r="V36" s="24">
        <v>0</v>
      </c>
      <c r="W36" s="25">
        <v>0</v>
      </c>
    </row>
    <row r="37" spans="1:23" ht="12.75" customHeight="1">
      <c r="A37" s="22" t="s">
        <v>59</v>
      </c>
      <c r="B37" s="23">
        <v>0</v>
      </c>
      <c r="C37" s="23">
        <v>0</v>
      </c>
      <c r="D37" s="23"/>
      <c r="E37" s="23">
        <f t="shared" si="18"/>
        <v>0</v>
      </c>
      <c r="F37" s="24">
        <v>0</v>
      </c>
      <c r="G37" s="25">
        <v>0</v>
      </c>
      <c r="H37" s="24"/>
      <c r="I37" s="25"/>
      <c r="J37" s="24"/>
      <c r="K37" s="25"/>
      <c r="L37" s="24"/>
      <c r="M37" s="25"/>
      <c r="N37" s="24"/>
      <c r="O37" s="25"/>
      <c r="P37" s="24">
        <f t="shared" si="19"/>
        <v>0</v>
      </c>
      <c r="Q37" s="25">
        <f t="shared" si="20"/>
        <v>0</v>
      </c>
      <c r="R37" s="26">
        <f t="shared" si="21"/>
        <v>0</v>
      </c>
      <c r="S37" s="27">
        <f t="shared" si="22"/>
        <v>0</v>
      </c>
      <c r="T37" s="26">
        <f>IF($E37=0,0,($P37/$E37)*100)</f>
        <v>0</v>
      </c>
      <c r="U37" s="28">
        <f>IF($E37=0,0,($Q37/$E37)*100)</f>
        <v>0</v>
      </c>
      <c r="V37" s="24">
        <v>0</v>
      </c>
      <c r="W37" s="25"/>
    </row>
    <row r="38" spans="1:23" ht="12.75" customHeight="1">
      <c r="A38" s="22" t="s">
        <v>60</v>
      </c>
      <c r="B38" s="23">
        <v>217994000</v>
      </c>
      <c r="C38" s="23">
        <v>-21799000</v>
      </c>
      <c r="D38" s="23"/>
      <c r="E38" s="23">
        <f t="shared" si="18"/>
        <v>196195000</v>
      </c>
      <c r="F38" s="24">
        <v>196195000</v>
      </c>
      <c r="G38" s="25">
        <v>43100000</v>
      </c>
      <c r="H38" s="24"/>
      <c r="I38" s="25">
        <v>5880722</v>
      </c>
      <c r="J38" s="24"/>
      <c r="K38" s="25"/>
      <c r="L38" s="24"/>
      <c r="M38" s="25"/>
      <c r="N38" s="24"/>
      <c r="O38" s="25"/>
      <c r="P38" s="24">
        <f t="shared" si="19"/>
        <v>0</v>
      </c>
      <c r="Q38" s="25">
        <f t="shared" si="20"/>
        <v>5880722</v>
      </c>
      <c r="R38" s="26">
        <f t="shared" si="21"/>
        <v>0</v>
      </c>
      <c r="S38" s="27">
        <f t="shared" si="22"/>
        <v>0</v>
      </c>
      <c r="T38" s="26">
        <f>IF($E38=0,0,($P38/$E38)*100)</f>
        <v>0</v>
      </c>
      <c r="U38" s="28">
        <f>IF($E38=0,0,($Q38/$E38)*100)</f>
        <v>2.99738627386019</v>
      </c>
      <c r="V38" s="24">
        <v>0</v>
      </c>
      <c r="W38" s="25">
        <v>0</v>
      </c>
    </row>
    <row r="39" spans="1:23" ht="12.75" customHeight="1">
      <c r="A39" s="22" t="s">
        <v>61</v>
      </c>
      <c r="B39" s="23">
        <v>0</v>
      </c>
      <c r="C39" s="23">
        <v>0</v>
      </c>
      <c r="D39" s="23"/>
      <c r="E39" s="23">
        <f t="shared" si="18"/>
        <v>0</v>
      </c>
      <c r="F39" s="24">
        <v>0</v>
      </c>
      <c r="G39" s="25">
        <v>0</v>
      </c>
      <c r="H39" s="24"/>
      <c r="I39" s="25"/>
      <c r="J39" s="24"/>
      <c r="K39" s="25"/>
      <c r="L39" s="24"/>
      <c r="M39" s="25"/>
      <c r="N39" s="24"/>
      <c r="O39" s="25"/>
      <c r="P39" s="24">
        <f t="shared" si="19"/>
        <v>0</v>
      </c>
      <c r="Q39" s="25">
        <f t="shared" si="20"/>
        <v>0</v>
      </c>
      <c r="R39" s="26">
        <f t="shared" si="21"/>
        <v>0</v>
      </c>
      <c r="S39" s="27">
        <f t="shared" si="22"/>
        <v>0</v>
      </c>
      <c r="T39" s="26">
        <f>IF($E39=0,0,($P39/$E39)*100)</f>
        <v>0</v>
      </c>
      <c r="U39" s="28">
        <f>IF($E39=0,0,($Q39/$E39)*100)</f>
        <v>0</v>
      </c>
      <c r="V39" s="24">
        <v>0</v>
      </c>
      <c r="W39" s="25"/>
    </row>
    <row r="40" spans="1:23" ht="12.75" customHeight="1">
      <c r="A40" s="29" t="s">
        <v>41</v>
      </c>
      <c r="B40" s="30">
        <f>SUM(B35:B39)</f>
        <v>3935498000</v>
      </c>
      <c r="C40" s="30">
        <f>SUM(C35:C39)</f>
        <v>-1021799000</v>
      </c>
      <c r="D40" s="30"/>
      <c r="E40" s="30">
        <f t="shared" si="18"/>
        <v>2913699000</v>
      </c>
      <c r="F40" s="31">
        <f aca="true" t="shared" si="23" ref="F40:O40">SUM(F35:F39)</f>
        <v>2913699000</v>
      </c>
      <c r="G40" s="32">
        <f t="shared" si="23"/>
        <v>948218000</v>
      </c>
      <c r="H40" s="31">
        <f t="shared" si="23"/>
        <v>277276000</v>
      </c>
      <c r="I40" s="32">
        <f t="shared" si="23"/>
        <v>47494583</v>
      </c>
      <c r="J40" s="31">
        <f t="shared" si="23"/>
        <v>0</v>
      </c>
      <c r="K40" s="32">
        <f t="shared" si="23"/>
        <v>0</v>
      </c>
      <c r="L40" s="31">
        <f t="shared" si="23"/>
        <v>0</v>
      </c>
      <c r="M40" s="32">
        <f t="shared" si="23"/>
        <v>0</v>
      </c>
      <c r="N40" s="31">
        <f t="shared" si="23"/>
        <v>0</v>
      </c>
      <c r="O40" s="32">
        <f t="shared" si="23"/>
        <v>0</v>
      </c>
      <c r="P40" s="31">
        <f t="shared" si="19"/>
        <v>277276000</v>
      </c>
      <c r="Q40" s="32">
        <f t="shared" si="20"/>
        <v>47494583</v>
      </c>
      <c r="R40" s="33">
        <f t="shared" si="21"/>
        <v>0</v>
      </c>
      <c r="S40" s="34">
        <f t="shared" si="22"/>
        <v>0</v>
      </c>
      <c r="T40" s="33">
        <f>IF((+$E35+$E38)=0,0,(P40/(+$E35+$E38))*100)</f>
        <v>17.83186179336016</v>
      </c>
      <c r="U40" s="35">
        <f>IF((+$E35+$E38)=0,0,(Q40/(+$E35+$E38))*100)</f>
        <v>3.0544181248621336</v>
      </c>
      <c r="V40" s="31">
        <f>SUM(V35:V39)</f>
        <v>0</v>
      </c>
      <c r="W40" s="32">
        <f>SUM(W35:W39)</f>
        <v>0</v>
      </c>
    </row>
    <row r="41" spans="1:23" ht="12.75" customHeight="1">
      <c r="A41" s="15" t="s">
        <v>62</v>
      </c>
      <c r="B41" s="36"/>
      <c r="C41" s="36"/>
      <c r="D41" s="36"/>
      <c r="E41" s="36"/>
      <c r="F41" s="37"/>
      <c r="G41" s="38"/>
      <c r="H41" s="37"/>
      <c r="I41" s="38"/>
      <c r="J41" s="37"/>
      <c r="K41" s="38"/>
      <c r="L41" s="37"/>
      <c r="M41" s="38"/>
      <c r="N41" s="37"/>
      <c r="O41" s="38"/>
      <c r="P41" s="37"/>
      <c r="Q41" s="38"/>
      <c r="R41" s="19"/>
      <c r="S41" s="20"/>
      <c r="T41" s="19"/>
      <c r="U41" s="21"/>
      <c r="V41" s="37"/>
      <c r="W41" s="38"/>
    </row>
    <row r="42" spans="1:23" ht="12.75" customHeight="1">
      <c r="A42" s="22" t="s">
        <v>63</v>
      </c>
      <c r="B42" s="23">
        <v>0</v>
      </c>
      <c r="C42" s="23">
        <v>0</v>
      </c>
      <c r="D42" s="23"/>
      <c r="E42" s="23">
        <f aca="true" t="shared" si="24" ref="E42:E53">$B42+$C42+$D42</f>
        <v>0</v>
      </c>
      <c r="F42" s="24">
        <v>0</v>
      </c>
      <c r="G42" s="25">
        <v>0</v>
      </c>
      <c r="H42" s="24"/>
      <c r="I42" s="25"/>
      <c r="J42" s="24"/>
      <c r="K42" s="25"/>
      <c r="L42" s="24"/>
      <c r="M42" s="25"/>
      <c r="N42" s="24"/>
      <c r="O42" s="25"/>
      <c r="P42" s="24">
        <f aca="true" t="shared" si="25" ref="P42:P53">$H42+$J42+$L42+$N42</f>
        <v>0</v>
      </c>
      <c r="Q42" s="25">
        <f aca="true" t="shared" si="26" ref="Q42:Q53">$I42+$K42+$M42+$O42</f>
        <v>0</v>
      </c>
      <c r="R42" s="26">
        <f aca="true" t="shared" si="27" ref="R42:R53">IF($H42=0,0,(($H42-$H42)/$H42)*100)</f>
        <v>0</v>
      </c>
      <c r="S42" s="27">
        <f aca="true" t="shared" si="28" ref="S42:S53">IF($I42=0,0,(($I42-$I42)/$I42)*100)</f>
        <v>0</v>
      </c>
      <c r="T42" s="26">
        <f aca="true" t="shared" si="29" ref="T42:T52">IF($E42=0,0,($P42/$E42)*100)</f>
        <v>0</v>
      </c>
      <c r="U42" s="28">
        <f aca="true" t="shared" si="30" ref="U42:U52">IF($E42=0,0,($Q42/$E42)*100)</f>
        <v>0</v>
      </c>
      <c r="V42" s="24">
        <v>0</v>
      </c>
      <c r="W42" s="25"/>
    </row>
    <row r="43" spans="1:23" ht="12.75" customHeight="1">
      <c r="A43" s="22" t="s">
        <v>64</v>
      </c>
      <c r="B43" s="23">
        <v>2005605000</v>
      </c>
      <c r="C43" s="23">
        <v>0</v>
      </c>
      <c r="D43" s="23"/>
      <c r="E43" s="23">
        <f t="shared" si="24"/>
        <v>2005605000</v>
      </c>
      <c r="F43" s="24">
        <v>2005605000</v>
      </c>
      <c r="G43" s="25">
        <v>435448000</v>
      </c>
      <c r="H43" s="24">
        <v>135837000</v>
      </c>
      <c r="I43" s="25">
        <v>37982647</v>
      </c>
      <c r="J43" s="24"/>
      <c r="K43" s="25"/>
      <c r="L43" s="24"/>
      <c r="M43" s="25"/>
      <c r="N43" s="24"/>
      <c r="O43" s="25"/>
      <c r="P43" s="24">
        <f t="shared" si="25"/>
        <v>135837000</v>
      </c>
      <c r="Q43" s="25">
        <f t="shared" si="26"/>
        <v>37982647</v>
      </c>
      <c r="R43" s="26">
        <f t="shared" si="27"/>
        <v>0</v>
      </c>
      <c r="S43" s="27">
        <f t="shared" si="28"/>
        <v>0</v>
      </c>
      <c r="T43" s="26">
        <f t="shared" si="29"/>
        <v>6.772869034530728</v>
      </c>
      <c r="U43" s="28">
        <f t="shared" si="30"/>
        <v>1.8938249057017706</v>
      </c>
      <c r="V43" s="24">
        <v>0</v>
      </c>
      <c r="W43" s="25">
        <v>0</v>
      </c>
    </row>
    <row r="44" spans="1:23" ht="12.75" customHeight="1">
      <c r="A44" s="22" t="s">
        <v>65</v>
      </c>
      <c r="B44" s="23">
        <v>3856833000</v>
      </c>
      <c r="C44" s="23">
        <v>-80000000</v>
      </c>
      <c r="D44" s="23"/>
      <c r="E44" s="23">
        <f t="shared" si="24"/>
        <v>3776833000</v>
      </c>
      <c r="F44" s="24">
        <v>3776833000</v>
      </c>
      <c r="G44" s="25">
        <v>0</v>
      </c>
      <c r="H44" s="24"/>
      <c r="I44" s="25"/>
      <c r="J44" s="24"/>
      <c r="K44" s="25"/>
      <c r="L44" s="24"/>
      <c r="M44" s="25"/>
      <c r="N44" s="24"/>
      <c r="O44" s="25"/>
      <c r="P44" s="24">
        <f t="shared" si="25"/>
        <v>0</v>
      </c>
      <c r="Q44" s="25">
        <f t="shared" si="26"/>
        <v>0</v>
      </c>
      <c r="R44" s="26">
        <f t="shared" si="27"/>
        <v>0</v>
      </c>
      <c r="S44" s="27">
        <f t="shared" si="28"/>
        <v>0</v>
      </c>
      <c r="T44" s="26">
        <f t="shared" si="29"/>
        <v>0</v>
      </c>
      <c r="U44" s="28">
        <f t="shared" si="30"/>
        <v>0</v>
      </c>
      <c r="V44" s="24">
        <v>0</v>
      </c>
      <c r="W44" s="25">
        <v>0</v>
      </c>
    </row>
    <row r="45" spans="1:23" ht="12.75" customHeight="1">
      <c r="A45" s="22" t="s">
        <v>66</v>
      </c>
      <c r="B45" s="23">
        <v>0</v>
      </c>
      <c r="C45" s="23">
        <v>0</v>
      </c>
      <c r="D45" s="23"/>
      <c r="E45" s="23">
        <f t="shared" si="24"/>
        <v>0</v>
      </c>
      <c r="F45" s="24">
        <v>0</v>
      </c>
      <c r="G45" s="25">
        <v>0</v>
      </c>
      <c r="H45" s="24"/>
      <c r="I45" s="25"/>
      <c r="J45" s="24"/>
      <c r="K45" s="25"/>
      <c r="L45" s="24"/>
      <c r="M45" s="25"/>
      <c r="N45" s="24"/>
      <c r="O45" s="25"/>
      <c r="P45" s="24">
        <f t="shared" si="25"/>
        <v>0</v>
      </c>
      <c r="Q45" s="25">
        <f t="shared" si="26"/>
        <v>0</v>
      </c>
      <c r="R45" s="26">
        <f t="shared" si="27"/>
        <v>0</v>
      </c>
      <c r="S45" s="27">
        <f t="shared" si="28"/>
        <v>0</v>
      </c>
      <c r="T45" s="26">
        <f t="shared" si="29"/>
        <v>0</v>
      </c>
      <c r="U45" s="28">
        <f t="shared" si="30"/>
        <v>0</v>
      </c>
      <c r="V45" s="24">
        <v>0</v>
      </c>
      <c r="W45" s="25"/>
    </row>
    <row r="46" spans="1:23" ht="12.75" customHeight="1">
      <c r="A46" s="22" t="s">
        <v>67</v>
      </c>
      <c r="B46" s="23">
        <v>0</v>
      </c>
      <c r="C46" s="23">
        <v>0</v>
      </c>
      <c r="D46" s="23"/>
      <c r="E46" s="23">
        <f t="shared" si="24"/>
        <v>0</v>
      </c>
      <c r="F46" s="24">
        <v>0</v>
      </c>
      <c r="G46" s="25">
        <v>0</v>
      </c>
      <c r="H46" s="24"/>
      <c r="I46" s="25"/>
      <c r="J46" s="24"/>
      <c r="K46" s="25"/>
      <c r="L46" s="24"/>
      <c r="M46" s="25"/>
      <c r="N46" s="24"/>
      <c r="O46" s="25"/>
      <c r="P46" s="24">
        <f t="shared" si="25"/>
        <v>0</v>
      </c>
      <c r="Q46" s="25">
        <f t="shared" si="26"/>
        <v>0</v>
      </c>
      <c r="R46" s="26">
        <f t="shared" si="27"/>
        <v>0</v>
      </c>
      <c r="S46" s="27">
        <f t="shared" si="28"/>
        <v>0</v>
      </c>
      <c r="T46" s="26">
        <f t="shared" si="29"/>
        <v>0</v>
      </c>
      <c r="U46" s="28">
        <f t="shared" si="30"/>
        <v>0</v>
      </c>
      <c r="V46" s="24">
        <v>0</v>
      </c>
      <c r="W46" s="25"/>
    </row>
    <row r="47" spans="1:23" ht="12.75" customHeight="1" hidden="1">
      <c r="A47" s="22" t="s">
        <v>68</v>
      </c>
      <c r="B47" s="23">
        <v>0</v>
      </c>
      <c r="C47" s="23">
        <v>0</v>
      </c>
      <c r="D47" s="23"/>
      <c r="E47" s="23">
        <f t="shared" si="24"/>
        <v>0</v>
      </c>
      <c r="F47" s="24">
        <v>0</v>
      </c>
      <c r="G47" s="25">
        <v>0</v>
      </c>
      <c r="H47" s="24"/>
      <c r="I47" s="25"/>
      <c r="J47" s="24"/>
      <c r="K47" s="25"/>
      <c r="L47" s="24"/>
      <c r="M47" s="25"/>
      <c r="N47" s="24"/>
      <c r="O47" s="25"/>
      <c r="P47" s="24">
        <f t="shared" si="25"/>
        <v>0</v>
      </c>
      <c r="Q47" s="25">
        <f t="shared" si="26"/>
        <v>0</v>
      </c>
      <c r="R47" s="26">
        <f t="shared" si="27"/>
        <v>0</v>
      </c>
      <c r="S47" s="27">
        <f t="shared" si="28"/>
        <v>0</v>
      </c>
      <c r="T47" s="26">
        <f t="shared" si="29"/>
        <v>0</v>
      </c>
      <c r="U47" s="28">
        <f t="shared" si="30"/>
        <v>0</v>
      </c>
      <c r="V47" s="24">
        <v>0</v>
      </c>
      <c r="W47" s="25"/>
    </row>
    <row r="48" spans="1:23" ht="12.75" customHeight="1">
      <c r="A48" s="22" t="s">
        <v>69</v>
      </c>
      <c r="B48" s="23">
        <v>0</v>
      </c>
      <c r="C48" s="23">
        <v>0</v>
      </c>
      <c r="D48" s="23"/>
      <c r="E48" s="23">
        <f t="shared" si="24"/>
        <v>0</v>
      </c>
      <c r="F48" s="24">
        <v>0</v>
      </c>
      <c r="G48" s="25">
        <v>0</v>
      </c>
      <c r="H48" s="24"/>
      <c r="I48" s="25"/>
      <c r="J48" s="24"/>
      <c r="K48" s="25"/>
      <c r="L48" s="24"/>
      <c r="M48" s="25"/>
      <c r="N48" s="24"/>
      <c r="O48" s="25"/>
      <c r="P48" s="24">
        <f t="shared" si="25"/>
        <v>0</v>
      </c>
      <c r="Q48" s="25">
        <f t="shared" si="26"/>
        <v>0</v>
      </c>
      <c r="R48" s="26">
        <f t="shared" si="27"/>
        <v>0</v>
      </c>
      <c r="S48" s="27">
        <f t="shared" si="28"/>
        <v>0</v>
      </c>
      <c r="T48" s="26">
        <f t="shared" si="29"/>
        <v>0</v>
      </c>
      <c r="U48" s="28">
        <f t="shared" si="30"/>
        <v>0</v>
      </c>
      <c r="V48" s="24">
        <v>0</v>
      </c>
      <c r="W48" s="25"/>
    </row>
    <row r="49" spans="1:23" ht="12.75" customHeight="1">
      <c r="A49" s="22" t="s">
        <v>70</v>
      </c>
      <c r="B49" s="23">
        <v>0</v>
      </c>
      <c r="C49" s="23">
        <v>0</v>
      </c>
      <c r="D49" s="23"/>
      <c r="E49" s="23">
        <f t="shared" si="24"/>
        <v>0</v>
      </c>
      <c r="F49" s="24">
        <v>0</v>
      </c>
      <c r="G49" s="25">
        <v>0</v>
      </c>
      <c r="H49" s="24"/>
      <c r="I49" s="25"/>
      <c r="J49" s="24"/>
      <c r="K49" s="25"/>
      <c r="L49" s="24"/>
      <c r="M49" s="25"/>
      <c r="N49" s="24"/>
      <c r="O49" s="25"/>
      <c r="P49" s="24">
        <f t="shared" si="25"/>
        <v>0</v>
      </c>
      <c r="Q49" s="25">
        <f t="shared" si="26"/>
        <v>0</v>
      </c>
      <c r="R49" s="26">
        <f t="shared" si="27"/>
        <v>0</v>
      </c>
      <c r="S49" s="27">
        <f t="shared" si="28"/>
        <v>0</v>
      </c>
      <c r="T49" s="26">
        <f t="shared" si="29"/>
        <v>0</v>
      </c>
      <c r="U49" s="28">
        <f t="shared" si="30"/>
        <v>0</v>
      </c>
      <c r="V49" s="24">
        <v>0</v>
      </c>
      <c r="W49" s="25"/>
    </row>
    <row r="50" spans="1:23" ht="12.75" customHeight="1">
      <c r="A50" s="22" t="s">
        <v>71</v>
      </c>
      <c r="B50" s="23">
        <v>0</v>
      </c>
      <c r="C50" s="23">
        <v>0</v>
      </c>
      <c r="D50" s="23"/>
      <c r="E50" s="23">
        <f t="shared" si="24"/>
        <v>0</v>
      </c>
      <c r="F50" s="24">
        <v>0</v>
      </c>
      <c r="G50" s="25">
        <v>0</v>
      </c>
      <c r="H50" s="24"/>
      <c r="I50" s="25"/>
      <c r="J50" s="24"/>
      <c r="K50" s="25"/>
      <c r="L50" s="24"/>
      <c r="M50" s="25"/>
      <c r="N50" s="24"/>
      <c r="O50" s="25"/>
      <c r="P50" s="24">
        <f t="shared" si="25"/>
        <v>0</v>
      </c>
      <c r="Q50" s="25">
        <f t="shared" si="26"/>
        <v>0</v>
      </c>
      <c r="R50" s="26">
        <f t="shared" si="27"/>
        <v>0</v>
      </c>
      <c r="S50" s="27">
        <f t="shared" si="28"/>
        <v>0</v>
      </c>
      <c r="T50" s="26">
        <f t="shared" si="29"/>
        <v>0</v>
      </c>
      <c r="U50" s="28">
        <f t="shared" si="30"/>
        <v>0</v>
      </c>
      <c r="V50" s="24">
        <v>0</v>
      </c>
      <c r="W50" s="25">
        <v>0</v>
      </c>
    </row>
    <row r="51" spans="1:23" ht="12.75" customHeight="1">
      <c r="A51" s="22" t="s">
        <v>72</v>
      </c>
      <c r="B51" s="23">
        <v>3445165000</v>
      </c>
      <c r="C51" s="23">
        <v>0</v>
      </c>
      <c r="D51" s="23"/>
      <c r="E51" s="23">
        <f t="shared" si="24"/>
        <v>3445165000</v>
      </c>
      <c r="F51" s="24">
        <v>3445165000</v>
      </c>
      <c r="G51" s="25">
        <v>1182027000</v>
      </c>
      <c r="H51" s="24">
        <v>340727000</v>
      </c>
      <c r="I51" s="25">
        <v>342111752</v>
      </c>
      <c r="J51" s="24"/>
      <c r="K51" s="25"/>
      <c r="L51" s="24"/>
      <c r="M51" s="25"/>
      <c r="N51" s="24"/>
      <c r="O51" s="25"/>
      <c r="P51" s="24">
        <f t="shared" si="25"/>
        <v>340727000</v>
      </c>
      <c r="Q51" s="25">
        <f t="shared" si="26"/>
        <v>342111752</v>
      </c>
      <c r="R51" s="26">
        <f t="shared" si="27"/>
        <v>0</v>
      </c>
      <c r="S51" s="27">
        <f t="shared" si="28"/>
        <v>0</v>
      </c>
      <c r="T51" s="26">
        <f t="shared" si="29"/>
        <v>9.890005268252754</v>
      </c>
      <c r="U51" s="28">
        <f t="shared" si="30"/>
        <v>9.930199337332175</v>
      </c>
      <c r="V51" s="24">
        <v>0</v>
      </c>
      <c r="W51" s="25">
        <v>0</v>
      </c>
    </row>
    <row r="52" spans="1:23" ht="12.75" customHeight="1">
      <c r="A52" s="22" t="s">
        <v>73</v>
      </c>
      <c r="B52" s="23">
        <v>578806000</v>
      </c>
      <c r="C52" s="23">
        <v>0</v>
      </c>
      <c r="D52" s="23"/>
      <c r="E52" s="23">
        <f t="shared" si="24"/>
        <v>578806000</v>
      </c>
      <c r="F52" s="24">
        <v>578806000</v>
      </c>
      <c r="G52" s="25">
        <v>0</v>
      </c>
      <c r="H52" s="24"/>
      <c r="I52" s="25"/>
      <c r="J52" s="24"/>
      <c r="K52" s="25"/>
      <c r="L52" s="24"/>
      <c r="M52" s="25"/>
      <c r="N52" s="24"/>
      <c r="O52" s="25"/>
      <c r="P52" s="24">
        <f t="shared" si="25"/>
        <v>0</v>
      </c>
      <c r="Q52" s="25">
        <f t="shared" si="26"/>
        <v>0</v>
      </c>
      <c r="R52" s="26">
        <f t="shared" si="27"/>
        <v>0</v>
      </c>
      <c r="S52" s="27">
        <f t="shared" si="28"/>
        <v>0</v>
      </c>
      <c r="T52" s="26">
        <f t="shared" si="29"/>
        <v>0</v>
      </c>
      <c r="U52" s="28">
        <f t="shared" si="30"/>
        <v>0</v>
      </c>
      <c r="V52" s="24">
        <v>0</v>
      </c>
      <c r="W52" s="25">
        <v>0</v>
      </c>
    </row>
    <row r="53" spans="1:23" ht="12.75" customHeight="1">
      <c r="A53" s="29" t="s">
        <v>41</v>
      </c>
      <c r="B53" s="30">
        <f>SUM(B42:B52)</f>
        <v>9886409000</v>
      </c>
      <c r="C53" s="30">
        <f>SUM(C42:C52)</f>
        <v>-80000000</v>
      </c>
      <c r="D53" s="30"/>
      <c r="E53" s="30">
        <f t="shared" si="24"/>
        <v>9806409000</v>
      </c>
      <c r="F53" s="31">
        <f aca="true" t="shared" si="31" ref="F53:O53">SUM(F42:F52)</f>
        <v>9806409000</v>
      </c>
      <c r="G53" s="32">
        <f t="shared" si="31"/>
        <v>1617475000</v>
      </c>
      <c r="H53" s="31">
        <f t="shared" si="31"/>
        <v>476564000</v>
      </c>
      <c r="I53" s="32">
        <f t="shared" si="31"/>
        <v>380094399</v>
      </c>
      <c r="J53" s="31">
        <f t="shared" si="31"/>
        <v>0</v>
      </c>
      <c r="K53" s="32">
        <f t="shared" si="31"/>
        <v>0</v>
      </c>
      <c r="L53" s="31">
        <f t="shared" si="31"/>
        <v>0</v>
      </c>
      <c r="M53" s="32">
        <f t="shared" si="31"/>
        <v>0</v>
      </c>
      <c r="N53" s="31">
        <f t="shared" si="31"/>
        <v>0</v>
      </c>
      <c r="O53" s="32">
        <f t="shared" si="31"/>
        <v>0</v>
      </c>
      <c r="P53" s="31">
        <f t="shared" si="25"/>
        <v>476564000</v>
      </c>
      <c r="Q53" s="32">
        <f t="shared" si="26"/>
        <v>380094399</v>
      </c>
      <c r="R53" s="33">
        <f t="shared" si="27"/>
        <v>0</v>
      </c>
      <c r="S53" s="34">
        <f t="shared" si="28"/>
        <v>0</v>
      </c>
      <c r="T53" s="33">
        <f>IF((+$E43+$E45+$E47+$E48+$E51)=0,0,(P53/(+$E43+$E45+$E47+$E48+$E51))*100)</f>
        <v>8.743058320200632</v>
      </c>
      <c r="U53" s="35">
        <f>IF((+$E43+$E45+$E47+$E48+$E51)=0,0,(Q53/(+$E43+$E45+$E47+$E48+$E51))*100)</f>
        <v>6.97322394817613</v>
      </c>
      <c r="V53" s="31">
        <f>SUM(V42:V52)</f>
        <v>0</v>
      </c>
      <c r="W53" s="32">
        <f>SUM(W42:W52)</f>
        <v>0</v>
      </c>
    </row>
    <row r="54" spans="1:23" ht="12.75" customHeight="1">
      <c r="A54" s="15" t="s">
        <v>74</v>
      </c>
      <c r="B54" s="36"/>
      <c r="C54" s="36"/>
      <c r="D54" s="36"/>
      <c r="E54" s="36"/>
      <c r="F54" s="37"/>
      <c r="G54" s="38"/>
      <c r="H54" s="37"/>
      <c r="I54" s="38"/>
      <c r="J54" s="37"/>
      <c r="K54" s="38"/>
      <c r="L54" s="37"/>
      <c r="M54" s="38"/>
      <c r="N54" s="37"/>
      <c r="O54" s="38"/>
      <c r="P54" s="37"/>
      <c r="Q54" s="38"/>
      <c r="R54" s="19"/>
      <c r="S54" s="20"/>
      <c r="T54" s="19"/>
      <c r="U54" s="21"/>
      <c r="V54" s="37"/>
      <c r="W54" s="38"/>
    </row>
    <row r="55" spans="1:23" ht="12.75" customHeight="1">
      <c r="A55" s="39" t="s">
        <v>75</v>
      </c>
      <c r="B55" s="23">
        <v>0</v>
      </c>
      <c r="C55" s="23">
        <v>0</v>
      </c>
      <c r="D55" s="23"/>
      <c r="E55" s="23">
        <f>$B55+$C55+$D55</f>
        <v>0</v>
      </c>
      <c r="F55" s="24">
        <v>0</v>
      </c>
      <c r="G55" s="25">
        <v>0</v>
      </c>
      <c r="H55" s="24"/>
      <c r="I55" s="25"/>
      <c r="J55" s="24"/>
      <c r="K55" s="25"/>
      <c r="L55" s="24"/>
      <c r="M55" s="25"/>
      <c r="N55" s="24"/>
      <c r="O55" s="25"/>
      <c r="P55" s="24">
        <f>$H55+$J55+$L55+$N55</f>
        <v>0</v>
      </c>
      <c r="Q55" s="25">
        <f>$I55+$K55+$M55+$O55</f>
        <v>0</v>
      </c>
      <c r="R55" s="26">
        <f>IF($H55=0,0,(($H55-$H55)/$H55)*100)</f>
        <v>0</v>
      </c>
      <c r="S55" s="27">
        <f>IF($I55=0,0,(($I55-$I55)/$I55)*100)</f>
        <v>0</v>
      </c>
      <c r="T55" s="26">
        <f>IF($E55=0,0,($P55/$E55)*100)</f>
        <v>0</v>
      </c>
      <c r="U55" s="28">
        <f>IF($E55=0,0,($Q55/$E55)*100)</f>
        <v>0</v>
      </c>
      <c r="V55" s="24">
        <v>0</v>
      </c>
      <c r="W55" s="25"/>
    </row>
    <row r="56" spans="1:23" ht="12.75" customHeight="1">
      <c r="A56" s="39" t="s">
        <v>76</v>
      </c>
      <c r="B56" s="23">
        <v>0</v>
      </c>
      <c r="C56" s="23">
        <v>0</v>
      </c>
      <c r="D56" s="23"/>
      <c r="E56" s="23">
        <f>$B56+$C56+$D56</f>
        <v>0</v>
      </c>
      <c r="F56" s="24">
        <v>0</v>
      </c>
      <c r="G56" s="25">
        <v>0</v>
      </c>
      <c r="H56" s="24"/>
      <c r="I56" s="25"/>
      <c r="J56" s="24"/>
      <c r="K56" s="25"/>
      <c r="L56" s="24"/>
      <c r="M56" s="25"/>
      <c r="N56" s="24"/>
      <c r="O56" s="25"/>
      <c r="P56" s="24">
        <f>$H56+$J56+$L56+$N56</f>
        <v>0</v>
      </c>
      <c r="Q56" s="25">
        <f>$I56+$K56+$M56+$O56</f>
        <v>0</v>
      </c>
      <c r="R56" s="26">
        <f>IF($H56=0,0,(($H56-$H56)/$H56)*100)</f>
        <v>0</v>
      </c>
      <c r="S56" s="27">
        <f>IF($I56=0,0,(($I56-$I56)/$I56)*100)</f>
        <v>0</v>
      </c>
      <c r="T56" s="26">
        <f>IF($E56=0,0,($P56/$E56)*100)</f>
        <v>0</v>
      </c>
      <c r="U56" s="28">
        <f>IF($E56=0,0,($Q56/$E56)*100)</f>
        <v>0</v>
      </c>
      <c r="V56" s="24">
        <v>0</v>
      </c>
      <c r="W56" s="25"/>
    </row>
    <row r="57" spans="1:23" ht="12.75" customHeight="1" hidden="1">
      <c r="A57" s="39" t="s">
        <v>77</v>
      </c>
      <c r="B57" s="23">
        <v>0</v>
      </c>
      <c r="C57" s="23">
        <v>0</v>
      </c>
      <c r="D57" s="23"/>
      <c r="E57" s="23">
        <f>$B57+$C57+$D57</f>
        <v>0</v>
      </c>
      <c r="F57" s="24">
        <v>0</v>
      </c>
      <c r="G57" s="25">
        <v>0</v>
      </c>
      <c r="H57" s="24"/>
      <c r="I57" s="25"/>
      <c r="J57" s="24"/>
      <c r="K57" s="25"/>
      <c r="L57" s="24"/>
      <c r="M57" s="25"/>
      <c r="N57" s="24"/>
      <c r="O57" s="25"/>
      <c r="P57" s="24">
        <f>$H57+$J57+$L57+$N57</f>
        <v>0</v>
      </c>
      <c r="Q57" s="25">
        <f>$I57+$K57+$M57+$O57</f>
        <v>0</v>
      </c>
      <c r="R57" s="26">
        <f>IF($H57=0,0,(($H57-$H57)/$H57)*100)</f>
        <v>0</v>
      </c>
      <c r="S57" s="27">
        <f>IF($I57=0,0,(($I57-$I57)/$I57)*100)</f>
        <v>0</v>
      </c>
      <c r="T57" s="26">
        <f>IF($E57=0,0,($P57/$E57)*100)</f>
        <v>0</v>
      </c>
      <c r="U57" s="28">
        <f>IF($E57=0,0,($Q57/$E57)*100)</f>
        <v>0</v>
      </c>
      <c r="V57" s="24">
        <v>0</v>
      </c>
      <c r="W57" s="25"/>
    </row>
    <row r="58" spans="1:23" ht="12.75" customHeight="1" hidden="1">
      <c r="A58" s="22" t="s">
        <v>78</v>
      </c>
      <c r="B58" s="23">
        <v>0</v>
      </c>
      <c r="C58" s="23">
        <v>0</v>
      </c>
      <c r="D58" s="23"/>
      <c r="E58" s="23">
        <f>$B58+$C58+$D58</f>
        <v>0</v>
      </c>
      <c r="F58" s="24">
        <v>0</v>
      </c>
      <c r="G58" s="25">
        <v>0</v>
      </c>
      <c r="H58" s="24"/>
      <c r="I58" s="25"/>
      <c r="J58" s="24"/>
      <c r="K58" s="25"/>
      <c r="L58" s="24"/>
      <c r="M58" s="25"/>
      <c r="N58" s="24"/>
      <c r="O58" s="25"/>
      <c r="P58" s="24">
        <f>$H58+$J58+$L58+$N58</f>
        <v>0</v>
      </c>
      <c r="Q58" s="25">
        <f>$I58+$K58+$M58+$O58</f>
        <v>0</v>
      </c>
      <c r="R58" s="26">
        <f>IF($H58=0,0,(($H58-$H58)/$H58)*100)</f>
        <v>0</v>
      </c>
      <c r="S58" s="27">
        <f>IF($I58=0,0,(($I58-$I58)/$I58)*100)</f>
        <v>0</v>
      </c>
      <c r="T58" s="26">
        <f>IF($E58=0,0,($P58/$E58)*100)</f>
        <v>0</v>
      </c>
      <c r="U58" s="28">
        <f>IF($E58=0,0,($Q58/$E58)*100)</f>
        <v>0</v>
      </c>
      <c r="V58" s="24">
        <v>0</v>
      </c>
      <c r="W58" s="25"/>
    </row>
    <row r="59" spans="1:23" ht="12.75" customHeight="1">
      <c r="A59" s="40" t="s">
        <v>41</v>
      </c>
      <c r="B59" s="41">
        <f>SUM(B55:B58)</f>
        <v>0</v>
      </c>
      <c r="C59" s="41">
        <f>SUM(C55:C58)</f>
        <v>0</v>
      </c>
      <c r="D59" s="41"/>
      <c r="E59" s="41">
        <f>$B59+$C59+$D59</f>
        <v>0</v>
      </c>
      <c r="F59" s="42">
        <f aca="true" t="shared" si="32" ref="F59:O59">SUM(F55:F58)</f>
        <v>0</v>
      </c>
      <c r="G59" s="43">
        <f t="shared" si="32"/>
        <v>0</v>
      </c>
      <c r="H59" s="42">
        <f t="shared" si="32"/>
        <v>0</v>
      </c>
      <c r="I59" s="43">
        <f t="shared" si="32"/>
        <v>0</v>
      </c>
      <c r="J59" s="42">
        <f t="shared" si="32"/>
        <v>0</v>
      </c>
      <c r="K59" s="43">
        <f t="shared" si="32"/>
        <v>0</v>
      </c>
      <c r="L59" s="42">
        <f t="shared" si="32"/>
        <v>0</v>
      </c>
      <c r="M59" s="43">
        <f t="shared" si="32"/>
        <v>0</v>
      </c>
      <c r="N59" s="42">
        <f t="shared" si="32"/>
        <v>0</v>
      </c>
      <c r="O59" s="43">
        <f t="shared" si="32"/>
        <v>0</v>
      </c>
      <c r="P59" s="42">
        <f>$H59+$J59+$L59+$N59</f>
        <v>0</v>
      </c>
      <c r="Q59" s="43">
        <f>$I59+$K59+$M59+$O59</f>
        <v>0</v>
      </c>
      <c r="R59" s="44">
        <f>IF($H59=0,0,(($H59-$H59)/$H59)*100)</f>
        <v>0</v>
      </c>
      <c r="S59" s="45">
        <f>IF($I59=0,0,(($I59-$I59)/$I59)*100)</f>
        <v>0</v>
      </c>
      <c r="T59" s="44">
        <f>IF($E59=0,0,($P59/$E59)*100)</f>
        <v>0</v>
      </c>
      <c r="U59" s="46">
        <f>IF($E59=0,0,($Q59/$E59)*100)</f>
        <v>0</v>
      </c>
      <c r="V59" s="42">
        <f>SUM(V55:V58)</f>
        <v>0</v>
      </c>
      <c r="W59" s="43">
        <f>SUM(W55:W58)</f>
        <v>0</v>
      </c>
    </row>
    <row r="60" spans="1:23" ht="12.75" customHeight="1">
      <c r="A60" s="15" t="s">
        <v>79</v>
      </c>
      <c r="B60" s="36"/>
      <c r="C60" s="36"/>
      <c r="D60" s="36"/>
      <c r="E60" s="36"/>
      <c r="F60" s="37"/>
      <c r="G60" s="38"/>
      <c r="H60" s="37"/>
      <c r="I60" s="38"/>
      <c r="J60" s="37"/>
      <c r="K60" s="38"/>
      <c r="L60" s="37"/>
      <c r="M60" s="38"/>
      <c r="N60" s="37"/>
      <c r="O60" s="38"/>
      <c r="P60" s="37"/>
      <c r="Q60" s="38"/>
      <c r="R60" s="19"/>
      <c r="S60" s="20"/>
      <c r="T60" s="19"/>
      <c r="U60" s="21"/>
      <c r="V60" s="37"/>
      <c r="W60" s="38"/>
    </row>
    <row r="61" spans="1:23" ht="12.75" customHeight="1">
      <c r="A61" s="22" t="s">
        <v>80</v>
      </c>
      <c r="B61" s="23">
        <v>0</v>
      </c>
      <c r="C61" s="23">
        <v>0</v>
      </c>
      <c r="D61" s="23"/>
      <c r="E61" s="23">
        <f aca="true" t="shared" si="33" ref="E61:E67">$B61+$C61+$D61</f>
        <v>0</v>
      </c>
      <c r="F61" s="24">
        <v>0</v>
      </c>
      <c r="G61" s="25">
        <v>0</v>
      </c>
      <c r="H61" s="24"/>
      <c r="I61" s="25"/>
      <c r="J61" s="24"/>
      <c r="K61" s="25"/>
      <c r="L61" s="24"/>
      <c r="M61" s="25"/>
      <c r="N61" s="24"/>
      <c r="O61" s="25"/>
      <c r="P61" s="24">
        <f aca="true" t="shared" si="34" ref="P61:P67">$H61+$J61+$L61+$N61</f>
        <v>0</v>
      </c>
      <c r="Q61" s="25">
        <f aca="true" t="shared" si="35" ref="Q61:Q67">$I61+$K61+$M61+$O61</f>
        <v>0</v>
      </c>
      <c r="R61" s="26">
        <f aca="true" t="shared" si="36" ref="R61:R67">IF($H61=0,0,(($H61-$H61)/$H61)*100)</f>
        <v>0</v>
      </c>
      <c r="S61" s="27">
        <f aca="true" t="shared" si="37" ref="S61:S67">IF($I61=0,0,(($I61-$I61)/$I61)*100)</f>
        <v>0</v>
      </c>
      <c r="T61" s="26">
        <f>IF($E61=0,0,($P61/$E61)*100)</f>
        <v>0</v>
      </c>
      <c r="U61" s="28">
        <f>IF($E61=0,0,($Q61/$E61)*100)</f>
        <v>0</v>
      </c>
      <c r="V61" s="24">
        <v>0</v>
      </c>
      <c r="W61" s="25"/>
    </row>
    <row r="62" spans="1:23" ht="12.75" customHeight="1">
      <c r="A62" s="22" t="s">
        <v>81</v>
      </c>
      <c r="B62" s="23">
        <v>0</v>
      </c>
      <c r="C62" s="23">
        <v>0</v>
      </c>
      <c r="D62" s="23"/>
      <c r="E62" s="23">
        <f t="shared" si="33"/>
        <v>0</v>
      </c>
      <c r="F62" s="24">
        <v>0</v>
      </c>
      <c r="G62" s="25">
        <v>0</v>
      </c>
      <c r="H62" s="24"/>
      <c r="I62" s="25"/>
      <c r="J62" s="24"/>
      <c r="K62" s="25"/>
      <c r="L62" s="24"/>
      <c r="M62" s="25"/>
      <c r="N62" s="24"/>
      <c r="O62" s="25"/>
      <c r="P62" s="24">
        <f t="shared" si="34"/>
        <v>0</v>
      </c>
      <c r="Q62" s="25">
        <f t="shared" si="35"/>
        <v>0</v>
      </c>
      <c r="R62" s="26">
        <f t="shared" si="36"/>
        <v>0</v>
      </c>
      <c r="S62" s="27">
        <f t="shared" si="37"/>
        <v>0</v>
      </c>
      <c r="T62" s="26">
        <f>IF($E62=0,0,($P62/$E62)*100)</f>
        <v>0</v>
      </c>
      <c r="U62" s="28">
        <f>IF($E62=0,0,($Q62/$E62)*100)</f>
        <v>0</v>
      </c>
      <c r="V62" s="24">
        <v>0</v>
      </c>
      <c r="W62" s="25"/>
    </row>
    <row r="63" spans="1:23" ht="12.75" customHeight="1">
      <c r="A63" s="22" t="s">
        <v>82</v>
      </c>
      <c r="B63" s="23">
        <v>0</v>
      </c>
      <c r="C63" s="23">
        <v>0</v>
      </c>
      <c r="D63" s="23"/>
      <c r="E63" s="23">
        <f t="shared" si="33"/>
        <v>0</v>
      </c>
      <c r="F63" s="24">
        <v>0</v>
      </c>
      <c r="G63" s="25">
        <v>0</v>
      </c>
      <c r="H63" s="24"/>
      <c r="I63" s="25"/>
      <c r="J63" s="24"/>
      <c r="K63" s="25"/>
      <c r="L63" s="24"/>
      <c r="M63" s="25"/>
      <c r="N63" s="24"/>
      <c r="O63" s="25"/>
      <c r="P63" s="24">
        <f t="shared" si="34"/>
        <v>0</v>
      </c>
      <c r="Q63" s="25">
        <f t="shared" si="35"/>
        <v>0</v>
      </c>
      <c r="R63" s="26">
        <f t="shared" si="36"/>
        <v>0</v>
      </c>
      <c r="S63" s="27">
        <f t="shared" si="37"/>
        <v>0</v>
      </c>
      <c r="T63" s="26">
        <f>IF($E63=0,0,($P63/$E63)*100)</f>
        <v>0</v>
      </c>
      <c r="U63" s="28">
        <f>IF($E63=0,0,($Q63/$E63)*100)</f>
        <v>0</v>
      </c>
      <c r="V63" s="24">
        <v>0</v>
      </c>
      <c r="W63" s="25"/>
    </row>
    <row r="64" spans="1:23" ht="12.75" customHeight="1">
      <c r="A64" s="22" t="s">
        <v>83</v>
      </c>
      <c r="B64" s="23">
        <v>0</v>
      </c>
      <c r="C64" s="23">
        <v>47493000</v>
      </c>
      <c r="D64" s="23"/>
      <c r="E64" s="23">
        <f t="shared" si="33"/>
        <v>47493000</v>
      </c>
      <c r="F64" s="24">
        <v>28483000</v>
      </c>
      <c r="G64" s="25">
        <v>28483000</v>
      </c>
      <c r="H64" s="24"/>
      <c r="I64" s="25"/>
      <c r="J64" s="24"/>
      <c r="K64" s="25"/>
      <c r="L64" s="24"/>
      <c r="M64" s="25"/>
      <c r="N64" s="24"/>
      <c r="O64" s="25"/>
      <c r="P64" s="24">
        <f t="shared" si="34"/>
        <v>0</v>
      </c>
      <c r="Q64" s="25">
        <f t="shared" si="35"/>
        <v>0</v>
      </c>
      <c r="R64" s="26">
        <f t="shared" si="36"/>
        <v>0</v>
      </c>
      <c r="S64" s="27">
        <f t="shared" si="37"/>
        <v>0</v>
      </c>
      <c r="T64" s="26">
        <f>IF($E64=0,0,($P64/$E64)*100)</f>
        <v>0</v>
      </c>
      <c r="U64" s="28">
        <f>IF($E64=0,0,($Q64/$E64)*100)</f>
        <v>0</v>
      </c>
      <c r="V64" s="24">
        <v>0</v>
      </c>
      <c r="W64" s="25">
        <v>0</v>
      </c>
    </row>
    <row r="65" spans="1:23" ht="12.75" customHeight="1">
      <c r="A65" s="22" t="s">
        <v>84</v>
      </c>
      <c r="B65" s="23">
        <v>0</v>
      </c>
      <c r="C65" s="23">
        <v>0</v>
      </c>
      <c r="D65" s="23"/>
      <c r="E65" s="23">
        <f t="shared" si="33"/>
        <v>0</v>
      </c>
      <c r="F65" s="24">
        <v>0</v>
      </c>
      <c r="G65" s="25">
        <v>0</v>
      </c>
      <c r="H65" s="24"/>
      <c r="I65" s="25"/>
      <c r="J65" s="24"/>
      <c r="K65" s="25"/>
      <c r="L65" s="24"/>
      <c r="M65" s="25"/>
      <c r="N65" s="24"/>
      <c r="O65" s="25"/>
      <c r="P65" s="24">
        <f t="shared" si="34"/>
        <v>0</v>
      </c>
      <c r="Q65" s="25">
        <f t="shared" si="35"/>
        <v>0</v>
      </c>
      <c r="R65" s="26">
        <f t="shared" si="36"/>
        <v>0</v>
      </c>
      <c r="S65" s="27">
        <f t="shared" si="37"/>
        <v>0</v>
      </c>
      <c r="T65" s="26">
        <f>IF($E65=0,0,($P65/$E65)*100)</f>
        <v>0</v>
      </c>
      <c r="U65" s="28">
        <f>IF($E65=0,0,($Q65/$E65)*100)</f>
        <v>0</v>
      </c>
      <c r="V65" s="24">
        <v>0</v>
      </c>
      <c r="W65" s="25">
        <v>0</v>
      </c>
    </row>
    <row r="66" spans="1:23" ht="12.75" customHeight="1">
      <c r="A66" s="29" t="s">
        <v>41</v>
      </c>
      <c r="B66" s="30">
        <f>SUM(B61:B65)</f>
        <v>0</v>
      </c>
      <c r="C66" s="30">
        <f>SUM(C61:C65)</f>
        <v>47493000</v>
      </c>
      <c r="D66" s="30"/>
      <c r="E66" s="30">
        <f t="shared" si="33"/>
        <v>47493000</v>
      </c>
      <c r="F66" s="31">
        <f aca="true" t="shared" si="38" ref="F66:O66">SUM(F61:F65)</f>
        <v>28483000</v>
      </c>
      <c r="G66" s="32">
        <f t="shared" si="38"/>
        <v>28483000</v>
      </c>
      <c r="H66" s="31">
        <f t="shared" si="38"/>
        <v>0</v>
      </c>
      <c r="I66" s="32">
        <f t="shared" si="38"/>
        <v>0</v>
      </c>
      <c r="J66" s="31">
        <f t="shared" si="38"/>
        <v>0</v>
      </c>
      <c r="K66" s="32">
        <f t="shared" si="38"/>
        <v>0</v>
      </c>
      <c r="L66" s="31">
        <f t="shared" si="38"/>
        <v>0</v>
      </c>
      <c r="M66" s="32">
        <f t="shared" si="38"/>
        <v>0</v>
      </c>
      <c r="N66" s="31">
        <f t="shared" si="38"/>
        <v>0</v>
      </c>
      <c r="O66" s="32">
        <f t="shared" si="38"/>
        <v>0</v>
      </c>
      <c r="P66" s="31">
        <f t="shared" si="34"/>
        <v>0</v>
      </c>
      <c r="Q66" s="32">
        <f t="shared" si="35"/>
        <v>0</v>
      </c>
      <c r="R66" s="33">
        <f t="shared" si="36"/>
        <v>0</v>
      </c>
      <c r="S66" s="34">
        <f t="shared" si="37"/>
        <v>0</v>
      </c>
      <c r="T66" s="33">
        <f>IF((+$E61+$E63+$E64++$E65)=0,0,(P66/(+$E61+$E63+$E64+$E65))*100)</f>
        <v>0</v>
      </c>
      <c r="U66" s="35">
        <f>IF((+$E61+$E63+$E65)=0,0,(Q66/(+$E61+$E63+$E65))*100)</f>
        <v>0</v>
      </c>
      <c r="V66" s="31">
        <f>SUM(V61:V65)</f>
        <v>0</v>
      </c>
      <c r="W66" s="32">
        <f>SUM(W61:W65)</f>
        <v>0</v>
      </c>
    </row>
    <row r="67" spans="1:23" ht="12.75" customHeight="1">
      <c r="A67" s="47" t="s">
        <v>85</v>
      </c>
      <c r="B67" s="48">
        <f>SUM(B9:B15,B18:B23,B26:B29,B32,B35:B39,B42:B52,B55:B58,B61:B65)</f>
        <v>24117424000</v>
      </c>
      <c r="C67" s="48">
        <f>SUM(C9:C15,C18:C23,C26:C29,C32,C35:C39,C42:C52,C55:C58,C61:C65)</f>
        <v>-3048822000</v>
      </c>
      <c r="D67" s="48"/>
      <c r="E67" s="48">
        <f t="shared" si="33"/>
        <v>21068602000</v>
      </c>
      <c r="F67" s="49">
        <f aca="true" t="shared" si="39" ref="F67:O67">SUM(F9:F15,F18:F23,F26:F29,F32,F35:F39,F42:F52,F55:F58,F61:F65)</f>
        <v>20612319000</v>
      </c>
      <c r="G67" s="50">
        <f t="shared" si="39"/>
        <v>5678394000</v>
      </c>
      <c r="H67" s="49">
        <f t="shared" si="39"/>
        <v>1815152000</v>
      </c>
      <c r="I67" s="50">
        <f t="shared" si="39"/>
        <v>1418773634</v>
      </c>
      <c r="J67" s="49">
        <f t="shared" si="39"/>
        <v>0</v>
      </c>
      <c r="K67" s="50">
        <f t="shared" si="39"/>
        <v>0</v>
      </c>
      <c r="L67" s="49">
        <f t="shared" si="39"/>
        <v>0</v>
      </c>
      <c r="M67" s="50">
        <f t="shared" si="39"/>
        <v>0</v>
      </c>
      <c r="N67" s="49">
        <f t="shared" si="39"/>
        <v>0</v>
      </c>
      <c r="O67" s="50">
        <f t="shared" si="39"/>
        <v>0</v>
      </c>
      <c r="P67" s="49">
        <f t="shared" si="34"/>
        <v>1815152000</v>
      </c>
      <c r="Q67" s="50">
        <f t="shared" si="35"/>
        <v>1418773634</v>
      </c>
      <c r="R67" s="51">
        <f t="shared" si="36"/>
        <v>0</v>
      </c>
      <c r="S67" s="52">
        <f t="shared" si="37"/>
        <v>0</v>
      </c>
      <c r="T67" s="5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11.964037072885864</v>
      </c>
      <c r="U67" s="5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9.351426412338471</v>
      </c>
      <c r="V67" s="49">
        <f>SUM(V9:V15,V18:V23,V26:V29,V32,V35:V39,V42:V52,V55:V58,V61:V65)</f>
        <v>0</v>
      </c>
      <c r="W67" s="50">
        <f>SUM(W9:W15,W18:W23,W26:W29,W32,W35:W39,W42:W52,W55:W58,W61:W65)</f>
        <v>0</v>
      </c>
    </row>
    <row r="68" spans="1:23" ht="12.75" customHeight="1">
      <c r="A68" s="15" t="s">
        <v>42</v>
      </c>
      <c r="B68" s="36"/>
      <c r="C68" s="36"/>
      <c r="D68" s="36"/>
      <c r="E68" s="36"/>
      <c r="F68" s="37"/>
      <c r="G68" s="38"/>
      <c r="H68" s="37"/>
      <c r="I68" s="38"/>
      <c r="J68" s="37"/>
      <c r="K68" s="38"/>
      <c r="L68" s="37"/>
      <c r="M68" s="38"/>
      <c r="N68" s="37"/>
      <c r="O68" s="38"/>
      <c r="P68" s="37"/>
      <c r="Q68" s="38"/>
      <c r="R68" s="19"/>
      <c r="S68" s="20"/>
      <c r="T68" s="19"/>
      <c r="U68" s="21"/>
      <c r="V68" s="37"/>
      <c r="W68" s="38"/>
    </row>
    <row r="69" spans="1:23" s="54" customFormat="1" ht="12.75" customHeight="1">
      <c r="A69" s="53" t="s">
        <v>86</v>
      </c>
      <c r="B69" s="23">
        <v>14671101000</v>
      </c>
      <c r="C69" s="23">
        <v>0</v>
      </c>
      <c r="D69" s="23"/>
      <c r="E69" s="23">
        <f>$B69+$C69+$D69</f>
        <v>14671101000</v>
      </c>
      <c r="F69" s="24">
        <v>14671101000</v>
      </c>
      <c r="G69" s="25">
        <v>5725808000</v>
      </c>
      <c r="H69" s="24">
        <v>2537543000</v>
      </c>
      <c r="I69" s="25">
        <v>2197769397</v>
      </c>
      <c r="J69" s="24"/>
      <c r="K69" s="25"/>
      <c r="L69" s="24"/>
      <c r="M69" s="25"/>
      <c r="N69" s="24"/>
      <c r="O69" s="25"/>
      <c r="P69" s="24">
        <f>$H69+$J69+$L69+$N69</f>
        <v>2537543000</v>
      </c>
      <c r="Q69" s="25">
        <f>$I69+$K69+$M69+$O69</f>
        <v>2197769397</v>
      </c>
      <c r="R69" s="26">
        <f>IF($H69=0,0,(($H69-$H69)/$H69)*100)</f>
        <v>0</v>
      </c>
      <c r="S69" s="27">
        <f>IF($I69=0,0,(($I69-$I69)/$I69)*100)</f>
        <v>0</v>
      </c>
      <c r="T69" s="26">
        <f>IF($E69=0,0,($P69/$E69)*100)</f>
        <v>17.296200196563298</v>
      </c>
      <c r="U69" s="28">
        <f>IF($E69=0,0,($Q69/$E69)*100)</f>
        <v>14.98026219709073</v>
      </c>
      <c r="V69" s="24">
        <v>0</v>
      </c>
      <c r="W69" s="25">
        <v>0</v>
      </c>
    </row>
    <row r="70" spans="1:23" ht="12.75" customHeight="1">
      <c r="A70" s="40" t="s">
        <v>41</v>
      </c>
      <c r="B70" s="41">
        <f>B69</f>
        <v>14671101000</v>
      </c>
      <c r="C70" s="41">
        <f>C69</f>
        <v>0</v>
      </c>
      <c r="D70" s="41"/>
      <c r="E70" s="41">
        <f>$B70+$C70+$D70</f>
        <v>14671101000</v>
      </c>
      <c r="F70" s="42">
        <f aca="true" t="shared" si="40" ref="F70:O70">F69</f>
        <v>14671101000</v>
      </c>
      <c r="G70" s="43">
        <f t="shared" si="40"/>
        <v>5725808000</v>
      </c>
      <c r="H70" s="42">
        <f t="shared" si="40"/>
        <v>2537543000</v>
      </c>
      <c r="I70" s="43">
        <f t="shared" si="40"/>
        <v>2197769397</v>
      </c>
      <c r="J70" s="42">
        <f t="shared" si="40"/>
        <v>0</v>
      </c>
      <c r="K70" s="43">
        <f t="shared" si="40"/>
        <v>0</v>
      </c>
      <c r="L70" s="42">
        <f t="shared" si="40"/>
        <v>0</v>
      </c>
      <c r="M70" s="43">
        <f t="shared" si="40"/>
        <v>0</v>
      </c>
      <c r="N70" s="42">
        <f t="shared" si="40"/>
        <v>0</v>
      </c>
      <c r="O70" s="43">
        <f t="shared" si="40"/>
        <v>0</v>
      </c>
      <c r="P70" s="42">
        <f>$H70+$J70+$L70+$N70</f>
        <v>2537543000</v>
      </c>
      <c r="Q70" s="43">
        <f>$I70+$K70+$M70+$O70</f>
        <v>2197769397</v>
      </c>
      <c r="R70" s="44">
        <f>IF($H70=0,0,(($H70-$H70)/$H70)*100)</f>
        <v>0</v>
      </c>
      <c r="S70" s="45">
        <f>IF($I70=0,0,(($I70-$I70)/$I70)*100)</f>
        <v>0</v>
      </c>
      <c r="T70" s="44">
        <f>IF($E70=0,0,($P70/$E70)*100)</f>
        <v>17.296200196563298</v>
      </c>
      <c r="U70" s="46">
        <f>IF($E70=0,0,($Q70/$E70)*100)</f>
        <v>14.98026219709073</v>
      </c>
      <c r="V70" s="42">
        <f>V69</f>
        <v>0</v>
      </c>
      <c r="W70" s="43">
        <f>W69</f>
        <v>0</v>
      </c>
    </row>
    <row r="71" spans="1:23" ht="12.75" customHeight="1">
      <c r="A71" s="47" t="s">
        <v>85</v>
      </c>
      <c r="B71" s="48">
        <f>B69</f>
        <v>14671101000</v>
      </c>
      <c r="C71" s="48">
        <f>C69</f>
        <v>0</v>
      </c>
      <c r="D71" s="48"/>
      <c r="E71" s="48">
        <f>$B71+$C71+$D71</f>
        <v>14671101000</v>
      </c>
      <c r="F71" s="49">
        <f aca="true" t="shared" si="41" ref="F71:O71">F69</f>
        <v>14671101000</v>
      </c>
      <c r="G71" s="50">
        <f t="shared" si="41"/>
        <v>5725808000</v>
      </c>
      <c r="H71" s="49">
        <f t="shared" si="41"/>
        <v>2537543000</v>
      </c>
      <c r="I71" s="50">
        <f t="shared" si="41"/>
        <v>2197769397</v>
      </c>
      <c r="J71" s="49">
        <f t="shared" si="41"/>
        <v>0</v>
      </c>
      <c r="K71" s="50">
        <f t="shared" si="41"/>
        <v>0</v>
      </c>
      <c r="L71" s="49">
        <f t="shared" si="41"/>
        <v>0</v>
      </c>
      <c r="M71" s="50">
        <f t="shared" si="41"/>
        <v>0</v>
      </c>
      <c r="N71" s="49">
        <f t="shared" si="41"/>
        <v>0</v>
      </c>
      <c r="O71" s="50">
        <f t="shared" si="41"/>
        <v>0</v>
      </c>
      <c r="P71" s="49">
        <f>$H71+$J71+$L71+$N71</f>
        <v>2537543000</v>
      </c>
      <c r="Q71" s="50">
        <f>$I71+$K71+$M71+$O71</f>
        <v>2197769397</v>
      </c>
      <c r="R71" s="51">
        <f>IF($H71=0,0,(($H71-$H71)/$H71)*100)</f>
        <v>0</v>
      </c>
      <c r="S71" s="52">
        <f>IF($I71=0,0,(($I71-$I71)/$I71)*100)</f>
        <v>0</v>
      </c>
      <c r="T71" s="51">
        <f>IF($E71=0,0,($P71/$E71)*100)</f>
        <v>17.296200196563298</v>
      </c>
      <c r="U71" s="55">
        <f>IF($E71=0,0,($Q71/$E71)*100)</f>
        <v>14.98026219709073</v>
      </c>
      <c r="V71" s="49">
        <f>V69</f>
        <v>0</v>
      </c>
      <c r="W71" s="50">
        <f>W69</f>
        <v>0</v>
      </c>
    </row>
    <row r="72" spans="1:23" ht="12.75" customHeight="1" thickBot="1">
      <c r="A72" s="47" t="s">
        <v>87</v>
      </c>
      <c r="B72" s="48">
        <f>SUM(B9:B15,B18:B23,B26:B29,B32,B35:B39,B42:B52,B55:B58,B61:B65,B69)</f>
        <v>38788525000</v>
      </c>
      <c r="C72" s="48">
        <f>SUM(C9:C15,C18:C23,C26:C29,C32,C35:C39,C42:C52,C55:C58,C61:C65,C69)</f>
        <v>-3048822000</v>
      </c>
      <c r="D72" s="48"/>
      <c r="E72" s="48">
        <f>$B72+$C72+$D72</f>
        <v>35739703000</v>
      </c>
      <c r="F72" s="49">
        <f aca="true" t="shared" si="42" ref="F72:O72">SUM(F9:F15,F18:F23,F26:F29,F32,F35:F39,F42:F52,F55:F58,F61:F65,F69)</f>
        <v>35283420000</v>
      </c>
      <c r="G72" s="50">
        <f t="shared" si="42"/>
        <v>11404202000</v>
      </c>
      <c r="H72" s="49">
        <f t="shared" si="42"/>
        <v>4352695000</v>
      </c>
      <c r="I72" s="50">
        <f t="shared" si="42"/>
        <v>3616543031</v>
      </c>
      <c r="J72" s="49">
        <f t="shared" si="42"/>
        <v>0</v>
      </c>
      <c r="K72" s="50">
        <f t="shared" si="42"/>
        <v>0</v>
      </c>
      <c r="L72" s="49">
        <f t="shared" si="42"/>
        <v>0</v>
      </c>
      <c r="M72" s="50">
        <f t="shared" si="42"/>
        <v>0</v>
      </c>
      <c r="N72" s="49">
        <f t="shared" si="42"/>
        <v>0</v>
      </c>
      <c r="O72" s="50">
        <f t="shared" si="42"/>
        <v>0</v>
      </c>
      <c r="P72" s="49">
        <f>$H72+$J72+$L72+$N72</f>
        <v>4352695000</v>
      </c>
      <c r="Q72" s="50">
        <f>$I72+$K72+$M72+$O72</f>
        <v>3616543031</v>
      </c>
      <c r="R72" s="51">
        <f>IF($H72=0,0,(($H72-$H72)/$H72)*100)</f>
        <v>0</v>
      </c>
      <c r="S72" s="52">
        <f>IF($I72=0,0,(($I72-$I72)/$I72)*100)</f>
        <v>0</v>
      </c>
      <c r="T72" s="5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14.585393291709945</v>
      </c>
      <c r="U72" s="5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12.536845828131232</v>
      </c>
      <c r="V72" s="49">
        <f>SUM(V9:V15,V18:V23,V26:V29,V32,V35:V39,V42:V52,V55:V58,V61:V65,V69)</f>
        <v>0</v>
      </c>
      <c r="W72" s="50">
        <f>SUM(W9:W15,W18:W23,W26:W29,W32,W35:W39,W42:W52,W55:W58,W61:W65,W69)</f>
        <v>0</v>
      </c>
    </row>
    <row r="73" spans="1:23" ht="13.5" thickTop="1">
      <c r="A73" s="56"/>
      <c r="B73" s="57"/>
      <c r="C73" s="58"/>
      <c r="D73" s="58"/>
      <c r="E73" s="59"/>
      <c r="F73" s="57"/>
      <c r="G73" s="58"/>
      <c r="H73" s="58"/>
      <c r="I73" s="59"/>
      <c r="J73" s="58"/>
      <c r="K73" s="59"/>
      <c r="L73" s="58"/>
      <c r="M73" s="58"/>
      <c r="N73" s="58"/>
      <c r="O73" s="58"/>
      <c r="P73" s="58"/>
      <c r="Q73" s="58"/>
      <c r="R73" s="58"/>
      <c r="S73" s="58"/>
      <c r="T73" s="58"/>
      <c r="U73" s="59"/>
      <c r="V73" s="57"/>
      <c r="W73" s="59"/>
    </row>
    <row r="74" spans="1:23" ht="12.75">
      <c r="A74" s="60"/>
      <c r="B74" s="61"/>
      <c r="C74" s="62"/>
      <c r="D74" s="62"/>
      <c r="E74" s="63"/>
      <c r="F74" s="64" t="s">
        <v>4</v>
      </c>
      <c r="G74" s="65"/>
      <c r="H74" s="64" t="s">
        <v>5</v>
      </c>
      <c r="I74" s="66"/>
      <c r="J74" s="64" t="s">
        <v>6</v>
      </c>
      <c r="K74" s="66"/>
      <c r="L74" s="64" t="s">
        <v>7</v>
      </c>
      <c r="M74" s="64"/>
      <c r="N74" s="67" t="s">
        <v>8</v>
      </c>
      <c r="O74" s="64"/>
      <c r="P74" s="68" t="s">
        <v>9</v>
      </c>
      <c r="Q74" s="69"/>
      <c r="R74" s="70" t="s">
        <v>10</v>
      </c>
      <c r="S74" s="69"/>
      <c r="T74" s="70" t="s">
        <v>11</v>
      </c>
      <c r="U74" s="69"/>
      <c r="V74" s="68"/>
      <c r="W74" s="69"/>
    </row>
    <row r="75" spans="1:23" ht="67.5">
      <c r="A75" s="71" t="s">
        <v>88</v>
      </c>
      <c r="B75" s="72" t="s">
        <v>89</v>
      </c>
      <c r="C75" s="72" t="s">
        <v>90</v>
      </c>
      <c r="D75" s="73" t="s">
        <v>16</v>
      </c>
      <c r="E75" s="72" t="s">
        <v>17</v>
      </c>
      <c r="F75" s="72" t="s">
        <v>18</v>
      </c>
      <c r="G75" s="72" t="s">
        <v>91</v>
      </c>
      <c r="H75" s="72" t="s">
        <v>92</v>
      </c>
      <c r="I75" s="74" t="s">
        <v>21</v>
      </c>
      <c r="J75" s="72" t="s">
        <v>93</v>
      </c>
      <c r="K75" s="74" t="s">
        <v>23</v>
      </c>
      <c r="L75" s="72" t="s">
        <v>94</v>
      </c>
      <c r="M75" s="74" t="s">
        <v>25</v>
      </c>
      <c r="N75" s="72" t="s">
        <v>95</v>
      </c>
      <c r="O75" s="74" t="s">
        <v>27</v>
      </c>
      <c r="P75" s="74" t="s">
        <v>96</v>
      </c>
      <c r="Q75" s="75" t="s">
        <v>29</v>
      </c>
      <c r="R75" s="76" t="s">
        <v>96</v>
      </c>
      <c r="S75" s="77" t="s">
        <v>29</v>
      </c>
      <c r="T75" s="76" t="s">
        <v>97</v>
      </c>
      <c r="U75" s="73" t="s">
        <v>31</v>
      </c>
      <c r="V75" s="72"/>
      <c r="W75" s="74"/>
    </row>
    <row r="76" spans="1:23" ht="12.75">
      <c r="A76" s="78" t="str">
        <f>+A7</f>
        <v>R thousands</v>
      </c>
      <c r="B76" s="79"/>
      <c r="C76" s="79">
        <v>100</v>
      </c>
      <c r="D76" s="79"/>
      <c r="E76" s="79"/>
      <c r="F76" s="79"/>
      <c r="G76" s="79"/>
      <c r="H76" s="79"/>
      <c r="I76" s="79"/>
      <c r="J76" s="79"/>
      <c r="K76" s="79"/>
      <c r="L76" s="79"/>
      <c r="M76" s="80"/>
      <c r="N76" s="79"/>
      <c r="O76" s="80"/>
      <c r="P76" s="79"/>
      <c r="Q76" s="80"/>
      <c r="R76" s="79"/>
      <c r="S76" s="80"/>
      <c r="T76" s="79"/>
      <c r="U76" s="79"/>
      <c r="V76" s="79"/>
      <c r="W76" s="79"/>
    </row>
    <row r="77" spans="1:23" ht="12.75" hidden="1">
      <c r="A77" s="81"/>
      <c r="B77" s="82"/>
      <c r="C77" s="82"/>
      <c r="D77" s="82"/>
      <c r="E77" s="82"/>
      <c r="F77" s="82"/>
      <c r="G77" s="82"/>
      <c r="H77" s="82"/>
      <c r="I77" s="82"/>
      <c r="J77" s="82"/>
      <c r="K77" s="82"/>
      <c r="L77" s="82"/>
      <c r="M77" s="83"/>
      <c r="N77" s="82"/>
      <c r="O77" s="83"/>
      <c r="P77" s="82"/>
      <c r="Q77" s="83"/>
      <c r="R77" s="84"/>
      <c r="S77" s="85"/>
      <c r="T77" s="84"/>
      <c r="U77" s="84"/>
      <c r="V77" s="82"/>
      <c r="W77" s="82"/>
    </row>
    <row r="78" spans="1:23" ht="12.75" hidden="1">
      <c r="A78" s="86" t="s">
        <v>98</v>
      </c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8"/>
      <c r="N78" s="87"/>
      <c r="O78" s="88"/>
      <c r="P78" s="87"/>
      <c r="Q78" s="88"/>
      <c r="R78" s="89"/>
      <c r="S78" s="90"/>
      <c r="T78" s="89"/>
      <c r="U78" s="89"/>
      <c r="V78" s="87"/>
      <c r="W78" s="87"/>
    </row>
    <row r="79" spans="1:23" ht="12.75" hidden="1">
      <c r="A79" s="91" t="s">
        <v>99</v>
      </c>
      <c r="B79" s="92">
        <f>SUM(B80:B83)</f>
        <v>0</v>
      </c>
      <c r="C79" s="92">
        <f aca="true" t="shared" si="43" ref="C79:I79">SUM(C80:C83)</f>
        <v>0</v>
      </c>
      <c r="D79" s="92">
        <f t="shared" si="43"/>
        <v>0</v>
      </c>
      <c r="E79" s="92">
        <f t="shared" si="43"/>
        <v>0</v>
      </c>
      <c r="F79" s="92">
        <f t="shared" si="43"/>
        <v>0</v>
      </c>
      <c r="G79" s="92">
        <f t="shared" si="43"/>
        <v>0</v>
      </c>
      <c r="H79" s="92">
        <f t="shared" si="43"/>
        <v>0</v>
      </c>
      <c r="I79" s="92">
        <f t="shared" si="43"/>
        <v>0</v>
      </c>
      <c r="J79" s="92">
        <f>SUM(J80:J83)</f>
        <v>0</v>
      </c>
      <c r="K79" s="92">
        <f>SUM(K80:K83)</f>
        <v>0</v>
      </c>
      <c r="L79" s="92">
        <f>SUM(L80:L83)</f>
        <v>0</v>
      </c>
      <c r="M79" s="93">
        <f>SUM(M80:M83)</f>
        <v>0</v>
      </c>
      <c r="N79" s="92"/>
      <c r="O79" s="93"/>
      <c r="P79" s="92"/>
      <c r="Q79" s="93"/>
      <c r="R79" s="94"/>
      <c r="S79" s="95"/>
      <c r="T79" s="94"/>
      <c r="U79" s="94"/>
      <c r="V79" s="92">
        <f>SUM(V80:V83)</f>
        <v>0</v>
      </c>
      <c r="W79" s="92">
        <f>SUM(W80:W83)</f>
        <v>0</v>
      </c>
    </row>
    <row r="80" spans="1:23" ht="12.75" hidden="1">
      <c r="A80" s="60" t="s">
        <v>100</v>
      </c>
      <c r="B80" s="96"/>
      <c r="C80" s="96"/>
      <c r="D80" s="96"/>
      <c r="E80" s="96">
        <f>SUM(B80:D80)</f>
        <v>0</v>
      </c>
      <c r="F80" s="96"/>
      <c r="G80" s="96"/>
      <c r="H80" s="96"/>
      <c r="I80" s="97"/>
      <c r="J80" s="96"/>
      <c r="K80" s="97"/>
      <c r="L80" s="96"/>
      <c r="M80" s="98"/>
      <c r="N80" s="96"/>
      <c r="O80" s="98"/>
      <c r="P80" s="96"/>
      <c r="Q80" s="98"/>
      <c r="R80" s="99"/>
      <c r="S80" s="100"/>
      <c r="T80" s="99"/>
      <c r="U80" s="99"/>
      <c r="V80" s="96"/>
      <c r="W80" s="96"/>
    </row>
    <row r="81" spans="1:23" ht="12.75" hidden="1">
      <c r="A81" s="60" t="s">
        <v>101</v>
      </c>
      <c r="B81" s="96"/>
      <c r="C81" s="96"/>
      <c r="D81" s="96"/>
      <c r="E81" s="96">
        <f>SUM(B81:D81)</f>
        <v>0</v>
      </c>
      <c r="F81" s="96"/>
      <c r="G81" s="96"/>
      <c r="H81" s="96"/>
      <c r="I81" s="97"/>
      <c r="J81" s="96"/>
      <c r="K81" s="97"/>
      <c r="L81" s="96"/>
      <c r="M81" s="98"/>
      <c r="N81" s="96"/>
      <c r="O81" s="98"/>
      <c r="P81" s="96"/>
      <c r="Q81" s="98"/>
      <c r="R81" s="99"/>
      <c r="S81" s="100"/>
      <c r="T81" s="99"/>
      <c r="U81" s="99"/>
      <c r="V81" s="96"/>
      <c r="W81" s="96"/>
    </row>
    <row r="82" spans="1:23" ht="12.75" hidden="1">
      <c r="A82" s="60" t="s">
        <v>102</v>
      </c>
      <c r="B82" s="96"/>
      <c r="C82" s="96"/>
      <c r="D82" s="96"/>
      <c r="E82" s="96">
        <f>SUM(B82:D82)</f>
        <v>0</v>
      </c>
      <c r="F82" s="96"/>
      <c r="G82" s="96"/>
      <c r="H82" s="96"/>
      <c r="I82" s="97"/>
      <c r="J82" s="96"/>
      <c r="K82" s="97"/>
      <c r="L82" s="96"/>
      <c r="M82" s="98"/>
      <c r="N82" s="96"/>
      <c r="O82" s="98"/>
      <c r="P82" s="96"/>
      <c r="Q82" s="98"/>
      <c r="R82" s="99"/>
      <c r="S82" s="100"/>
      <c r="T82" s="99"/>
      <c r="U82" s="99"/>
      <c r="V82" s="96"/>
      <c r="W82" s="96"/>
    </row>
    <row r="83" spans="1:23" ht="12.75" hidden="1">
      <c r="A83" s="60" t="s">
        <v>103</v>
      </c>
      <c r="B83" s="96"/>
      <c r="C83" s="96"/>
      <c r="D83" s="96"/>
      <c r="E83" s="96">
        <f>SUM(B83:D83)</f>
        <v>0</v>
      </c>
      <c r="F83" s="96"/>
      <c r="G83" s="96"/>
      <c r="H83" s="96"/>
      <c r="I83" s="97"/>
      <c r="J83" s="96"/>
      <c r="K83" s="97"/>
      <c r="L83" s="96"/>
      <c r="M83" s="98"/>
      <c r="N83" s="96"/>
      <c r="O83" s="98"/>
      <c r="P83" s="96"/>
      <c r="Q83" s="98"/>
      <c r="R83" s="99"/>
      <c r="S83" s="100"/>
      <c r="T83" s="99"/>
      <c r="U83" s="99"/>
      <c r="V83" s="96"/>
      <c r="W83" s="96"/>
    </row>
    <row r="84" spans="1:23" ht="12.75" hidden="1">
      <c r="A84" s="60"/>
      <c r="B84" s="96"/>
      <c r="C84" s="96"/>
      <c r="D84" s="96"/>
      <c r="E84" s="96"/>
      <c r="F84" s="96"/>
      <c r="G84" s="96"/>
      <c r="H84" s="96"/>
      <c r="I84" s="96"/>
      <c r="J84" s="96"/>
      <c r="K84" s="96"/>
      <c r="L84" s="96"/>
      <c r="M84" s="98"/>
      <c r="N84" s="96"/>
      <c r="O84" s="98"/>
      <c r="P84" s="96"/>
      <c r="Q84" s="98"/>
      <c r="R84" s="99"/>
      <c r="S84" s="100"/>
      <c r="T84" s="99"/>
      <c r="U84" s="99"/>
      <c r="V84" s="96"/>
      <c r="W84" s="96"/>
    </row>
    <row r="85" spans="1:23" ht="12.75">
      <c r="A85" s="101" t="s">
        <v>104</v>
      </c>
      <c r="B85" s="102"/>
      <c r="C85" s="102"/>
      <c r="D85" s="102"/>
      <c r="E85" s="102"/>
      <c r="F85" s="102"/>
      <c r="G85" s="102"/>
      <c r="H85" s="102"/>
      <c r="I85" s="102"/>
      <c r="J85" s="102"/>
      <c r="K85" s="102"/>
      <c r="L85" s="102"/>
      <c r="M85" s="102"/>
      <c r="N85" s="102"/>
      <c r="O85" s="102"/>
      <c r="P85" s="102"/>
      <c r="Q85" s="103"/>
      <c r="R85" s="104"/>
      <c r="S85" s="104"/>
      <c r="T85" s="105"/>
      <c r="U85" s="106"/>
      <c r="V85" s="102"/>
      <c r="W85" s="102"/>
    </row>
    <row r="86" spans="1:23" ht="12.75">
      <c r="A86" s="107" t="s">
        <v>105</v>
      </c>
      <c r="B86" s="108">
        <v>0</v>
      </c>
      <c r="C86" s="108">
        <v>0</v>
      </c>
      <c r="D86" s="108"/>
      <c r="E86" s="108">
        <f aca="true" t="shared" si="44" ref="E86:E93">$B86+$C86+$D86</f>
        <v>0</v>
      </c>
      <c r="F86" s="108">
        <v>0</v>
      </c>
      <c r="G86" s="108">
        <v>0</v>
      </c>
      <c r="H86" s="108"/>
      <c r="I86" s="108"/>
      <c r="J86" s="108"/>
      <c r="K86" s="108"/>
      <c r="L86" s="108"/>
      <c r="M86" s="108"/>
      <c r="N86" s="108"/>
      <c r="O86" s="108"/>
      <c r="P86" s="108">
        <f aca="true" t="shared" si="45" ref="P86:P93">$H86+$J86+$L86+$N86</f>
        <v>0</v>
      </c>
      <c r="Q86" s="96">
        <f aca="true" t="shared" si="46" ref="Q86:Q93">$I86+$K86+$M86+$O86</f>
        <v>0</v>
      </c>
      <c r="R86" s="109">
        <f aca="true" t="shared" si="47" ref="R86:R93">IF($H86=0,0,(($H86-$H86)/$H86)*100)</f>
        <v>0</v>
      </c>
      <c r="S86" s="110">
        <f aca="true" t="shared" si="48" ref="S86:S93">IF($I86=0,0,(($I86-$I86)/$I86)*100)</f>
        <v>0</v>
      </c>
      <c r="T86" s="109">
        <f aca="true" t="shared" si="49" ref="T86:T93">IF($E86=0,0,($P86/$E86)*100)</f>
        <v>0</v>
      </c>
      <c r="U86" s="110">
        <f aca="true" t="shared" si="50" ref="U86:U93">IF($E86=0,0,($Q86/$E86)*100)</f>
        <v>0</v>
      </c>
      <c r="V86" s="108"/>
      <c r="W86" s="108"/>
    </row>
    <row r="87" spans="1:23" ht="12.75">
      <c r="A87" s="111" t="s">
        <v>106</v>
      </c>
      <c r="B87" s="96">
        <v>0</v>
      </c>
      <c r="C87" s="96">
        <v>0</v>
      </c>
      <c r="D87" s="96"/>
      <c r="E87" s="96">
        <f t="shared" si="44"/>
        <v>0</v>
      </c>
      <c r="F87" s="96">
        <v>0</v>
      </c>
      <c r="G87" s="96">
        <v>0</v>
      </c>
      <c r="H87" s="96"/>
      <c r="I87" s="96"/>
      <c r="J87" s="96"/>
      <c r="K87" s="96"/>
      <c r="L87" s="96"/>
      <c r="M87" s="96"/>
      <c r="N87" s="96"/>
      <c r="O87" s="96"/>
      <c r="P87" s="98">
        <f t="shared" si="45"/>
        <v>0</v>
      </c>
      <c r="Q87" s="98">
        <f t="shared" si="46"/>
        <v>0</v>
      </c>
      <c r="R87" s="109">
        <f t="shared" si="47"/>
        <v>0</v>
      </c>
      <c r="S87" s="110">
        <f t="shared" si="48"/>
        <v>0</v>
      </c>
      <c r="T87" s="109">
        <f t="shared" si="49"/>
        <v>0</v>
      </c>
      <c r="U87" s="110">
        <f t="shared" si="50"/>
        <v>0</v>
      </c>
      <c r="V87" s="96"/>
      <c r="W87" s="96"/>
    </row>
    <row r="88" spans="1:23" ht="12.75">
      <c r="A88" s="111" t="s">
        <v>107</v>
      </c>
      <c r="B88" s="96">
        <v>0</v>
      </c>
      <c r="C88" s="96">
        <v>0</v>
      </c>
      <c r="D88" s="96"/>
      <c r="E88" s="96">
        <f t="shared" si="44"/>
        <v>0</v>
      </c>
      <c r="F88" s="96">
        <v>0</v>
      </c>
      <c r="G88" s="96">
        <v>0</v>
      </c>
      <c r="H88" s="96"/>
      <c r="I88" s="96"/>
      <c r="J88" s="96"/>
      <c r="K88" s="96"/>
      <c r="L88" s="96"/>
      <c r="M88" s="96"/>
      <c r="N88" s="96"/>
      <c r="O88" s="96"/>
      <c r="P88" s="98">
        <f t="shared" si="45"/>
        <v>0</v>
      </c>
      <c r="Q88" s="98">
        <f t="shared" si="46"/>
        <v>0</v>
      </c>
      <c r="R88" s="109">
        <f t="shared" si="47"/>
        <v>0</v>
      </c>
      <c r="S88" s="110">
        <f t="shared" si="48"/>
        <v>0</v>
      </c>
      <c r="T88" s="109">
        <f t="shared" si="49"/>
        <v>0</v>
      </c>
      <c r="U88" s="110">
        <f t="shared" si="50"/>
        <v>0</v>
      </c>
      <c r="V88" s="96"/>
      <c r="W88" s="96"/>
    </row>
    <row r="89" spans="1:23" ht="12.75">
      <c r="A89" s="111" t="s">
        <v>108</v>
      </c>
      <c r="B89" s="96">
        <v>0</v>
      </c>
      <c r="C89" s="96">
        <v>0</v>
      </c>
      <c r="D89" s="96"/>
      <c r="E89" s="96">
        <f t="shared" si="44"/>
        <v>0</v>
      </c>
      <c r="F89" s="96">
        <v>0</v>
      </c>
      <c r="G89" s="96">
        <v>0</v>
      </c>
      <c r="H89" s="96"/>
      <c r="I89" s="96"/>
      <c r="J89" s="96"/>
      <c r="K89" s="96"/>
      <c r="L89" s="96"/>
      <c r="M89" s="96"/>
      <c r="N89" s="96"/>
      <c r="O89" s="96"/>
      <c r="P89" s="98">
        <f t="shared" si="45"/>
        <v>0</v>
      </c>
      <c r="Q89" s="98">
        <f t="shared" si="46"/>
        <v>0</v>
      </c>
      <c r="R89" s="109">
        <f t="shared" si="47"/>
        <v>0</v>
      </c>
      <c r="S89" s="110">
        <f t="shared" si="48"/>
        <v>0</v>
      </c>
      <c r="T89" s="109">
        <f t="shared" si="49"/>
        <v>0</v>
      </c>
      <c r="U89" s="110">
        <f t="shared" si="50"/>
        <v>0</v>
      </c>
      <c r="V89" s="96"/>
      <c r="W89" s="96"/>
    </row>
    <row r="90" spans="1:23" ht="12.75">
      <c r="A90" s="111" t="s">
        <v>109</v>
      </c>
      <c r="B90" s="96">
        <v>0</v>
      </c>
      <c r="C90" s="96">
        <v>0</v>
      </c>
      <c r="D90" s="96"/>
      <c r="E90" s="96">
        <f t="shared" si="44"/>
        <v>0</v>
      </c>
      <c r="F90" s="96">
        <v>0</v>
      </c>
      <c r="G90" s="96">
        <v>0</v>
      </c>
      <c r="H90" s="96"/>
      <c r="I90" s="96"/>
      <c r="J90" s="96"/>
      <c r="K90" s="96"/>
      <c r="L90" s="96"/>
      <c r="M90" s="96"/>
      <c r="N90" s="96"/>
      <c r="O90" s="96"/>
      <c r="P90" s="98">
        <f t="shared" si="45"/>
        <v>0</v>
      </c>
      <c r="Q90" s="98">
        <f t="shared" si="46"/>
        <v>0</v>
      </c>
      <c r="R90" s="109">
        <f t="shared" si="47"/>
        <v>0</v>
      </c>
      <c r="S90" s="110">
        <f t="shared" si="48"/>
        <v>0</v>
      </c>
      <c r="T90" s="109">
        <f t="shared" si="49"/>
        <v>0</v>
      </c>
      <c r="U90" s="110">
        <f t="shared" si="50"/>
        <v>0</v>
      </c>
      <c r="V90" s="96"/>
      <c r="W90" s="96"/>
    </row>
    <row r="91" spans="1:23" ht="12.75">
      <c r="A91" s="111" t="s">
        <v>110</v>
      </c>
      <c r="B91" s="96">
        <v>0</v>
      </c>
      <c r="C91" s="96">
        <v>0</v>
      </c>
      <c r="D91" s="96"/>
      <c r="E91" s="96">
        <f t="shared" si="44"/>
        <v>0</v>
      </c>
      <c r="F91" s="96">
        <v>0</v>
      </c>
      <c r="G91" s="96">
        <v>0</v>
      </c>
      <c r="H91" s="96"/>
      <c r="I91" s="96"/>
      <c r="J91" s="96"/>
      <c r="K91" s="96"/>
      <c r="L91" s="96"/>
      <c r="M91" s="96"/>
      <c r="N91" s="96"/>
      <c r="O91" s="96"/>
      <c r="P91" s="98">
        <f t="shared" si="45"/>
        <v>0</v>
      </c>
      <c r="Q91" s="98">
        <f t="shared" si="46"/>
        <v>0</v>
      </c>
      <c r="R91" s="109">
        <f t="shared" si="47"/>
        <v>0</v>
      </c>
      <c r="S91" s="110">
        <f t="shared" si="48"/>
        <v>0</v>
      </c>
      <c r="T91" s="109">
        <f t="shared" si="49"/>
        <v>0</v>
      </c>
      <c r="U91" s="110">
        <f t="shared" si="50"/>
        <v>0</v>
      </c>
      <c r="V91" s="96"/>
      <c r="W91" s="96"/>
    </row>
    <row r="92" spans="1:23" ht="12.75">
      <c r="A92" s="111" t="s">
        <v>111</v>
      </c>
      <c r="B92" s="96">
        <v>0</v>
      </c>
      <c r="C92" s="96">
        <v>0</v>
      </c>
      <c r="D92" s="96"/>
      <c r="E92" s="96">
        <f t="shared" si="44"/>
        <v>0</v>
      </c>
      <c r="F92" s="96">
        <v>0</v>
      </c>
      <c r="G92" s="96">
        <v>0</v>
      </c>
      <c r="H92" s="96"/>
      <c r="I92" s="96"/>
      <c r="J92" s="96"/>
      <c r="K92" s="96"/>
      <c r="L92" s="96"/>
      <c r="M92" s="96"/>
      <c r="N92" s="96"/>
      <c r="O92" s="96"/>
      <c r="P92" s="98">
        <f t="shared" si="45"/>
        <v>0</v>
      </c>
      <c r="Q92" s="98">
        <f t="shared" si="46"/>
        <v>0</v>
      </c>
      <c r="R92" s="109">
        <f t="shared" si="47"/>
        <v>0</v>
      </c>
      <c r="S92" s="110">
        <f t="shared" si="48"/>
        <v>0</v>
      </c>
      <c r="T92" s="109">
        <f t="shared" si="49"/>
        <v>0</v>
      </c>
      <c r="U92" s="110">
        <f t="shared" si="50"/>
        <v>0</v>
      </c>
      <c r="V92" s="96"/>
      <c r="W92" s="96"/>
    </row>
    <row r="93" spans="1:23" ht="12.75">
      <c r="A93" s="111" t="s">
        <v>112</v>
      </c>
      <c r="B93" s="96">
        <v>0</v>
      </c>
      <c r="C93" s="96">
        <v>0</v>
      </c>
      <c r="D93" s="96"/>
      <c r="E93" s="96">
        <f t="shared" si="44"/>
        <v>0</v>
      </c>
      <c r="F93" s="96">
        <v>0</v>
      </c>
      <c r="G93" s="96">
        <v>0</v>
      </c>
      <c r="H93" s="96"/>
      <c r="I93" s="96"/>
      <c r="J93" s="96"/>
      <c r="K93" s="96"/>
      <c r="L93" s="96"/>
      <c r="M93" s="96"/>
      <c r="N93" s="96"/>
      <c r="O93" s="96"/>
      <c r="P93" s="98">
        <f t="shared" si="45"/>
        <v>0</v>
      </c>
      <c r="Q93" s="98">
        <f t="shared" si="46"/>
        <v>0</v>
      </c>
      <c r="R93" s="109">
        <f t="shared" si="47"/>
        <v>0</v>
      </c>
      <c r="S93" s="110">
        <f t="shared" si="48"/>
        <v>0</v>
      </c>
      <c r="T93" s="109">
        <f t="shared" si="49"/>
        <v>0</v>
      </c>
      <c r="U93" s="110">
        <f t="shared" si="50"/>
        <v>0</v>
      </c>
      <c r="V93" s="96"/>
      <c r="W93" s="96"/>
    </row>
    <row r="94" spans="1:23" ht="12.75">
      <c r="A94" s="112" t="s">
        <v>113</v>
      </c>
      <c r="B94" s="113"/>
      <c r="C94" s="113"/>
      <c r="D94" s="113"/>
      <c r="E94" s="113"/>
      <c r="F94" s="113"/>
      <c r="G94" s="113"/>
      <c r="H94" s="113"/>
      <c r="I94" s="113"/>
      <c r="J94" s="113"/>
      <c r="K94" s="113"/>
      <c r="L94" s="113"/>
      <c r="M94" s="113"/>
      <c r="N94" s="113"/>
      <c r="O94" s="113"/>
      <c r="P94" s="114"/>
      <c r="Q94" s="114"/>
      <c r="R94" s="115"/>
      <c r="S94" s="116"/>
      <c r="T94" s="115"/>
      <c r="U94" s="116"/>
      <c r="V94" s="113"/>
      <c r="W94" s="113"/>
    </row>
    <row r="95" spans="1:23" ht="22.5" hidden="1">
      <c r="A95" s="117" t="s">
        <v>114</v>
      </c>
      <c r="B95" s="118">
        <f aca="true" t="shared" si="51" ref="B95:I95">SUM(B96:B110)</f>
        <v>0</v>
      </c>
      <c r="C95" s="118">
        <f t="shared" si="51"/>
        <v>0</v>
      </c>
      <c r="D95" s="118">
        <f t="shared" si="51"/>
        <v>0</v>
      </c>
      <c r="E95" s="118">
        <f t="shared" si="51"/>
        <v>0</v>
      </c>
      <c r="F95" s="118">
        <f t="shared" si="51"/>
        <v>0</v>
      </c>
      <c r="G95" s="118">
        <f t="shared" si="51"/>
        <v>0</v>
      </c>
      <c r="H95" s="118">
        <f t="shared" si="51"/>
        <v>0</v>
      </c>
      <c r="I95" s="118">
        <f t="shared" si="51"/>
        <v>0</v>
      </c>
      <c r="J95" s="118">
        <f>SUM(J96:J110)</f>
        <v>0</v>
      </c>
      <c r="K95" s="118">
        <f>SUM(K96:K110)</f>
        <v>0</v>
      </c>
      <c r="L95" s="118">
        <f>SUM(L96:L110)</f>
        <v>0</v>
      </c>
      <c r="M95" s="119">
        <f>SUM(M96:M110)</f>
        <v>0</v>
      </c>
      <c r="N95" s="118"/>
      <c r="O95" s="119"/>
      <c r="P95" s="118"/>
      <c r="Q95" s="119"/>
      <c r="R95" s="120" t="str">
        <f aca="true" t="shared" si="52" ref="R95:S110">IF(L95=0," ",(N95-L95)/L95)</f>
        <v> </v>
      </c>
      <c r="S95" s="120" t="str">
        <f t="shared" si="52"/>
        <v> </v>
      </c>
      <c r="T95" s="120" t="str">
        <f aca="true" t="shared" si="53" ref="T95:T113">IF(E95=0," ",(P95/E95))</f>
        <v> </v>
      </c>
      <c r="U95" s="121" t="str">
        <f aca="true" t="shared" si="54" ref="U95:U113">IF(E95=0," ",(Q95/E95))</f>
        <v> </v>
      </c>
      <c r="V95" s="118">
        <f>SUM(V96:V110)</f>
        <v>0</v>
      </c>
      <c r="W95" s="118">
        <f>SUM(W96:W110)</f>
        <v>0</v>
      </c>
    </row>
    <row r="96" spans="1:23" ht="12.75" hidden="1">
      <c r="A96" s="1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126" t="str">
        <f t="shared" si="52"/>
        <v> </v>
      </c>
      <c r="S96" s="126" t="str">
        <f t="shared" si="52"/>
        <v> </v>
      </c>
      <c r="T96" s="126" t="str">
        <f t="shared" si="53"/>
        <v> </v>
      </c>
      <c r="U96" s="127" t="str">
        <f t="shared" si="54"/>
        <v> </v>
      </c>
      <c r="V96" s="123"/>
      <c r="W96" s="123"/>
    </row>
    <row r="97" spans="1:23" ht="12.75" hidden="1">
      <c r="A97" s="122"/>
      <c r="B97" s="123"/>
      <c r="C97" s="123"/>
      <c r="D97" s="123"/>
      <c r="E97" s="124">
        <f aca="true" t="shared" si="55" ref="E97:E110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126" t="str">
        <f t="shared" si="52"/>
        <v> </v>
      </c>
      <c r="S97" s="126" t="str">
        <f t="shared" si="52"/>
        <v> </v>
      </c>
      <c r="T97" s="126" t="str">
        <f t="shared" si="53"/>
        <v> </v>
      </c>
      <c r="U97" s="127" t="str">
        <f t="shared" si="54"/>
        <v> </v>
      </c>
      <c r="V97" s="123"/>
      <c r="W97" s="123"/>
    </row>
    <row r="98" spans="1:23" ht="12.75" hidden="1">
      <c r="A98" s="122"/>
      <c r="B98" s="123"/>
      <c r="C98" s="123"/>
      <c r="D98" s="123"/>
      <c r="E98" s="124">
        <f t="shared" si="55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126" t="str">
        <f t="shared" si="52"/>
        <v> </v>
      </c>
      <c r="S98" s="126" t="str">
        <f t="shared" si="52"/>
        <v> </v>
      </c>
      <c r="T98" s="126" t="str">
        <f t="shared" si="53"/>
        <v> </v>
      </c>
      <c r="U98" s="127" t="str">
        <f t="shared" si="54"/>
        <v> </v>
      </c>
      <c r="V98" s="123"/>
      <c r="W98" s="123"/>
    </row>
    <row r="99" spans="1:23" ht="12.75" hidden="1">
      <c r="A99" s="122"/>
      <c r="B99" s="123"/>
      <c r="C99" s="123"/>
      <c r="D99" s="123"/>
      <c r="E99" s="124">
        <f t="shared" si="55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126" t="str">
        <f t="shared" si="52"/>
        <v> </v>
      </c>
      <c r="S99" s="126" t="str">
        <f t="shared" si="52"/>
        <v> </v>
      </c>
      <c r="T99" s="126" t="str">
        <f t="shared" si="53"/>
        <v> </v>
      </c>
      <c r="U99" s="127" t="str">
        <f t="shared" si="54"/>
        <v> </v>
      </c>
      <c r="V99" s="123"/>
      <c r="W99" s="123"/>
    </row>
    <row r="100" spans="1:23" ht="12.75" hidden="1">
      <c r="A100" s="122"/>
      <c r="B100" s="123"/>
      <c r="C100" s="123"/>
      <c r="D100" s="123"/>
      <c r="E100" s="124">
        <f t="shared" si="55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126" t="str">
        <f t="shared" si="52"/>
        <v> </v>
      </c>
      <c r="S100" s="126" t="str">
        <f t="shared" si="52"/>
        <v> </v>
      </c>
      <c r="T100" s="126" t="str">
        <f t="shared" si="53"/>
        <v> </v>
      </c>
      <c r="U100" s="127" t="str">
        <f t="shared" si="54"/>
        <v> </v>
      </c>
      <c r="V100" s="123"/>
      <c r="W100" s="123"/>
    </row>
    <row r="101" spans="1:23" ht="12.75" hidden="1">
      <c r="A101" s="122"/>
      <c r="B101" s="123"/>
      <c r="C101" s="123"/>
      <c r="D101" s="123"/>
      <c r="E101" s="124">
        <f t="shared" si="55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126" t="str">
        <f t="shared" si="52"/>
        <v> </v>
      </c>
      <c r="S101" s="126" t="str">
        <f t="shared" si="52"/>
        <v> </v>
      </c>
      <c r="T101" s="126" t="str">
        <f t="shared" si="53"/>
        <v> </v>
      </c>
      <c r="U101" s="127" t="str">
        <f t="shared" si="54"/>
        <v> </v>
      </c>
      <c r="V101" s="123"/>
      <c r="W101" s="123"/>
    </row>
    <row r="102" spans="1:23" ht="12.75" hidden="1">
      <c r="A102" s="122"/>
      <c r="B102" s="123"/>
      <c r="C102" s="123"/>
      <c r="D102" s="123"/>
      <c r="E102" s="124">
        <f t="shared" si="55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126" t="str">
        <f t="shared" si="52"/>
        <v> </v>
      </c>
      <c r="S102" s="126" t="str">
        <f t="shared" si="52"/>
        <v> </v>
      </c>
      <c r="T102" s="126" t="str">
        <f t="shared" si="53"/>
        <v> </v>
      </c>
      <c r="U102" s="127" t="str">
        <f t="shared" si="54"/>
        <v> </v>
      </c>
      <c r="V102" s="123"/>
      <c r="W102" s="123"/>
    </row>
    <row r="103" spans="1:23" ht="12.75" hidden="1">
      <c r="A103" s="122"/>
      <c r="B103" s="123"/>
      <c r="C103" s="123"/>
      <c r="D103" s="123"/>
      <c r="E103" s="124">
        <f t="shared" si="55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126" t="str">
        <f t="shared" si="52"/>
        <v> </v>
      </c>
      <c r="S103" s="126" t="str">
        <f t="shared" si="52"/>
        <v> </v>
      </c>
      <c r="T103" s="126" t="str">
        <f t="shared" si="53"/>
        <v> </v>
      </c>
      <c r="U103" s="127" t="str">
        <f t="shared" si="54"/>
        <v> </v>
      </c>
      <c r="V103" s="123"/>
      <c r="W103" s="123"/>
    </row>
    <row r="104" spans="1:23" ht="12.75" hidden="1">
      <c r="A104" s="122"/>
      <c r="B104" s="123"/>
      <c r="C104" s="123"/>
      <c r="D104" s="123"/>
      <c r="E104" s="124">
        <f t="shared" si="55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126" t="str">
        <f t="shared" si="52"/>
        <v> </v>
      </c>
      <c r="S104" s="126" t="str">
        <f t="shared" si="52"/>
        <v> </v>
      </c>
      <c r="T104" s="126" t="str">
        <f t="shared" si="53"/>
        <v> </v>
      </c>
      <c r="U104" s="127" t="str">
        <f t="shared" si="54"/>
        <v> </v>
      </c>
      <c r="V104" s="123"/>
      <c r="W104" s="123"/>
    </row>
    <row r="105" spans="1:23" ht="12.75" hidden="1">
      <c r="A105" s="122"/>
      <c r="B105" s="123"/>
      <c r="C105" s="123"/>
      <c r="D105" s="123"/>
      <c r="E105" s="124">
        <f t="shared" si="55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126" t="str">
        <f t="shared" si="52"/>
        <v> </v>
      </c>
      <c r="S105" s="126" t="str">
        <f t="shared" si="52"/>
        <v> </v>
      </c>
      <c r="T105" s="126" t="str">
        <f t="shared" si="53"/>
        <v> </v>
      </c>
      <c r="U105" s="127" t="str">
        <f t="shared" si="54"/>
        <v> </v>
      </c>
      <c r="V105" s="123"/>
      <c r="W105" s="123"/>
    </row>
    <row r="106" spans="1:23" ht="12.75" hidden="1">
      <c r="A106" s="122"/>
      <c r="B106" s="123"/>
      <c r="C106" s="123"/>
      <c r="D106" s="123"/>
      <c r="E106" s="124">
        <f t="shared" si="55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126" t="str">
        <f t="shared" si="52"/>
        <v> </v>
      </c>
      <c r="S106" s="126" t="str">
        <f t="shared" si="52"/>
        <v> </v>
      </c>
      <c r="T106" s="126" t="str">
        <f t="shared" si="53"/>
        <v> </v>
      </c>
      <c r="U106" s="127" t="str">
        <f t="shared" si="54"/>
        <v> </v>
      </c>
      <c r="V106" s="123"/>
      <c r="W106" s="123"/>
    </row>
    <row r="107" spans="1:23" ht="12.75" hidden="1">
      <c r="A107" s="122"/>
      <c r="B107" s="123"/>
      <c r="C107" s="123"/>
      <c r="D107" s="123"/>
      <c r="E107" s="124">
        <f t="shared" si="55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126" t="str">
        <f t="shared" si="52"/>
        <v> </v>
      </c>
      <c r="S107" s="126" t="str">
        <f t="shared" si="52"/>
        <v> </v>
      </c>
      <c r="T107" s="126" t="str">
        <f t="shared" si="53"/>
        <v> </v>
      </c>
      <c r="U107" s="127" t="str">
        <f t="shared" si="54"/>
        <v> </v>
      </c>
      <c r="V107" s="123"/>
      <c r="W107" s="123"/>
    </row>
    <row r="108" spans="1:23" ht="12.75" hidden="1">
      <c r="A108" s="122"/>
      <c r="B108" s="123"/>
      <c r="C108" s="123"/>
      <c r="D108" s="123"/>
      <c r="E108" s="124">
        <f t="shared" si="55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126" t="str">
        <f t="shared" si="52"/>
        <v> </v>
      </c>
      <c r="S108" s="126" t="str">
        <f t="shared" si="52"/>
        <v> </v>
      </c>
      <c r="T108" s="126" t="str">
        <f t="shared" si="53"/>
        <v> </v>
      </c>
      <c r="U108" s="127" t="str">
        <f t="shared" si="54"/>
        <v> </v>
      </c>
      <c r="V108" s="123"/>
      <c r="W108" s="123"/>
    </row>
    <row r="109" spans="1:23" ht="12.75" hidden="1">
      <c r="A109" s="122"/>
      <c r="B109" s="123"/>
      <c r="C109" s="123"/>
      <c r="D109" s="123"/>
      <c r="E109" s="124">
        <f t="shared" si="55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126" t="str">
        <f t="shared" si="52"/>
        <v> </v>
      </c>
      <c r="S109" s="126" t="str">
        <f t="shared" si="52"/>
        <v> </v>
      </c>
      <c r="T109" s="126" t="str">
        <f t="shared" si="53"/>
        <v> </v>
      </c>
      <c r="U109" s="127" t="str">
        <f t="shared" si="54"/>
        <v> </v>
      </c>
      <c r="V109" s="123"/>
      <c r="W109" s="123"/>
    </row>
    <row r="110" spans="1:23" ht="12.75" hidden="1">
      <c r="A110" s="122"/>
      <c r="B110" s="123"/>
      <c r="C110" s="123"/>
      <c r="D110" s="123"/>
      <c r="E110" s="124">
        <f t="shared" si="55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126" t="str">
        <f t="shared" si="52"/>
        <v> </v>
      </c>
      <c r="S110" s="126" t="str">
        <f t="shared" si="52"/>
        <v> </v>
      </c>
      <c r="T110" s="126" t="str">
        <f t="shared" si="53"/>
        <v> </v>
      </c>
      <c r="U110" s="127" t="str">
        <f t="shared" si="54"/>
        <v> </v>
      </c>
      <c r="V110" s="123"/>
      <c r="W110" s="123"/>
    </row>
    <row r="111" spans="1:23" ht="12.75" hidden="1">
      <c r="A111" s="128"/>
      <c r="B111" s="129"/>
      <c r="C111" s="130"/>
      <c r="D111" s="130"/>
      <c r="E111" s="130"/>
      <c r="F111" s="129"/>
      <c r="G111" s="130"/>
      <c r="H111" s="129"/>
      <c r="I111" s="130"/>
      <c r="J111" s="129"/>
      <c r="K111" s="130"/>
      <c r="L111" s="129"/>
      <c r="M111" s="129"/>
      <c r="N111" s="129"/>
      <c r="O111" s="129"/>
      <c r="P111" s="129"/>
      <c r="Q111" s="129"/>
      <c r="R111" s="120" t="str">
        <f aca="true" t="shared" si="56" ref="R111:S113">IF(L111=0," ",(N111-L111)/L111)</f>
        <v> </v>
      </c>
      <c r="S111" s="121" t="str">
        <f t="shared" si="56"/>
        <v> </v>
      </c>
      <c r="T111" s="120" t="str">
        <f t="shared" si="53"/>
        <v> </v>
      </c>
      <c r="U111" s="121" t="str">
        <f t="shared" si="54"/>
        <v> </v>
      </c>
      <c r="V111" s="129"/>
      <c r="W111" s="130"/>
    </row>
    <row r="112" spans="1:23" ht="12.75" hidden="1">
      <c r="A112" s="128" t="s">
        <v>85</v>
      </c>
      <c r="B112" s="129">
        <f aca="true" t="shared" si="57" ref="B112:Q112">B95+B85</f>
        <v>0</v>
      </c>
      <c r="C112" s="129">
        <f t="shared" si="57"/>
        <v>0</v>
      </c>
      <c r="D112" s="129">
        <f t="shared" si="57"/>
        <v>0</v>
      </c>
      <c r="E112" s="129">
        <f t="shared" si="57"/>
        <v>0</v>
      </c>
      <c r="F112" s="129">
        <f t="shared" si="57"/>
        <v>0</v>
      </c>
      <c r="G112" s="129">
        <f t="shared" si="57"/>
        <v>0</v>
      </c>
      <c r="H112" s="129">
        <f t="shared" si="57"/>
        <v>0</v>
      </c>
      <c r="I112" s="129">
        <f t="shared" si="57"/>
        <v>0</v>
      </c>
      <c r="J112" s="129">
        <f t="shared" si="57"/>
        <v>0</v>
      </c>
      <c r="K112" s="129">
        <f t="shared" si="57"/>
        <v>0</v>
      </c>
      <c r="L112" s="129">
        <f t="shared" si="57"/>
        <v>0</v>
      </c>
      <c r="M112" s="129">
        <f t="shared" si="57"/>
        <v>0</v>
      </c>
      <c r="N112" s="129">
        <f t="shared" si="57"/>
        <v>0</v>
      </c>
      <c r="O112" s="129">
        <f t="shared" si="57"/>
        <v>0</v>
      </c>
      <c r="P112" s="129">
        <f t="shared" si="57"/>
        <v>0</v>
      </c>
      <c r="Q112" s="129">
        <f t="shared" si="57"/>
        <v>0</v>
      </c>
      <c r="R112" s="120" t="str">
        <f t="shared" si="56"/>
        <v> </v>
      </c>
      <c r="S112" s="121" t="str">
        <f t="shared" si="56"/>
        <v> </v>
      </c>
      <c r="T112" s="120" t="str">
        <f t="shared" si="53"/>
        <v> </v>
      </c>
      <c r="U112" s="121" t="str">
        <f t="shared" si="54"/>
        <v> </v>
      </c>
      <c r="V112" s="129">
        <f>V95+V85</f>
        <v>0</v>
      </c>
      <c r="W112" s="129">
        <f>W95+W85</f>
        <v>0</v>
      </c>
    </row>
    <row r="113" spans="1:23" ht="12.75" hidden="1">
      <c r="A113" s="131" t="s">
        <v>115</v>
      </c>
      <c r="B113" s="132">
        <f>B85</f>
        <v>0</v>
      </c>
      <c r="C113" s="132">
        <f aca="true" t="shared" si="58" ref="C113:Q113">C85</f>
        <v>0</v>
      </c>
      <c r="D113" s="132">
        <f t="shared" si="58"/>
        <v>0</v>
      </c>
      <c r="E113" s="132">
        <f t="shared" si="58"/>
        <v>0</v>
      </c>
      <c r="F113" s="132">
        <f t="shared" si="58"/>
        <v>0</v>
      </c>
      <c r="G113" s="132">
        <f t="shared" si="58"/>
        <v>0</v>
      </c>
      <c r="H113" s="132">
        <f t="shared" si="58"/>
        <v>0</v>
      </c>
      <c r="I113" s="132">
        <f t="shared" si="58"/>
        <v>0</v>
      </c>
      <c r="J113" s="132">
        <f t="shared" si="58"/>
        <v>0</v>
      </c>
      <c r="K113" s="132">
        <f t="shared" si="58"/>
        <v>0</v>
      </c>
      <c r="L113" s="132">
        <f t="shared" si="58"/>
        <v>0</v>
      </c>
      <c r="M113" s="132">
        <f t="shared" si="58"/>
        <v>0</v>
      </c>
      <c r="N113" s="132">
        <f t="shared" si="58"/>
        <v>0</v>
      </c>
      <c r="O113" s="132">
        <f t="shared" si="58"/>
        <v>0</v>
      </c>
      <c r="P113" s="132">
        <f t="shared" si="58"/>
        <v>0</v>
      </c>
      <c r="Q113" s="132">
        <f t="shared" si="58"/>
        <v>0</v>
      </c>
      <c r="R113" s="120" t="str">
        <f t="shared" si="56"/>
        <v> </v>
      </c>
      <c r="S113" s="121" t="str">
        <f t="shared" si="56"/>
        <v> </v>
      </c>
      <c r="T113" s="120" t="str">
        <f t="shared" si="53"/>
        <v> </v>
      </c>
      <c r="U113" s="121" t="str">
        <f t="shared" si="54"/>
        <v> </v>
      </c>
      <c r="V113" s="132">
        <f>V85</f>
        <v>0</v>
      </c>
      <c r="W113" s="132">
        <f>W85</f>
        <v>0</v>
      </c>
    </row>
    <row r="114" spans="1:23" ht="12.75">
      <c r="A114" s="133"/>
      <c r="B114" s="134"/>
      <c r="C114" s="134"/>
      <c r="D114" s="134"/>
      <c r="E114" s="134"/>
      <c r="F114" s="134"/>
      <c r="G114" s="134"/>
      <c r="H114" s="134"/>
      <c r="I114" s="134"/>
      <c r="J114" s="134"/>
      <c r="K114" s="134"/>
      <c r="L114" s="134"/>
      <c r="M114" s="134"/>
      <c r="N114" s="134"/>
      <c r="O114" s="134"/>
      <c r="P114" s="134"/>
      <c r="Q114" s="134"/>
      <c r="R114" s="135"/>
      <c r="S114" s="135"/>
      <c r="T114" s="135"/>
      <c r="U114" s="135"/>
      <c r="V114" s="134"/>
      <c r="W114" s="134"/>
    </row>
    <row r="115" ht="12.75">
      <c r="A115" s="136" t="s">
        <v>116</v>
      </c>
    </row>
    <row r="116" ht="12.75">
      <c r="A116" s="136" t="s">
        <v>117</v>
      </c>
    </row>
    <row r="117" spans="1:22" ht="12.75">
      <c r="A117" s="136" t="s">
        <v>118</v>
      </c>
      <c r="B117" s="137"/>
      <c r="C117" s="137"/>
      <c r="D117" s="137"/>
      <c r="E117" s="137"/>
      <c r="F117" s="137"/>
      <c r="H117" s="137"/>
      <c r="I117" s="137"/>
      <c r="J117" s="137"/>
      <c r="K117" s="137"/>
      <c r="V117" s="137"/>
    </row>
    <row r="118" spans="1:22" ht="12.75">
      <c r="A118" s="136" t="s">
        <v>119</v>
      </c>
      <c r="B118" s="137"/>
      <c r="C118" s="137"/>
      <c r="D118" s="137"/>
      <c r="E118" s="137"/>
      <c r="F118" s="137"/>
      <c r="H118" s="137"/>
      <c r="I118" s="137"/>
      <c r="J118" s="137"/>
      <c r="K118" s="137"/>
      <c r="V118" s="137"/>
    </row>
    <row r="119" spans="1:22" ht="12.75">
      <c r="A119" s="136" t="s">
        <v>120</v>
      </c>
      <c r="B119" s="137"/>
      <c r="C119" s="137"/>
      <c r="D119" s="137"/>
      <c r="E119" s="137"/>
      <c r="F119" s="137"/>
      <c r="H119" s="137"/>
      <c r="I119" s="137"/>
      <c r="J119" s="137"/>
      <c r="K119" s="137"/>
      <c r="V119" s="137"/>
    </row>
    <row r="120" ht="12.75">
      <c r="A120" s="136" t="s">
        <v>121</v>
      </c>
    </row>
    <row r="123" spans="1:23" ht="12.75">
      <c r="A123" s="137"/>
      <c r="G123" s="137"/>
      <c r="W123" s="137"/>
    </row>
    <row r="124" spans="1:23" ht="12.75">
      <c r="A124" s="137"/>
      <c r="G124" s="137"/>
      <c r="W124" s="137"/>
    </row>
    <row r="125" spans="1:23" ht="12.75">
      <c r="A125" s="137"/>
      <c r="G125" s="137"/>
      <c r="W125" s="137"/>
    </row>
  </sheetData>
  <sheetProtection password="F954" sheet="1" objects="1" scenarios="1"/>
  <mergeCells count="18">
    <mergeCell ref="P6:Q6"/>
    <mergeCell ref="R6:S6"/>
    <mergeCell ref="T6:U6"/>
    <mergeCell ref="V6:W6"/>
    <mergeCell ref="P74:Q74"/>
    <mergeCell ref="R74:S74"/>
    <mergeCell ref="T74:U74"/>
    <mergeCell ref="V74:W74"/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</mergeCells>
  <printOptions horizontalCentered="1"/>
  <pageMargins left="0.5" right="0.25" top="0.5" bottom="0.5" header="0.5" footer="0.5"/>
  <pageSetup horizontalDpi="600" verticalDpi="600" orientation="landscape" paperSize="9" scale="4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125"/>
  <sheetViews>
    <sheetView showGridLines="0" zoomScalePageLayoutView="0" workbookViewId="0" topLeftCell="A1">
      <selection activeCell="A27" sqref="A27"/>
    </sheetView>
  </sheetViews>
  <sheetFormatPr defaultColWidth="9.140625" defaultRowHeight="12.75"/>
  <cols>
    <col min="1" max="1" width="52.7109375" style="0" customWidth="1"/>
    <col min="2" max="9" width="13.7109375" style="0" customWidth="1"/>
    <col min="10" max="15" width="13.7109375" style="0" hidden="1" customWidth="1"/>
    <col min="16" max="23" width="13.7109375" style="0" customWidth="1"/>
    <col min="24" max="24" width="2.7109375" style="0" customWidth="1"/>
  </cols>
  <sheetData>
    <row r="1" spans="1:23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2"/>
      <c r="W1" s="2"/>
    </row>
    <row r="2" spans="1:23" ht="18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4"/>
      <c r="W2" s="4"/>
    </row>
    <row r="3" spans="1:23" ht="18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4"/>
      <c r="W3" s="4"/>
    </row>
    <row r="4" spans="1:23" ht="18" customHeight="1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4"/>
      <c r="W4" s="4"/>
    </row>
    <row r="5" spans="1:23" ht="15" customHeight="1">
      <c r="A5" s="5" t="s">
        <v>122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6"/>
      <c r="W5" s="6"/>
    </row>
    <row r="6" spans="1:23" ht="12.75" customHeight="1">
      <c r="A6" s="7"/>
      <c r="B6" s="7"/>
      <c r="C6" s="7"/>
      <c r="D6" s="7"/>
      <c r="E6" s="8"/>
      <c r="F6" s="9" t="s">
        <v>4</v>
      </c>
      <c r="G6" s="10"/>
      <c r="H6" s="9" t="s">
        <v>5</v>
      </c>
      <c r="I6" s="10"/>
      <c r="J6" s="9" t="s">
        <v>6</v>
      </c>
      <c r="K6" s="10"/>
      <c r="L6" s="9" t="s">
        <v>7</v>
      </c>
      <c r="M6" s="10"/>
      <c r="N6" s="9" t="s">
        <v>8</v>
      </c>
      <c r="O6" s="10"/>
      <c r="P6" s="9" t="s">
        <v>9</v>
      </c>
      <c r="Q6" s="10"/>
      <c r="R6" s="9" t="s">
        <v>10</v>
      </c>
      <c r="S6" s="10"/>
      <c r="T6" s="9" t="s">
        <v>11</v>
      </c>
      <c r="U6" s="10"/>
      <c r="V6" s="9" t="s">
        <v>12</v>
      </c>
      <c r="W6" s="10"/>
    </row>
    <row r="7" spans="1:23" ht="76.5">
      <c r="A7" s="11" t="s">
        <v>13</v>
      </c>
      <c r="B7" s="12" t="s">
        <v>14</v>
      </c>
      <c r="C7" s="12" t="s">
        <v>15</v>
      </c>
      <c r="D7" s="12" t="s">
        <v>16</v>
      </c>
      <c r="E7" s="12" t="s">
        <v>17</v>
      </c>
      <c r="F7" s="13" t="s">
        <v>18</v>
      </c>
      <c r="G7" s="14" t="s">
        <v>19</v>
      </c>
      <c r="H7" s="13" t="s">
        <v>20</v>
      </c>
      <c r="I7" s="14" t="s">
        <v>21</v>
      </c>
      <c r="J7" s="13" t="s">
        <v>22</v>
      </c>
      <c r="K7" s="14" t="s">
        <v>23</v>
      </c>
      <c r="L7" s="13" t="s">
        <v>24</v>
      </c>
      <c r="M7" s="14" t="s">
        <v>25</v>
      </c>
      <c r="N7" s="13" t="s">
        <v>26</v>
      </c>
      <c r="O7" s="14" t="s">
        <v>27</v>
      </c>
      <c r="P7" s="13" t="s">
        <v>28</v>
      </c>
      <c r="Q7" s="14" t="s">
        <v>29</v>
      </c>
      <c r="R7" s="13" t="s">
        <v>28</v>
      </c>
      <c r="S7" s="14" t="s">
        <v>29</v>
      </c>
      <c r="T7" s="13" t="s">
        <v>30</v>
      </c>
      <c r="U7" s="14" t="s">
        <v>31</v>
      </c>
      <c r="V7" s="13" t="s">
        <v>17</v>
      </c>
      <c r="W7" s="14" t="s">
        <v>32</v>
      </c>
    </row>
    <row r="8" spans="1:23" ht="12.75" customHeight="1">
      <c r="A8" s="15" t="s">
        <v>33</v>
      </c>
      <c r="B8" s="16"/>
      <c r="C8" s="16"/>
      <c r="D8" s="16"/>
      <c r="E8" s="16"/>
      <c r="F8" s="17"/>
      <c r="G8" s="18"/>
      <c r="H8" s="17"/>
      <c r="I8" s="18"/>
      <c r="J8" s="17"/>
      <c r="K8" s="18"/>
      <c r="L8" s="17"/>
      <c r="M8" s="18"/>
      <c r="N8" s="17"/>
      <c r="O8" s="18"/>
      <c r="P8" s="17"/>
      <c r="Q8" s="18"/>
      <c r="R8" s="19"/>
      <c r="S8" s="20"/>
      <c r="T8" s="19"/>
      <c r="U8" s="21"/>
      <c r="V8" s="17"/>
      <c r="W8" s="18"/>
    </row>
    <row r="9" spans="1:23" ht="12.75" customHeight="1" hidden="1">
      <c r="A9" s="22" t="s">
        <v>34</v>
      </c>
      <c r="B9" s="23">
        <v>0</v>
      </c>
      <c r="C9" s="23">
        <v>0</v>
      </c>
      <c r="D9" s="23"/>
      <c r="E9" s="23">
        <f>$B9+$C9+$D9</f>
        <v>0</v>
      </c>
      <c r="F9" s="24">
        <v>0</v>
      </c>
      <c r="G9" s="25">
        <v>0</v>
      </c>
      <c r="H9" s="24"/>
      <c r="I9" s="25"/>
      <c r="J9" s="24"/>
      <c r="K9" s="25"/>
      <c r="L9" s="24"/>
      <c r="M9" s="25"/>
      <c r="N9" s="24"/>
      <c r="O9" s="25"/>
      <c r="P9" s="24">
        <f>$H9+$J9+$L9+$N9</f>
        <v>0</v>
      </c>
      <c r="Q9" s="25">
        <f>$I9+$K9+$M9+$O9</f>
        <v>0</v>
      </c>
      <c r="R9" s="26">
        <f>IF($H9=0,0,(($H9-$H9)/$H9)*100)</f>
        <v>0</v>
      </c>
      <c r="S9" s="27">
        <f>IF($I9=0,0,(($I9-$I9)/$I9)*100)</f>
        <v>0</v>
      </c>
      <c r="T9" s="26">
        <f>IF($E9=0,0,($P9/$E9)*100)</f>
        <v>0</v>
      </c>
      <c r="U9" s="28">
        <f>IF($E9=0,0,($Q9/$E9)*100)</f>
        <v>0</v>
      </c>
      <c r="V9" s="24">
        <v>0</v>
      </c>
      <c r="W9" s="25"/>
    </row>
    <row r="10" spans="1:23" ht="12.75" customHeight="1">
      <c r="A10" s="22" t="s">
        <v>35</v>
      </c>
      <c r="B10" s="23">
        <v>46645000</v>
      </c>
      <c r="C10" s="23">
        <v>0</v>
      </c>
      <c r="D10" s="23"/>
      <c r="E10" s="23">
        <f>$B10+$C10+$D10</f>
        <v>46645000</v>
      </c>
      <c r="F10" s="24">
        <v>46645000</v>
      </c>
      <c r="G10" s="25">
        <v>46645000</v>
      </c>
      <c r="H10" s="24">
        <v>8158000</v>
      </c>
      <c r="I10" s="25">
        <v>7604707</v>
      </c>
      <c r="J10" s="24"/>
      <c r="K10" s="25"/>
      <c r="L10" s="24"/>
      <c r="M10" s="25"/>
      <c r="N10" s="24"/>
      <c r="O10" s="25"/>
      <c r="P10" s="24">
        <f>$H10+$J10+$L10+$N10</f>
        <v>8158000</v>
      </c>
      <c r="Q10" s="25">
        <f>$I10+$K10+$M10+$O10</f>
        <v>7604707</v>
      </c>
      <c r="R10" s="26">
        <f>IF($H10=0,0,(($H10-$H10)/$H10)*100)</f>
        <v>0</v>
      </c>
      <c r="S10" s="27">
        <f>IF($I10=0,0,(($I10-$I10)/$I10)*100)</f>
        <v>0</v>
      </c>
      <c r="T10" s="26">
        <f>IF($E10=0,0,($P10/$E10)*100)</f>
        <v>17.489548719048127</v>
      </c>
      <c r="U10" s="28">
        <f>IF($E10=0,0,($Q10/$E10)*100)</f>
        <v>16.303370136134635</v>
      </c>
      <c r="V10" s="24">
        <v>0</v>
      </c>
      <c r="W10" s="25">
        <v>0</v>
      </c>
    </row>
    <row r="11" spans="1:23" ht="12.75" customHeight="1">
      <c r="A11" s="22" t="s">
        <v>36</v>
      </c>
      <c r="B11" s="23">
        <v>17200000</v>
      </c>
      <c r="C11" s="23">
        <v>0</v>
      </c>
      <c r="D11" s="23"/>
      <c r="E11" s="23">
        <f>$B11+$C11+$D11</f>
        <v>17200000</v>
      </c>
      <c r="F11" s="24">
        <v>17200000</v>
      </c>
      <c r="G11" s="25">
        <v>9000000</v>
      </c>
      <c r="H11" s="24">
        <v>3547000</v>
      </c>
      <c r="I11" s="25">
        <v>3501835</v>
      </c>
      <c r="J11" s="24"/>
      <c r="K11" s="25"/>
      <c r="L11" s="24"/>
      <c r="M11" s="25"/>
      <c r="N11" s="24"/>
      <c r="O11" s="25"/>
      <c r="P11" s="24">
        <f>$H11+$J11+$L11+$N11</f>
        <v>3547000</v>
      </c>
      <c r="Q11" s="25">
        <f>$I11+$K11+$M11+$O11</f>
        <v>3501835</v>
      </c>
      <c r="R11" s="26">
        <f>IF($H11=0,0,(($H11-$H11)/$H11)*100)</f>
        <v>0</v>
      </c>
      <c r="S11" s="27">
        <f>IF($I11=0,0,(($I11-$I11)/$I11)*100)</f>
        <v>0</v>
      </c>
      <c r="T11" s="26">
        <f>IF($E11=0,0,($P11/$E11)*100)</f>
        <v>20.622093023255815</v>
      </c>
      <c r="U11" s="28">
        <f>IF($E11=0,0,($Q11/$E11)*100)</f>
        <v>20.359505813953486</v>
      </c>
      <c r="V11" s="24">
        <v>0</v>
      </c>
      <c r="W11" s="25">
        <v>0</v>
      </c>
    </row>
    <row r="12" spans="1:23" ht="12.75" customHeight="1">
      <c r="A12" s="22" t="s">
        <v>37</v>
      </c>
      <c r="B12" s="23">
        <v>65944000</v>
      </c>
      <c r="C12" s="23">
        <v>0</v>
      </c>
      <c r="D12" s="23"/>
      <c r="E12" s="23">
        <f>$B12+$C12+$D12</f>
        <v>65944000</v>
      </c>
      <c r="F12" s="24">
        <v>0</v>
      </c>
      <c r="G12" s="25">
        <v>0</v>
      </c>
      <c r="H12" s="24"/>
      <c r="I12" s="25">
        <v>2925048</v>
      </c>
      <c r="J12" s="24"/>
      <c r="K12" s="25"/>
      <c r="L12" s="24"/>
      <c r="M12" s="25"/>
      <c r="N12" s="24"/>
      <c r="O12" s="25"/>
      <c r="P12" s="24">
        <f>$H12+$J12+$L12+$N12</f>
        <v>0</v>
      </c>
      <c r="Q12" s="25">
        <f>$I12+$K12+$M12+$O12</f>
        <v>2925048</v>
      </c>
      <c r="R12" s="26">
        <f>IF($H12=0,0,(($H12-$H12)/$H12)*100)</f>
        <v>0</v>
      </c>
      <c r="S12" s="27">
        <f>IF($I12=0,0,(($I12-$I12)/$I12)*100)</f>
        <v>0</v>
      </c>
      <c r="T12" s="26">
        <f>IF($E12=0,0,($P12/$E12)*100)</f>
        <v>0</v>
      </c>
      <c r="U12" s="28">
        <f>IF($E12=0,0,($Q12/$E12)*100)</f>
        <v>4.435654494722796</v>
      </c>
      <c r="V12" s="24">
        <v>0</v>
      </c>
      <c r="W12" s="25">
        <v>0</v>
      </c>
    </row>
    <row r="13" spans="1:23" ht="12.75" customHeight="1">
      <c r="A13" s="22" t="s">
        <v>38</v>
      </c>
      <c r="B13" s="23">
        <v>101536000</v>
      </c>
      <c r="C13" s="23">
        <v>-34600000</v>
      </c>
      <c r="D13" s="23"/>
      <c r="E13" s="23">
        <f>$B13+$C13+$D13</f>
        <v>66936000</v>
      </c>
      <c r="F13" s="24">
        <v>66936000</v>
      </c>
      <c r="G13" s="25">
        <v>43096000</v>
      </c>
      <c r="H13" s="24">
        <v>11177000</v>
      </c>
      <c r="I13" s="25">
        <v>11228010</v>
      </c>
      <c r="J13" s="24"/>
      <c r="K13" s="25"/>
      <c r="L13" s="24"/>
      <c r="M13" s="25"/>
      <c r="N13" s="24"/>
      <c r="O13" s="25"/>
      <c r="P13" s="24">
        <f>$H13+$J13+$L13+$N13</f>
        <v>11177000</v>
      </c>
      <c r="Q13" s="25">
        <f>$I13+$K13+$M13+$O13</f>
        <v>11228010</v>
      </c>
      <c r="R13" s="26">
        <f>IF($H13=0,0,(($H13-$H13)/$H13)*100)</f>
        <v>0</v>
      </c>
      <c r="S13" s="27">
        <f>IF($I13=0,0,(($I13-$I13)/$I13)*100)</f>
        <v>0</v>
      </c>
      <c r="T13" s="26">
        <f>IF($E13=0,0,($P13/$E13)*100)</f>
        <v>16.698039918728337</v>
      </c>
      <c r="U13" s="28">
        <f>IF($E13=0,0,($Q13/$E13)*100)</f>
        <v>16.774247041950517</v>
      </c>
      <c r="V13" s="24">
        <v>0</v>
      </c>
      <c r="W13" s="25">
        <v>0</v>
      </c>
    </row>
    <row r="14" spans="1:23" ht="12.75" customHeight="1">
      <c r="A14" s="22" t="s">
        <v>39</v>
      </c>
      <c r="B14" s="23">
        <v>10000000</v>
      </c>
      <c r="C14" s="23">
        <v>0</v>
      </c>
      <c r="D14" s="23"/>
      <c r="E14" s="23">
        <f>$B14+$C14+$D14</f>
        <v>10000000</v>
      </c>
      <c r="F14" s="24">
        <v>10000000</v>
      </c>
      <c r="G14" s="25">
        <v>289000</v>
      </c>
      <c r="H14" s="24">
        <v>289000</v>
      </c>
      <c r="I14" s="25"/>
      <c r="J14" s="24"/>
      <c r="K14" s="25"/>
      <c r="L14" s="24"/>
      <c r="M14" s="25"/>
      <c r="N14" s="24"/>
      <c r="O14" s="25"/>
      <c r="P14" s="24">
        <f>$H14+$J14+$L14+$N14</f>
        <v>289000</v>
      </c>
      <c r="Q14" s="25">
        <f>$I14+$K14+$M14+$O14</f>
        <v>0</v>
      </c>
      <c r="R14" s="26">
        <f>IF($H14=0,0,(($H14-$H14)/$H14)*100)</f>
        <v>0</v>
      </c>
      <c r="S14" s="27">
        <f>IF($I14=0,0,(($I14-$I14)/$I14)*100)</f>
        <v>0</v>
      </c>
      <c r="T14" s="26">
        <f>IF($E14=0,0,($P14/$E14)*100)</f>
        <v>2.8899999999999997</v>
      </c>
      <c r="U14" s="28">
        <f>IF($E14=0,0,($Q14/$E14)*100)</f>
        <v>0</v>
      </c>
      <c r="V14" s="24">
        <v>0</v>
      </c>
      <c r="W14" s="25">
        <v>0</v>
      </c>
    </row>
    <row r="15" spans="1:23" ht="12.75" customHeight="1">
      <c r="A15" s="22" t="s">
        <v>40</v>
      </c>
      <c r="B15" s="23">
        <v>106139000</v>
      </c>
      <c r="C15" s="23">
        <v>0</v>
      </c>
      <c r="D15" s="23"/>
      <c r="E15" s="23">
        <f>$B15+$C15+$D15</f>
        <v>106139000</v>
      </c>
      <c r="F15" s="24">
        <v>106139000</v>
      </c>
      <c r="G15" s="25">
        <v>29625000</v>
      </c>
      <c r="H15" s="24">
        <v>12003000</v>
      </c>
      <c r="I15" s="25">
        <v>895510</v>
      </c>
      <c r="J15" s="24"/>
      <c r="K15" s="25"/>
      <c r="L15" s="24"/>
      <c r="M15" s="25"/>
      <c r="N15" s="24"/>
      <c r="O15" s="25"/>
      <c r="P15" s="24">
        <f>$H15+$J15+$L15+$N15</f>
        <v>12003000</v>
      </c>
      <c r="Q15" s="25">
        <f>$I15+$K15+$M15+$O15</f>
        <v>895510</v>
      </c>
      <c r="R15" s="26">
        <f>IF($H15=0,0,(($H15-$H15)/$H15)*100)</f>
        <v>0</v>
      </c>
      <c r="S15" s="27">
        <f>IF($I15=0,0,(($I15-$I15)/$I15)*100)</f>
        <v>0</v>
      </c>
      <c r="T15" s="26">
        <f>IF($E15=0,0,($P15/$E15)*100)</f>
        <v>11.308755499863386</v>
      </c>
      <c r="U15" s="28">
        <f>IF($E15=0,0,($Q15/$E15)*100)</f>
        <v>0.8437143745465852</v>
      </c>
      <c r="V15" s="24">
        <v>0</v>
      </c>
      <c r="W15" s="25">
        <v>0</v>
      </c>
    </row>
    <row r="16" spans="1:23" ht="12.75" customHeight="1">
      <c r="A16" s="29" t="s">
        <v>41</v>
      </c>
      <c r="B16" s="30">
        <f>SUM(B9:B15)</f>
        <v>347464000</v>
      </c>
      <c r="C16" s="30">
        <f>SUM(C9:C15)</f>
        <v>-34600000</v>
      </c>
      <c r="D16" s="30"/>
      <c r="E16" s="30">
        <f>$B16+$C16+$D16</f>
        <v>312864000</v>
      </c>
      <c r="F16" s="31">
        <f>SUM(F9:F15)</f>
        <v>246920000</v>
      </c>
      <c r="G16" s="32">
        <f>SUM(G9:G15)</f>
        <v>128655000</v>
      </c>
      <c r="H16" s="31">
        <f>SUM(H9:H15)</f>
        <v>35174000</v>
      </c>
      <c r="I16" s="32">
        <f>SUM(I9:I15)</f>
        <v>26155110</v>
      </c>
      <c r="J16" s="31">
        <f>SUM(J9:J15)</f>
        <v>0</v>
      </c>
      <c r="K16" s="32">
        <f>SUM(K9:K15)</f>
        <v>0</v>
      </c>
      <c r="L16" s="31">
        <f>SUM(L9:L15)</f>
        <v>0</v>
      </c>
      <c r="M16" s="32">
        <f>SUM(M9:M15)</f>
        <v>0</v>
      </c>
      <c r="N16" s="31">
        <f>SUM(N9:N15)</f>
        <v>0</v>
      </c>
      <c r="O16" s="32">
        <f>SUM(O9:O15)</f>
        <v>0</v>
      </c>
      <c r="P16" s="31">
        <f>$H16+$J16+$L16+$N16</f>
        <v>35174000</v>
      </c>
      <c r="Q16" s="32">
        <f>$I16+$K16+$M16+$O16</f>
        <v>26155110</v>
      </c>
      <c r="R16" s="33">
        <f>IF($H16=0,0,(($H16-$H16)/$H16)*100)</f>
        <v>0</v>
      </c>
      <c r="S16" s="34">
        <f>IF($I16=0,0,(($I16-$I16)/$I16)*100)</f>
        <v>0</v>
      </c>
      <c r="T16" s="33">
        <f>IF((SUM($E9:$E13)+$E15)=0,0,(P16/(SUM($E9:$E13)+$E15)*100))</f>
        <v>11.613793649955095</v>
      </c>
      <c r="U16" s="35">
        <f>IF((SUM($E9:$E13)+$E15)=0,0,(Q16/(SUM($E9:$E13)+$E15)*100))</f>
        <v>8.635925696021978</v>
      </c>
      <c r="V16" s="31">
        <f>SUM(V9:V15)</f>
        <v>0</v>
      </c>
      <c r="W16" s="32">
        <f>SUM(W9:W15)</f>
        <v>0</v>
      </c>
    </row>
    <row r="17" spans="1:23" ht="12.75" customHeight="1">
      <c r="A17" s="15" t="s">
        <v>42</v>
      </c>
      <c r="B17" s="36"/>
      <c r="C17" s="36"/>
      <c r="D17" s="36"/>
      <c r="E17" s="36"/>
      <c r="F17" s="37"/>
      <c r="G17" s="38"/>
      <c r="H17" s="37"/>
      <c r="I17" s="38"/>
      <c r="J17" s="37"/>
      <c r="K17" s="38"/>
      <c r="L17" s="37"/>
      <c r="M17" s="38"/>
      <c r="N17" s="37"/>
      <c r="O17" s="38"/>
      <c r="P17" s="37"/>
      <c r="Q17" s="38"/>
      <c r="R17" s="19"/>
      <c r="S17" s="20"/>
      <c r="T17" s="19"/>
      <c r="U17" s="21"/>
      <c r="V17" s="37"/>
      <c r="W17" s="38"/>
    </row>
    <row r="18" spans="1:23" ht="12.75" customHeight="1">
      <c r="A18" s="22" t="s">
        <v>43</v>
      </c>
      <c r="B18" s="23">
        <v>9000000</v>
      </c>
      <c r="C18" s="23">
        <v>-265000</v>
      </c>
      <c r="D18" s="23"/>
      <c r="E18" s="23">
        <f>$B18+$C18+$D18</f>
        <v>8735000</v>
      </c>
      <c r="F18" s="24">
        <v>8735000</v>
      </c>
      <c r="G18" s="25">
        <v>0</v>
      </c>
      <c r="H18" s="24"/>
      <c r="I18" s="25">
        <v>198773</v>
      </c>
      <c r="J18" s="24"/>
      <c r="K18" s="25"/>
      <c r="L18" s="24"/>
      <c r="M18" s="25"/>
      <c r="N18" s="24"/>
      <c r="O18" s="25"/>
      <c r="P18" s="24">
        <f>$H18+$J18+$L18+$N18</f>
        <v>0</v>
      </c>
      <c r="Q18" s="25">
        <f>$I18+$K18+$M18+$O18</f>
        <v>198773</v>
      </c>
      <c r="R18" s="26">
        <f>IF($H18=0,0,(($H18-$H18)/$H18)*100)</f>
        <v>0</v>
      </c>
      <c r="S18" s="27">
        <f>IF($I18=0,0,(($I18-$I18)/$I18)*100)</f>
        <v>0</v>
      </c>
      <c r="T18" s="26">
        <f>IF($E18=0,0,($P18/$E18)*100)</f>
        <v>0</v>
      </c>
      <c r="U18" s="28">
        <f>IF($E18=0,0,($Q18/$E18)*100)</f>
        <v>2.2755924441900404</v>
      </c>
      <c r="V18" s="24">
        <v>0</v>
      </c>
      <c r="W18" s="25">
        <v>0</v>
      </c>
    </row>
    <row r="19" spans="1:23" ht="12.75" customHeight="1">
      <c r="A19" s="22" t="s">
        <v>44</v>
      </c>
      <c r="B19" s="23">
        <v>9000000</v>
      </c>
      <c r="C19" s="23">
        <v>-265000</v>
      </c>
      <c r="D19" s="23"/>
      <c r="E19" s="23">
        <f>$B19+$C19+$D19</f>
        <v>8735000</v>
      </c>
      <c r="F19" s="24">
        <v>0</v>
      </c>
      <c r="G19" s="25">
        <v>0</v>
      </c>
      <c r="H19" s="24"/>
      <c r="I19" s="25"/>
      <c r="J19" s="24"/>
      <c r="K19" s="25"/>
      <c r="L19" s="24"/>
      <c r="M19" s="25"/>
      <c r="N19" s="24"/>
      <c r="O19" s="25"/>
      <c r="P19" s="24">
        <f>$H19+$J19+$L19+$N19</f>
        <v>0</v>
      </c>
      <c r="Q19" s="25">
        <f>$I19+$K19+$M19+$O19</f>
        <v>0</v>
      </c>
      <c r="R19" s="26">
        <f>IF($H19=0,0,(($H19-$H19)/$H19)*100)</f>
        <v>0</v>
      </c>
      <c r="S19" s="27">
        <f>IF($I19=0,0,(($I19-$I19)/$I19)*100)</f>
        <v>0</v>
      </c>
      <c r="T19" s="26">
        <f>IF($E19=0,0,($P19/$E19)*100)</f>
        <v>0</v>
      </c>
      <c r="U19" s="28">
        <f>IF($E19=0,0,($Q19/$E19)*100)</f>
        <v>0</v>
      </c>
      <c r="V19" s="24">
        <v>0</v>
      </c>
      <c r="W19" s="25">
        <v>0</v>
      </c>
    </row>
    <row r="20" spans="1:23" ht="12.75" customHeight="1">
      <c r="A20" s="22" t="s">
        <v>45</v>
      </c>
      <c r="B20" s="23">
        <v>7927000</v>
      </c>
      <c r="C20" s="23">
        <v>0</v>
      </c>
      <c r="D20" s="23"/>
      <c r="E20" s="23">
        <f>$B20+$C20+$D20</f>
        <v>7927000</v>
      </c>
      <c r="F20" s="24">
        <v>7927000</v>
      </c>
      <c r="G20" s="25">
        <v>7927000</v>
      </c>
      <c r="H20" s="24">
        <v>5711000</v>
      </c>
      <c r="I20" s="25">
        <v>176499</v>
      </c>
      <c r="J20" s="24"/>
      <c r="K20" s="25"/>
      <c r="L20" s="24"/>
      <c r="M20" s="25"/>
      <c r="N20" s="24"/>
      <c r="O20" s="25"/>
      <c r="P20" s="24">
        <f>$H20+$J20+$L20+$N20</f>
        <v>5711000</v>
      </c>
      <c r="Q20" s="25">
        <f>$I20+$K20+$M20+$O20</f>
        <v>176499</v>
      </c>
      <c r="R20" s="26">
        <f>IF($H20=0,0,(($H20-$H20)/$H20)*100)</f>
        <v>0</v>
      </c>
      <c r="S20" s="27">
        <f>IF($I20=0,0,(($I20-$I20)/$I20)*100)</f>
        <v>0</v>
      </c>
      <c r="T20" s="26">
        <f>IF($E20=0,0,($P20/$E20)*100)</f>
        <v>72.04490980194272</v>
      </c>
      <c r="U20" s="28">
        <f>IF($E20=0,0,($Q20/$E20)*100)</f>
        <v>2.226554812665573</v>
      </c>
      <c r="V20" s="24">
        <v>0</v>
      </c>
      <c r="W20" s="25">
        <v>0</v>
      </c>
    </row>
    <row r="21" spans="1:23" ht="12.75" customHeight="1">
      <c r="A21" s="22" t="s">
        <v>46</v>
      </c>
      <c r="B21" s="23">
        <v>0</v>
      </c>
      <c r="C21" s="23">
        <v>0</v>
      </c>
      <c r="D21" s="23"/>
      <c r="E21" s="23">
        <f>$B21+$C21+$D21</f>
        <v>0</v>
      </c>
      <c r="F21" s="24">
        <v>0</v>
      </c>
      <c r="G21" s="25">
        <v>0</v>
      </c>
      <c r="H21" s="24"/>
      <c r="I21" s="25"/>
      <c r="J21" s="24"/>
      <c r="K21" s="25"/>
      <c r="L21" s="24"/>
      <c r="M21" s="25"/>
      <c r="N21" s="24"/>
      <c r="O21" s="25"/>
      <c r="P21" s="24">
        <f>$H21+$J21+$L21+$N21</f>
        <v>0</v>
      </c>
      <c r="Q21" s="25">
        <f>$I21+$K21+$M21+$O21</f>
        <v>0</v>
      </c>
      <c r="R21" s="26">
        <f>IF($H21=0,0,(($H21-$H21)/$H21)*100)</f>
        <v>0</v>
      </c>
      <c r="S21" s="27">
        <f>IF($I21=0,0,(($I21-$I21)/$I21)*100)</f>
        <v>0</v>
      </c>
      <c r="T21" s="26">
        <f>IF($E21=0,0,($P21/$E21)*100)</f>
        <v>0</v>
      </c>
      <c r="U21" s="28">
        <f>IF($E21=0,0,($Q21/$E21)*100)</f>
        <v>0</v>
      </c>
      <c r="V21" s="24">
        <v>0</v>
      </c>
      <c r="W21" s="25">
        <v>0</v>
      </c>
    </row>
    <row r="22" spans="1:23" ht="12.75" customHeight="1">
      <c r="A22" s="22" t="s">
        <v>47</v>
      </c>
      <c r="B22" s="23">
        <v>0</v>
      </c>
      <c r="C22" s="23">
        <v>0</v>
      </c>
      <c r="D22" s="23"/>
      <c r="E22" s="23">
        <f>$B22+$C22+$D22</f>
        <v>0</v>
      </c>
      <c r="F22" s="24">
        <v>0</v>
      </c>
      <c r="G22" s="25">
        <v>0</v>
      </c>
      <c r="H22" s="24"/>
      <c r="I22" s="25"/>
      <c r="J22" s="24"/>
      <c r="K22" s="25"/>
      <c r="L22" s="24"/>
      <c r="M22" s="25"/>
      <c r="N22" s="24"/>
      <c r="O22" s="25"/>
      <c r="P22" s="24">
        <f>$H22+$J22+$L22+$N22</f>
        <v>0</v>
      </c>
      <c r="Q22" s="25">
        <f>$I22+$K22+$M22+$O22</f>
        <v>0</v>
      </c>
      <c r="R22" s="26">
        <f>IF($H22=0,0,(($H22-$H22)/$H22)*100)</f>
        <v>0</v>
      </c>
      <c r="S22" s="27">
        <f>IF($I22=0,0,(($I22-$I22)/$I22)*100)</f>
        <v>0</v>
      </c>
      <c r="T22" s="26">
        <f>IF($E22=0,0,($P22/$E22)*100)</f>
        <v>0</v>
      </c>
      <c r="U22" s="28">
        <f>IF($E22=0,0,($Q22/$E22)*100)</f>
        <v>0</v>
      </c>
      <c r="V22" s="24">
        <v>0</v>
      </c>
      <c r="W22" s="25">
        <v>0</v>
      </c>
    </row>
    <row r="23" spans="1:23" ht="12.75" customHeight="1">
      <c r="A23" s="22" t="s">
        <v>48</v>
      </c>
      <c r="B23" s="23">
        <v>0</v>
      </c>
      <c r="C23" s="23">
        <v>0</v>
      </c>
      <c r="D23" s="23"/>
      <c r="E23" s="23">
        <f>$B23+$C23+$D23</f>
        <v>0</v>
      </c>
      <c r="F23" s="24">
        <v>0</v>
      </c>
      <c r="G23" s="25">
        <v>0</v>
      </c>
      <c r="H23" s="24"/>
      <c r="I23" s="25"/>
      <c r="J23" s="24"/>
      <c r="K23" s="25"/>
      <c r="L23" s="24"/>
      <c r="M23" s="25"/>
      <c r="N23" s="24"/>
      <c r="O23" s="25"/>
      <c r="P23" s="24">
        <f>$H23+$J23+$L23+$N23</f>
        <v>0</v>
      </c>
      <c r="Q23" s="25">
        <f>$I23+$K23+$M23+$O23</f>
        <v>0</v>
      </c>
      <c r="R23" s="26">
        <f>IF($H23=0,0,(($H23-$H23)/$H23)*100)</f>
        <v>0</v>
      </c>
      <c r="S23" s="27">
        <f>IF($I23=0,0,(($I23-$I23)/$I23)*100)</f>
        <v>0</v>
      </c>
      <c r="T23" s="26">
        <f>IF($E23=0,0,($P23/$E23)*100)</f>
        <v>0</v>
      </c>
      <c r="U23" s="28">
        <f>IF($E23=0,0,($Q23/$E23)*100)</f>
        <v>0</v>
      </c>
      <c r="V23" s="24">
        <v>0</v>
      </c>
      <c r="W23" s="25"/>
    </row>
    <row r="24" spans="1:23" ht="12.75" customHeight="1">
      <c r="A24" s="29" t="s">
        <v>41</v>
      </c>
      <c r="B24" s="30">
        <f>SUM(B18:B23)</f>
        <v>25927000</v>
      </c>
      <c r="C24" s="30">
        <f>SUM(C18:C23)</f>
        <v>-530000</v>
      </c>
      <c r="D24" s="30"/>
      <c r="E24" s="30">
        <f>$B24+$C24+$D24</f>
        <v>25397000</v>
      </c>
      <c r="F24" s="31">
        <f>SUM(F18:F23)</f>
        <v>16662000</v>
      </c>
      <c r="G24" s="32">
        <f>SUM(G18:G23)</f>
        <v>7927000</v>
      </c>
      <c r="H24" s="31">
        <f>SUM(H18:H23)</f>
        <v>5711000</v>
      </c>
      <c r="I24" s="32">
        <f>SUM(I18:I23)</f>
        <v>375272</v>
      </c>
      <c r="J24" s="31">
        <f>SUM(J18:J23)</f>
        <v>0</v>
      </c>
      <c r="K24" s="32">
        <f>SUM(K18:K23)</f>
        <v>0</v>
      </c>
      <c r="L24" s="31">
        <f>SUM(L18:L23)</f>
        <v>0</v>
      </c>
      <c r="M24" s="32">
        <f>SUM(M18:M23)</f>
        <v>0</v>
      </c>
      <c r="N24" s="31">
        <f>SUM(N18:N23)</f>
        <v>0</v>
      </c>
      <c r="O24" s="32">
        <f>SUM(O18:O23)</f>
        <v>0</v>
      </c>
      <c r="P24" s="31">
        <f>$H24+$J24+$L24+$N24</f>
        <v>5711000</v>
      </c>
      <c r="Q24" s="32">
        <f>$I24+$K24+$M24+$O24</f>
        <v>375272</v>
      </c>
      <c r="R24" s="33">
        <f>IF($H24=0,0,(($H24-$H24)/$H24)*100)</f>
        <v>0</v>
      </c>
      <c r="S24" s="34">
        <f>IF($I24=0,0,(($I24-$I24)/$I24)*100)</f>
        <v>0</v>
      </c>
      <c r="T24" s="33">
        <f>IF(($E24-$E19-$E23)=0,0,($P24/($E24-$E19-$E23))*100)</f>
        <v>34.27559716720682</v>
      </c>
      <c r="U24" s="35">
        <f>IF(($E24-$E19-$E23)=0,0,($Q24/($E24-$E19-$E23))*100)</f>
        <v>2.2522626335373905</v>
      </c>
      <c r="V24" s="31">
        <f>SUM(V18:V23)</f>
        <v>0</v>
      </c>
      <c r="W24" s="32">
        <f>SUM(W18:W23)</f>
        <v>0</v>
      </c>
    </row>
    <row r="25" spans="1:23" ht="12.75" customHeight="1">
      <c r="A25" s="15" t="s">
        <v>49</v>
      </c>
      <c r="B25" s="36"/>
      <c r="C25" s="36"/>
      <c r="D25" s="36"/>
      <c r="E25" s="36"/>
      <c r="F25" s="37"/>
      <c r="G25" s="38"/>
      <c r="H25" s="37"/>
      <c r="I25" s="38"/>
      <c r="J25" s="37"/>
      <c r="K25" s="38"/>
      <c r="L25" s="37"/>
      <c r="M25" s="38"/>
      <c r="N25" s="37"/>
      <c r="O25" s="38"/>
      <c r="P25" s="37"/>
      <c r="Q25" s="38"/>
      <c r="R25" s="19"/>
      <c r="S25" s="20"/>
      <c r="T25" s="19"/>
      <c r="U25" s="21"/>
      <c r="V25" s="37"/>
      <c r="W25" s="38"/>
    </row>
    <row r="26" spans="1:23" ht="12.75" customHeight="1">
      <c r="A26" s="22" t="s">
        <v>50</v>
      </c>
      <c r="B26" s="23">
        <v>0</v>
      </c>
      <c r="C26" s="23">
        <v>0</v>
      </c>
      <c r="D26" s="23"/>
      <c r="E26" s="23">
        <f>$B26+$C26+$D26</f>
        <v>0</v>
      </c>
      <c r="F26" s="24">
        <v>0</v>
      </c>
      <c r="G26" s="25">
        <v>0</v>
      </c>
      <c r="H26" s="24"/>
      <c r="I26" s="25"/>
      <c r="J26" s="24"/>
      <c r="K26" s="25"/>
      <c r="L26" s="24"/>
      <c r="M26" s="25"/>
      <c r="N26" s="24"/>
      <c r="O26" s="25"/>
      <c r="P26" s="24">
        <f>$H26+$J26+$L26+$N26</f>
        <v>0</v>
      </c>
      <c r="Q26" s="25">
        <f>$I26+$K26+$M26+$O26</f>
        <v>0</v>
      </c>
      <c r="R26" s="26">
        <f>IF($H26=0,0,(($H26-$H26)/$H26)*100)</f>
        <v>0</v>
      </c>
      <c r="S26" s="27">
        <f>IF($I26=0,0,(($I26-$I26)/$I26)*100)</f>
        <v>0</v>
      </c>
      <c r="T26" s="26">
        <f>IF($E26=0,0,($P26/$E26)*100)</f>
        <v>0</v>
      </c>
      <c r="U26" s="28">
        <f>IF($E26=0,0,($Q26/$E26)*100)</f>
        <v>0</v>
      </c>
      <c r="V26" s="24">
        <v>0</v>
      </c>
      <c r="W26" s="25"/>
    </row>
    <row r="27" spans="1:23" ht="12.75" customHeight="1">
      <c r="A27" s="22" t="s">
        <v>51</v>
      </c>
      <c r="B27" s="23">
        <v>0</v>
      </c>
      <c r="C27" s="23">
        <v>0</v>
      </c>
      <c r="D27" s="23"/>
      <c r="E27" s="23">
        <f>$B27+$C27+$D27</f>
        <v>0</v>
      </c>
      <c r="F27" s="24">
        <v>0</v>
      </c>
      <c r="G27" s="25">
        <v>0</v>
      </c>
      <c r="H27" s="24"/>
      <c r="I27" s="25"/>
      <c r="J27" s="24"/>
      <c r="K27" s="25"/>
      <c r="L27" s="24"/>
      <c r="M27" s="25"/>
      <c r="N27" s="24"/>
      <c r="O27" s="25"/>
      <c r="P27" s="24">
        <f>$H27+$J27+$L27+$N27</f>
        <v>0</v>
      </c>
      <c r="Q27" s="25">
        <f>$I27+$K27+$M27+$O27</f>
        <v>0</v>
      </c>
      <c r="R27" s="26">
        <f>IF($H27=0,0,(($H27-$H27)/$H27)*100)</f>
        <v>0</v>
      </c>
      <c r="S27" s="27">
        <f>IF($I27=0,0,(($I27-$I27)/$I27)*100)</f>
        <v>0</v>
      </c>
      <c r="T27" s="26">
        <f>IF($E27=0,0,($P27/$E27)*100)</f>
        <v>0</v>
      </c>
      <c r="U27" s="28">
        <f>IF($E27=0,0,($Q27/$E27)*100)</f>
        <v>0</v>
      </c>
      <c r="V27" s="24">
        <v>0</v>
      </c>
      <c r="W27" s="25"/>
    </row>
    <row r="28" spans="1:23" ht="12.75" customHeight="1">
      <c r="A28" s="22" t="s">
        <v>52</v>
      </c>
      <c r="B28" s="23">
        <v>2143619000</v>
      </c>
      <c r="C28" s="23">
        <v>-1219383000</v>
      </c>
      <c r="D28" s="23"/>
      <c r="E28" s="23">
        <f>$B28+$C28+$D28</f>
        <v>924236000</v>
      </c>
      <c r="F28" s="24">
        <v>924236000</v>
      </c>
      <c r="G28" s="25">
        <v>526708000</v>
      </c>
      <c r="H28" s="24">
        <v>109399000</v>
      </c>
      <c r="I28" s="25">
        <v>109265119</v>
      </c>
      <c r="J28" s="24"/>
      <c r="K28" s="25"/>
      <c r="L28" s="24"/>
      <c r="M28" s="25"/>
      <c r="N28" s="24"/>
      <c r="O28" s="25"/>
      <c r="P28" s="24">
        <f>$H28+$J28+$L28+$N28</f>
        <v>109399000</v>
      </c>
      <c r="Q28" s="25">
        <f>$I28+$K28+$M28+$O28</f>
        <v>109265119</v>
      </c>
      <c r="R28" s="26">
        <f>IF($H28=0,0,(($H28-$H28)/$H28)*100)</f>
        <v>0</v>
      </c>
      <c r="S28" s="27">
        <f>IF($I28=0,0,(($I28-$I28)/$I28)*100)</f>
        <v>0</v>
      </c>
      <c r="T28" s="26">
        <f>IF($E28=0,0,($P28/$E28)*100)</f>
        <v>11.836695389489265</v>
      </c>
      <c r="U28" s="28">
        <f>IF($E28=0,0,($Q28/$E28)*100)</f>
        <v>11.822209803556667</v>
      </c>
      <c r="V28" s="24">
        <v>0</v>
      </c>
      <c r="W28" s="25">
        <v>0</v>
      </c>
    </row>
    <row r="29" spans="1:23" ht="12.75" customHeight="1">
      <c r="A29" s="22" t="s">
        <v>53</v>
      </c>
      <c r="B29" s="23">
        <v>12353000</v>
      </c>
      <c r="C29" s="23">
        <v>0</v>
      </c>
      <c r="D29" s="23"/>
      <c r="E29" s="23">
        <f>$B29+$C29+$D29</f>
        <v>12353000</v>
      </c>
      <c r="F29" s="24">
        <v>12353000</v>
      </c>
      <c r="G29" s="25">
        <v>0</v>
      </c>
      <c r="H29" s="24"/>
      <c r="I29" s="25">
        <v>29132</v>
      </c>
      <c r="J29" s="24"/>
      <c r="K29" s="25"/>
      <c r="L29" s="24"/>
      <c r="M29" s="25"/>
      <c r="N29" s="24"/>
      <c r="O29" s="25"/>
      <c r="P29" s="24">
        <f>$H29+$J29+$L29+$N29</f>
        <v>0</v>
      </c>
      <c r="Q29" s="25">
        <f>$I29+$K29+$M29+$O29</f>
        <v>29132</v>
      </c>
      <c r="R29" s="26">
        <f>IF($H29=0,0,(($H29-$H29)/$H29)*100)</f>
        <v>0</v>
      </c>
      <c r="S29" s="27">
        <f>IF($I29=0,0,(($I29-$I29)/$I29)*100)</f>
        <v>0</v>
      </c>
      <c r="T29" s="26">
        <f>IF($E29=0,0,($P29/$E29)*100)</f>
        <v>0</v>
      </c>
      <c r="U29" s="28">
        <f>IF($E29=0,0,($Q29/$E29)*100)</f>
        <v>0.2358293531935562</v>
      </c>
      <c r="V29" s="24">
        <v>0</v>
      </c>
      <c r="W29" s="25">
        <v>0</v>
      </c>
    </row>
    <row r="30" spans="1:23" ht="12.75" customHeight="1">
      <c r="A30" s="29" t="s">
        <v>41</v>
      </c>
      <c r="B30" s="30">
        <f>SUM(B26:B29)</f>
        <v>2155972000</v>
      </c>
      <c r="C30" s="30">
        <f>SUM(C26:C29)</f>
        <v>-1219383000</v>
      </c>
      <c r="D30" s="30"/>
      <c r="E30" s="30">
        <f>$B30+$C30+$D30</f>
        <v>936589000</v>
      </c>
      <c r="F30" s="31">
        <f>SUM(F26:F29)</f>
        <v>936589000</v>
      </c>
      <c r="G30" s="32">
        <f>SUM(G26:G29)</f>
        <v>526708000</v>
      </c>
      <c r="H30" s="31">
        <f>SUM(H26:H29)</f>
        <v>109399000</v>
      </c>
      <c r="I30" s="32">
        <f>SUM(I26:I29)</f>
        <v>109294251</v>
      </c>
      <c r="J30" s="31">
        <f>SUM(J26:J29)</f>
        <v>0</v>
      </c>
      <c r="K30" s="32">
        <f>SUM(K26:K29)</f>
        <v>0</v>
      </c>
      <c r="L30" s="31">
        <f>SUM(L26:L29)</f>
        <v>0</v>
      </c>
      <c r="M30" s="32">
        <f>SUM(M26:M29)</f>
        <v>0</v>
      </c>
      <c r="N30" s="31">
        <f>SUM(N26:N29)</f>
        <v>0</v>
      </c>
      <c r="O30" s="32">
        <f>SUM(O26:O29)</f>
        <v>0</v>
      </c>
      <c r="P30" s="31">
        <f>$H30+$J30+$L30+$N30</f>
        <v>109399000</v>
      </c>
      <c r="Q30" s="32">
        <f>$I30+$K30+$M30+$O30</f>
        <v>109294251</v>
      </c>
      <c r="R30" s="33">
        <f>IF($H30=0,0,(($H30-$H30)/$H30)*100)</f>
        <v>0</v>
      </c>
      <c r="S30" s="34">
        <f>IF($I30=0,0,(($I30-$I30)/$I30)*100)</f>
        <v>0</v>
      </c>
      <c r="T30" s="33">
        <f>IF($E30=0,0,($P30/$E30)*100)</f>
        <v>11.680577072760839</v>
      </c>
      <c r="U30" s="35">
        <f>IF($E30=0,0,($Q30/$E30)*100)</f>
        <v>11.66939297813662</v>
      </c>
      <c r="V30" s="31">
        <f>SUM(V26:V29)</f>
        <v>0</v>
      </c>
      <c r="W30" s="32">
        <f>SUM(W26:W29)</f>
        <v>0</v>
      </c>
    </row>
    <row r="31" spans="1:23" ht="12.75" customHeight="1">
      <c r="A31" s="15" t="s">
        <v>54</v>
      </c>
      <c r="B31" s="36"/>
      <c r="C31" s="36"/>
      <c r="D31" s="36"/>
      <c r="E31" s="36"/>
      <c r="F31" s="37"/>
      <c r="G31" s="38"/>
      <c r="H31" s="37"/>
      <c r="I31" s="38"/>
      <c r="J31" s="37"/>
      <c r="K31" s="38"/>
      <c r="L31" s="37"/>
      <c r="M31" s="38"/>
      <c r="N31" s="37"/>
      <c r="O31" s="38"/>
      <c r="P31" s="37"/>
      <c r="Q31" s="38"/>
      <c r="R31" s="19"/>
      <c r="S31" s="20"/>
      <c r="T31" s="19"/>
      <c r="U31" s="21"/>
      <c r="V31" s="37"/>
      <c r="W31" s="38"/>
    </row>
    <row r="32" spans="1:23" ht="12.75" customHeight="1">
      <c r="A32" s="22" t="s">
        <v>55</v>
      </c>
      <c r="B32" s="23">
        <v>106479000</v>
      </c>
      <c r="C32" s="23">
        <v>0</v>
      </c>
      <c r="D32" s="23"/>
      <c r="E32" s="23">
        <f>$B32+$C32+$D32</f>
        <v>106479000</v>
      </c>
      <c r="F32" s="24">
        <v>106479000</v>
      </c>
      <c r="G32" s="25">
        <v>26628000</v>
      </c>
      <c r="H32" s="24">
        <v>18434000</v>
      </c>
      <c r="I32" s="25">
        <v>17828007</v>
      </c>
      <c r="J32" s="24"/>
      <c r="K32" s="25"/>
      <c r="L32" s="24"/>
      <c r="M32" s="25"/>
      <c r="N32" s="24"/>
      <c r="O32" s="25"/>
      <c r="P32" s="24">
        <f>$H32+$J32+$L32+$N32</f>
        <v>18434000</v>
      </c>
      <c r="Q32" s="25">
        <f>$I32+$K32+$M32+$O32</f>
        <v>17828007</v>
      </c>
      <c r="R32" s="26">
        <f>IF($H32=0,0,(($H32-$H32)/$H32)*100)</f>
        <v>0</v>
      </c>
      <c r="S32" s="27">
        <f>IF($I32=0,0,(($I32-$I32)/$I32)*100)</f>
        <v>0</v>
      </c>
      <c r="T32" s="26">
        <f>IF($E32=0,0,($P32/$E32)*100)</f>
        <v>17.312333887433205</v>
      </c>
      <c r="U32" s="28">
        <f>IF($E32=0,0,($Q32/$E32)*100)</f>
        <v>16.743214154903786</v>
      </c>
      <c r="V32" s="24">
        <v>0</v>
      </c>
      <c r="W32" s="25">
        <v>0</v>
      </c>
    </row>
    <row r="33" spans="1:23" ht="12.75" customHeight="1">
      <c r="A33" s="29" t="s">
        <v>41</v>
      </c>
      <c r="B33" s="30">
        <f>B32</f>
        <v>106479000</v>
      </c>
      <c r="C33" s="30">
        <f>C32</f>
        <v>0</v>
      </c>
      <c r="D33" s="30"/>
      <c r="E33" s="30">
        <f>$B33+$C33+$D33</f>
        <v>106479000</v>
      </c>
      <c r="F33" s="31">
        <f>F32</f>
        <v>106479000</v>
      </c>
      <c r="G33" s="32">
        <f>G32</f>
        <v>26628000</v>
      </c>
      <c r="H33" s="31">
        <f>H32</f>
        <v>18434000</v>
      </c>
      <c r="I33" s="32">
        <f>I32</f>
        <v>17828007</v>
      </c>
      <c r="J33" s="31">
        <f>J32</f>
        <v>0</v>
      </c>
      <c r="K33" s="32">
        <f>K32</f>
        <v>0</v>
      </c>
      <c r="L33" s="31">
        <f>L32</f>
        <v>0</v>
      </c>
      <c r="M33" s="32">
        <f>M32</f>
        <v>0</v>
      </c>
      <c r="N33" s="31">
        <f>N32</f>
        <v>0</v>
      </c>
      <c r="O33" s="32">
        <f>O32</f>
        <v>0</v>
      </c>
      <c r="P33" s="31">
        <f>$H33+$J33+$L33+$N33</f>
        <v>18434000</v>
      </c>
      <c r="Q33" s="32">
        <f>$I33+$K33+$M33+$O33</f>
        <v>17828007</v>
      </c>
      <c r="R33" s="33">
        <f>IF($H33=0,0,(($H33-$H33)/$H33)*100)</f>
        <v>0</v>
      </c>
      <c r="S33" s="34">
        <f>IF($I33=0,0,(($I33-$I33)/$I33)*100)</f>
        <v>0</v>
      </c>
      <c r="T33" s="33">
        <f>IF($E33=0,0,($P33/$E33)*100)</f>
        <v>17.312333887433205</v>
      </c>
      <c r="U33" s="35">
        <f>IF($E33=0,0,($Q33/$E33)*100)</f>
        <v>16.743214154903786</v>
      </c>
      <c r="V33" s="31">
        <f>V32</f>
        <v>0</v>
      </c>
      <c r="W33" s="32">
        <f>W32</f>
        <v>0</v>
      </c>
    </row>
    <row r="34" spans="1:23" ht="12.75" customHeight="1">
      <c r="A34" s="15" t="s">
        <v>56</v>
      </c>
      <c r="B34" s="36"/>
      <c r="C34" s="36"/>
      <c r="D34" s="36"/>
      <c r="E34" s="36"/>
      <c r="F34" s="37"/>
      <c r="G34" s="38"/>
      <c r="H34" s="37"/>
      <c r="I34" s="38"/>
      <c r="J34" s="37"/>
      <c r="K34" s="38"/>
      <c r="L34" s="37"/>
      <c r="M34" s="38"/>
      <c r="N34" s="37"/>
      <c r="O34" s="38"/>
      <c r="P34" s="37"/>
      <c r="Q34" s="38"/>
      <c r="R34" s="19"/>
      <c r="S34" s="20"/>
      <c r="T34" s="19"/>
      <c r="U34" s="21"/>
      <c r="V34" s="37"/>
      <c r="W34" s="38"/>
    </row>
    <row r="35" spans="1:23" ht="12.75" customHeight="1">
      <c r="A35" s="22" t="s">
        <v>57</v>
      </c>
      <c r="B35" s="23">
        <v>167190000</v>
      </c>
      <c r="C35" s="23">
        <v>-44974000</v>
      </c>
      <c r="D35" s="23"/>
      <c r="E35" s="23">
        <f>$B35+$C35+$D35</f>
        <v>122216000</v>
      </c>
      <c r="F35" s="24">
        <v>122216000</v>
      </c>
      <c r="G35" s="25">
        <v>34655000</v>
      </c>
      <c r="H35" s="24">
        <v>15135000</v>
      </c>
      <c r="I35" s="25">
        <v>9311799</v>
      </c>
      <c r="J35" s="24"/>
      <c r="K35" s="25"/>
      <c r="L35" s="24"/>
      <c r="M35" s="25"/>
      <c r="N35" s="24"/>
      <c r="O35" s="25"/>
      <c r="P35" s="24">
        <f>$H35+$J35+$L35+$N35</f>
        <v>15135000</v>
      </c>
      <c r="Q35" s="25">
        <f>$I35+$K35+$M35+$O35</f>
        <v>9311799</v>
      </c>
      <c r="R35" s="26">
        <f>IF($H35=0,0,(($H35-$H35)/$H35)*100)</f>
        <v>0</v>
      </c>
      <c r="S35" s="27">
        <f>IF($I35=0,0,(($I35-$I35)/$I35)*100)</f>
        <v>0</v>
      </c>
      <c r="T35" s="26">
        <f>IF($E35=0,0,($P35/$E35)*100)</f>
        <v>12.38381226680631</v>
      </c>
      <c r="U35" s="28">
        <f>IF($E35=0,0,($Q35/$E35)*100)</f>
        <v>7.619132519473719</v>
      </c>
      <c r="V35" s="24">
        <v>0</v>
      </c>
      <c r="W35" s="25">
        <v>0</v>
      </c>
    </row>
    <row r="36" spans="1:23" ht="12.75" customHeight="1">
      <c r="A36" s="22" t="s">
        <v>58</v>
      </c>
      <c r="B36" s="23">
        <v>167190000</v>
      </c>
      <c r="C36" s="23">
        <v>-44974000</v>
      </c>
      <c r="D36" s="23"/>
      <c r="E36" s="23">
        <f>$B36+$C36+$D36</f>
        <v>122216000</v>
      </c>
      <c r="F36" s="24">
        <v>122216000</v>
      </c>
      <c r="G36" s="25">
        <v>34655000</v>
      </c>
      <c r="H36" s="24">
        <v>15135000</v>
      </c>
      <c r="I36" s="25"/>
      <c r="J36" s="24"/>
      <c r="K36" s="25"/>
      <c r="L36" s="24"/>
      <c r="M36" s="25"/>
      <c r="N36" s="24"/>
      <c r="O36" s="25"/>
      <c r="P36" s="24">
        <f>$H36+$J36+$L36+$N36</f>
        <v>15135000</v>
      </c>
      <c r="Q36" s="25">
        <f>$I36+$K36+$M36+$O36</f>
        <v>0</v>
      </c>
      <c r="R36" s="26">
        <f>IF($H36=0,0,(($H36-$H36)/$H36)*100)</f>
        <v>0</v>
      </c>
      <c r="S36" s="27">
        <f>IF($I36=0,0,(($I36-$I36)/$I36)*100)</f>
        <v>0</v>
      </c>
      <c r="T36" s="26">
        <f>IF($E36=0,0,($P36/$E36)*100)</f>
        <v>12.38381226680631</v>
      </c>
      <c r="U36" s="28">
        <f>IF($E36=0,0,($Q36/$E36)*100)</f>
        <v>0</v>
      </c>
      <c r="V36" s="24">
        <v>0</v>
      </c>
      <c r="W36" s="25">
        <v>0</v>
      </c>
    </row>
    <row r="37" spans="1:23" ht="12.75" customHeight="1">
      <c r="A37" s="22" t="s">
        <v>59</v>
      </c>
      <c r="B37" s="23">
        <v>0</v>
      </c>
      <c r="C37" s="23">
        <v>0</v>
      </c>
      <c r="D37" s="23"/>
      <c r="E37" s="23">
        <f>$B37+$C37+$D37</f>
        <v>0</v>
      </c>
      <c r="F37" s="24">
        <v>0</v>
      </c>
      <c r="G37" s="25">
        <v>0</v>
      </c>
      <c r="H37" s="24"/>
      <c r="I37" s="25"/>
      <c r="J37" s="24"/>
      <c r="K37" s="25"/>
      <c r="L37" s="24"/>
      <c r="M37" s="25"/>
      <c r="N37" s="24"/>
      <c r="O37" s="25"/>
      <c r="P37" s="24">
        <f>$H37+$J37+$L37+$N37</f>
        <v>0</v>
      </c>
      <c r="Q37" s="25">
        <f>$I37+$K37+$M37+$O37</f>
        <v>0</v>
      </c>
      <c r="R37" s="26">
        <f>IF($H37=0,0,(($H37-$H37)/$H37)*100)</f>
        <v>0</v>
      </c>
      <c r="S37" s="27">
        <f>IF($I37=0,0,(($I37-$I37)/$I37)*100)</f>
        <v>0</v>
      </c>
      <c r="T37" s="26">
        <f>IF($E37=0,0,($P37/$E37)*100)</f>
        <v>0</v>
      </c>
      <c r="U37" s="28">
        <f>IF($E37=0,0,($Q37/$E37)*100)</f>
        <v>0</v>
      </c>
      <c r="V37" s="24">
        <v>0</v>
      </c>
      <c r="W37" s="25"/>
    </row>
    <row r="38" spans="1:23" ht="12.75" customHeight="1">
      <c r="A38" s="22" t="s">
        <v>60</v>
      </c>
      <c r="B38" s="23">
        <v>27000000</v>
      </c>
      <c r="C38" s="23">
        <v>-2700000</v>
      </c>
      <c r="D38" s="23"/>
      <c r="E38" s="23">
        <f>$B38+$C38+$D38</f>
        <v>24300000</v>
      </c>
      <c r="F38" s="24">
        <v>24300000</v>
      </c>
      <c r="G38" s="25">
        <v>7600000</v>
      </c>
      <c r="H38" s="24"/>
      <c r="I38" s="25">
        <v>1600</v>
      </c>
      <c r="J38" s="24"/>
      <c r="K38" s="25"/>
      <c r="L38" s="24"/>
      <c r="M38" s="25"/>
      <c r="N38" s="24"/>
      <c r="O38" s="25"/>
      <c r="P38" s="24">
        <f>$H38+$J38+$L38+$N38</f>
        <v>0</v>
      </c>
      <c r="Q38" s="25">
        <f>$I38+$K38+$M38+$O38</f>
        <v>1600</v>
      </c>
      <c r="R38" s="26">
        <f>IF($H38=0,0,(($H38-$H38)/$H38)*100)</f>
        <v>0</v>
      </c>
      <c r="S38" s="27">
        <f>IF($I38=0,0,(($I38-$I38)/$I38)*100)</f>
        <v>0</v>
      </c>
      <c r="T38" s="26">
        <f>IF($E38=0,0,($P38/$E38)*100)</f>
        <v>0</v>
      </c>
      <c r="U38" s="28">
        <f>IF($E38=0,0,($Q38/$E38)*100)</f>
        <v>0.006584362139917696</v>
      </c>
      <c r="V38" s="24">
        <v>0</v>
      </c>
      <c r="W38" s="25">
        <v>0</v>
      </c>
    </row>
    <row r="39" spans="1:23" ht="12.75" customHeight="1">
      <c r="A39" s="22" t="s">
        <v>61</v>
      </c>
      <c r="B39" s="23">
        <v>0</v>
      </c>
      <c r="C39" s="23">
        <v>0</v>
      </c>
      <c r="D39" s="23"/>
      <c r="E39" s="23">
        <f>$B39+$C39+$D39</f>
        <v>0</v>
      </c>
      <c r="F39" s="24">
        <v>0</v>
      </c>
      <c r="G39" s="25">
        <v>0</v>
      </c>
      <c r="H39" s="24"/>
      <c r="I39" s="25"/>
      <c r="J39" s="24"/>
      <c r="K39" s="25"/>
      <c r="L39" s="24"/>
      <c r="M39" s="25"/>
      <c r="N39" s="24"/>
      <c r="O39" s="25"/>
      <c r="P39" s="24">
        <f>$H39+$J39+$L39+$N39</f>
        <v>0</v>
      </c>
      <c r="Q39" s="25">
        <f>$I39+$K39+$M39+$O39</f>
        <v>0</v>
      </c>
      <c r="R39" s="26">
        <f>IF($H39=0,0,(($H39-$H39)/$H39)*100)</f>
        <v>0</v>
      </c>
      <c r="S39" s="27">
        <f>IF($I39=0,0,(($I39-$I39)/$I39)*100)</f>
        <v>0</v>
      </c>
      <c r="T39" s="26">
        <f>IF($E39=0,0,($P39/$E39)*100)</f>
        <v>0</v>
      </c>
      <c r="U39" s="28">
        <f>IF($E39=0,0,($Q39/$E39)*100)</f>
        <v>0</v>
      </c>
      <c r="V39" s="24">
        <v>0</v>
      </c>
      <c r="W39" s="25"/>
    </row>
    <row r="40" spans="1:23" ht="12.75" customHeight="1">
      <c r="A40" s="29" t="s">
        <v>41</v>
      </c>
      <c r="B40" s="30">
        <f>SUM(B35:B39)</f>
        <v>361380000</v>
      </c>
      <c r="C40" s="30">
        <f>SUM(C35:C39)</f>
        <v>-92648000</v>
      </c>
      <c r="D40" s="30"/>
      <c r="E40" s="30">
        <f>$B40+$C40+$D40</f>
        <v>268732000</v>
      </c>
      <c r="F40" s="31">
        <f>SUM(F35:F39)</f>
        <v>268732000</v>
      </c>
      <c r="G40" s="32">
        <f>SUM(G35:G39)</f>
        <v>76910000</v>
      </c>
      <c r="H40" s="31">
        <f>SUM(H35:H39)</f>
        <v>30270000</v>
      </c>
      <c r="I40" s="32">
        <f>SUM(I35:I39)</f>
        <v>9313399</v>
      </c>
      <c r="J40" s="31">
        <f>SUM(J35:J39)</f>
        <v>0</v>
      </c>
      <c r="K40" s="32">
        <f>SUM(K35:K39)</f>
        <v>0</v>
      </c>
      <c r="L40" s="31">
        <f>SUM(L35:L39)</f>
        <v>0</v>
      </c>
      <c r="M40" s="32">
        <f>SUM(M35:M39)</f>
        <v>0</v>
      </c>
      <c r="N40" s="31">
        <f>SUM(N35:N39)</f>
        <v>0</v>
      </c>
      <c r="O40" s="32">
        <f>SUM(O35:O39)</f>
        <v>0</v>
      </c>
      <c r="P40" s="31">
        <f>$H40+$J40+$L40+$N40</f>
        <v>30270000</v>
      </c>
      <c r="Q40" s="32">
        <f>$I40+$K40+$M40+$O40</f>
        <v>9313399</v>
      </c>
      <c r="R40" s="33">
        <f>IF($H40=0,0,(($H40-$H40)/$H40)*100)</f>
        <v>0</v>
      </c>
      <c r="S40" s="34">
        <f>IF($I40=0,0,(($I40-$I40)/$I40)*100)</f>
        <v>0</v>
      </c>
      <c r="T40" s="33">
        <f>IF((+$E35+$E38)=0,0,(P40/(+$E35+$E38))*100)</f>
        <v>20.659859674028773</v>
      </c>
      <c r="U40" s="35">
        <f>IF((+$E35+$E38)=0,0,(Q40/(+$E35+$E38))*100)</f>
        <v>6.356574708564253</v>
      </c>
      <c r="V40" s="31">
        <f>SUM(V35:V39)</f>
        <v>0</v>
      </c>
      <c r="W40" s="32">
        <f>SUM(W35:W39)</f>
        <v>0</v>
      </c>
    </row>
    <row r="41" spans="1:23" ht="12.75" customHeight="1">
      <c r="A41" s="15" t="s">
        <v>62</v>
      </c>
      <c r="B41" s="36"/>
      <c r="C41" s="36"/>
      <c r="D41" s="36"/>
      <c r="E41" s="36"/>
      <c r="F41" s="37"/>
      <c r="G41" s="38"/>
      <c r="H41" s="37"/>
      <c r="I41" s="38"/>
      <c r="J41" s="37"/>
      <c r="K41" s="38"/>
      <c r="L41" s="37"/>
      <c r="M41" s="38"/>
      <c r="N41" s="37"/>
      <c r="O41" s="38"/>
      <c r="P41" s="37"/>
      <c r="Q41" s="38"/>
      <c r="R41" s="19"/>
      <c r="S41" s="20"/>
      <c r="T41" s="19"/>
      <c r="U41" s="21"/>
      <c r="V41" s="37"/>
      <c r="W41" s="38"/>
    </row>
    <row r="42" spans="1:23" ht="12.75" customHeight="1">
      <c r="A42" s="22" t="s">
        <v>63</v>
      </c>
      <c r="B42" s="23">
        <v>0</v>
      </c>
      <c r="C42" s="23">
        <v>0</v>
      </c>
      <c r="D42" s="23"/>
      <c r="E42" s="23">
        <f>$B42+$C42+$D42</f>
        <v>0</v>
      </c>
      <c r="F42" s="24">
        <v>0</v>
      </c>
      <c r="G42" s="25">
        <v>0</v>
      </c>
      <c r="H42" s="24"/>
      <c r="I42" s="25"/>
      <c r="J42" s="24"/>
      <c r="K42" s="25"/>
      <c r="L42" s="24"/>
      <c r="M42" s="25"/>
      <c r="N42" s="24"/>
      <c r="O42" s="25"/>
      <c r="P42" s="24">
        <f>$H42+$J42+$L42+$N42</f>
        <v>0</v>
      </c>
      <c r="Q42" s="25">
        <f>$I42+$K42+$M42+$O42</f>
        <v>0</v>
      </c>
      <c r="R42" s="26">
        <f>IF($H42=0,0,(($H42-$H42)/$H42)*100)</f>
        <v>0</v>
      </c>
      <c r="S42" s="27">
        <f>IF($I42=0,0,(($I42-$I42)/$I42)*100)</f>
        <v>0</v>
      </c>
      <c r="T42" s="26">
        <f>IF($E42=0,0,($P42/$E42)*100)</f>
        <v>0</v>
      </c>
      <c r="U42" s="28">
        <f>IF($E42=0,0,($Q42/$E42)*100)</f>
        <v>0</v>
      </c>
      <c r="V42" s="24">
        <v>0</v>
      </c>
      <c r="W42" s="25"/>
    </row>
    <row r="43" spans="1:23" ht="12.75" customHeight="1">
      <c r="A43" s="22" t="s">
        <v>64</v>
      </c>
      <c r="B43" s="23">
        <v>19471000</v>
      </c>
      <c r="C43" s="23">
        <v>0</v>
      </c>
      <c r="D43" s="23"/>
      <c r="E43" s="23">
        <f>$B43+$C43+$D43</f>
        <v>19471000</v>
      </c>
      <c r="F43" s="24">
        <v>19471000</v>
      </c>
      <c r="G43" s="25">
        <v>0</v>
      </c>
      <c r="H43" s="24"/>
      <c r="I43" s="25"/>
      <c r="J43" s="24"/>
      <c r="K43" s="25"/>
      <c r="L43" s="24"/>
      <c r="M43" s="25"/>
      <c r="N43" s="24"/>
      <c r="O43" s="25"/>
      <c r="P43" s="24">
        <f>$H43+$J43+$L43+$N43</f>
        <v>0</v>
      </c>
      <c r="Q43" s="25">
        <f>$I43+$K43+$M43+$O43</f>
        <v>0</v>
      </c>
      <c r="R43" s="26">
        <f>IF($H43=0,0,(($H43-$H43)/$H43)*100)</f>
        <v>0</v>
      </c>
      <c r="S43" s="27">
        <f>IF($I43=0,0,(($I43-$I43)/$I43)*100)</f>
        <v>0</v>
      </c>
      <c r="T43" s="26">
        <f>IF($E43=0,0,($P43/$E43)*100)</f>
        <v>0</v>
      </c>
      <c r="U43" s="28">
        <f>IF($E43=0,0,($Q43/$E43)*100)</f>
        <v>0</v>
      </c>
      <c r="V43" s="24">
        <v>0</v>
      </c>
      <c r="W43" s="25">
        <v>0</v>
      </c>
    </row>
    <row r="44" spans="1:23" ht="12.75" customHeight="1">
      <c r="A44" s="22" t="s">
        <v>65</v>
      </c>
      <c r="B44" s="23">
        <v>72587000</v>
      </c>
      <c r="C44" s="23">
        <v>-15000000</v>
      </c>
      <c r="D44" s="23"/>
      <c r="E44" s="23">
        <f>$B44+$C44+$D44</f>
        <v>57587000</v>
      </c>
      <c r="F44" s="24">
        <v>57587000</v>
      </c>
      <c r="G44" s="25">
        <v>0</v>
      </c>
      <c r="H44" s="24"/>
      <c r="I44" s="25"/>
      <c r="J44" s="24"/>
      <c r="K44" s="25"/>
      <c r="L44" s="24"/>
      <c r="M44" s="25"/>
      <c r="N44" s="24"/>
      <c r="O44" s="25"/>
      <c r="P44" s="24">
        <f>$H44+$J44+$L44+$N44</f>
        <v>0</v>
      </c>
      <c r="Q44" s="25">
        <f>$I44+$K44+$M44+$O44</f>
        <v>0</v>
      </c>
      <c r="R44" s="26">
        <f>IF($H44=0,0,(($H44-$H44)/$H44)*100)</f>
        <v>0</v>
      </c>
      <c r="S44" s="27">
        <f>IF($I44=0,0,(($I44-$I44)/$I44)*100)</f>
        <v>0</v>
      </c>
      <c r="T44" s="26">
        <f>IF($E44=0,0,($P44/$E44)*100)</f>
        <v>0</v>
      </c>
      <c r="U44" s="28">
        <f>IF($E44=0,0,($Q44/$E44)*100)</f>
        <v>0</v>
      </c>
      <c r="V44" s="24">
        <v>0</v>
      </c>
      <c r="W44" s="25">
        <v>0</v>
      </c>
    </row>
    <row r="45" spans="1:23" ht="12.75" customHeight="1">
      <c r="A45" s="22" t="s">
        <v>66</v>
      </c>
      <c r="B45" s="23">
        <v>0</v>
      </c>
      <c r="C45" s="23">
        <v>0</v>
      </c>
      <c r="D45" s="23"/>
      <c r="E45" s="23">
        <f>$B45+$C45+$D45</f>
        <v>0</v>
      </c>
      <c r="F45" s="24">
        <v>0</v>
      </c>
      <c r="G45" s="25">
        <v>0</v>
      </c>
      <c r="H45" s="24"/>
      <c r="I45" s="25"/>
      <c r="J45" s="24"/>
      <c r="K45" s="25"/>
      <c r="L45" s="24"/>
      <c r="M45" s="25"/>
      <c r="N45" s="24"/>
      <c r="O45" s="25"/>
      <c r="P45" s="24">
        <f>$H45+$J45+$L45+$N45</f>
        <v>0</v>
      </c>
      <c r="Q45" s="25">
        <f>$I45+$K45+$M45+$O45</f>
        <v>0</v>
      </c>
      <c r="R45" s="26">
        <f>IF($H45=0,0,(($H45-$H45)/$H45)*100)</f>
        <v>0</v>
      </c>
      <c r="S45" s="27">
        <f>IF($I45=0,0,(($I45-$I45)/$I45)*100)</f>
        <v>0</v>
      </c>
      <c r="T45" s="26">
        <f>IF($E45=0,0,($P45/$E45)*100)</f>
        <v>0</v>
      </c>
      <c r="U45" s="28">
        <f>IF($E45=0,0,($Q45/$E45)*100)</f>
        <v>0</v>
      </c>
      <c r="V45" s="24">
        <v>0</v>
      </c>
      <c r="W45" s="25"/>
    </row>
    <row r="46" spans="1:23" ht="12.75" customHeight="1">
      <c r="A46" s="22" t="s">
        <v>67</v>
      </c>
      <c r="B46" s="23">
        <v>0</v>
      </c>
      <c r="C46" s="23">
        <v>0</v>
      </c>
      <c r="D46" s="23"/>
      <c r="E46" s="23">
        <f>$B46+$C46+$D46</f>
        <v>0</v>
      </c>
      <c r="F46" s="24">
        <v>0</v>
      </c>
      <c r="G46" s="25">
        <v>0</v>
      </c>
      <c r="H46" s="24"/>
      <c r="I46" s="25"/>
      <c r="J46" s="24"/>
      <c r="K46" s="25"/>
      <c r="L46" s="24"/>
      <c r="M46" s="25"/>
      <c r="N46" s="24"/>
      <c r="O46" s="25"/>
      <c r="P46" s="24">
        <f>$H46+$J46+$L46+$N46</f>
        <v>0</v>
      </c>
      <c r="Q46" s="25">
        <f>$I46+$K46+$M46+$O46</f>
        <v>0</v>
      </c>
      <c r="R46" s="26">
        <f>IF($H46=0,0,(($H46-$H46)/$H46)*100)</f>
        <v>0</v>
      </c>
      <c r="S46" s="27">
        <f>IF($I46=0,0,(($I46-$I46)/$I46)*100)</f>
        <v>0</v>
      </c>
      <c r="T46" s="26">
        <f>IF($E46=0,0,($P46/$E46)*100)</f>
        <v>0</v>
      </c>
      <c r="U46" s="28">
        <f>IF($E46=0,0,($Q46/$E46)*100)</f>
        <v>0</v>
      </c>
      <c r="V46" s="24">
        <v>0</v>
      </c>
      <c r="W46" s="25"/>
    </row>
    <row r="47" spans="1:23" ht="12.75" customHeight="1" hidden="1">
      <c r="A47" s="22" t="s">
        <v>68</v>
      </c>
      <c r="B47" s="23">
        <v>0</v>
      </c>
      <c r="C47" s="23">
        <v>0</v>
      </c>
      <c r="D47" s="23"/>
      <c r="E47" s="23">
        <f>$B47+$C47+$D47</f>
        <v>0</v>
      </c>
      <c r="F47" s="24">
        <v>0</v>
      </c>
      <c r="G47" s="25">
        <v>0</v>
      </c>
      <c r="H47" s="24"/>
      <c r="I47" s="25"/>
      <c r="J47" s="24"/>
      <c r="K47" s="25"/>
      <c r="L47" s="24"/>
      <c r="M47" s="25"/>
      <c r="N47" s="24"/>
      <c r="O47" s="25"/>
      <c r="P47" s="24">
        <f>$H47+$J47+$L47+$N47</f>
        <v>0</v>
      </c>
      <c r="Q47" s="25">
        <f>$I47+$K47+$M47+$O47</f>
        <v>0</v>
      </c>
      <c r="R47" s="26">
        <f>IF($H47=0,0,(($H47-$H47)/$H47)*100)</f>
        <v>0</v>
      </c>
      <c r="S47" s="27">
        <f>IF($I47=0,0,(($I47-$I47)/$I47)*100)</f>
        <v>0</v>
      </c>
      <c r="T47" s="26">
        <f>IF($E47=0,0,($P47/$E47)*100)</f>
        <v>0</v>
      </c>
      <c r="U47" s="28">
        <f>IF($E47=0,0,($Q47/$E47)*100)</f>
        <v>0</v>
      </c>
      <c r="V47" s="24">
        <v>0</v>
      </c>
      <c r="W47" s="25"/>
    </row>
    <row r="48" spans="1:23" ht="12.75" customHeight="1">
      <c r="A48" s="22" t="s">
        <v>69</v>
      </c>
      <c r="B48" s="23">
        <v>0</v>
      </c>
      <c r="C48" s="23">
        <v>0</v>
      </c>
      <c r="D48" s="23"/>
      <c r="E48" s="23">
        <f>$B48+$C48+$D48</f>
        <v>0</v>
      </c>
      <c r="F48" s="24">
        <v>0</v>
      </c>
      <c r="G48" s="25">
        <v>0</v>
      </c>
      <c r="H48" s="24"/>
      <c r="I48" s="25"/>
      <c r="J48" s="24"/>
      <c r="K48" s="25"/>
      <c r="L48" s="24"/>
      <c r="M48" s="25"/>
      <c r="N48" s="24"/>
      <c r="O48" s="25"/>
      <c r="P48" s="24">
        <f>$H48+$J48+$L48+$N48</f>
        <v>0</v>
      </c>
      <c r="Q48" s="25">
        <f>$I48+$K48+$M48+$O48</f>
        <v>0</v>
      </c>
      <c r="R48" s="26">
        <f>IF($H48=0,0,(($H48-$H48)/$H48)*100)</f>
        <v>0</v>
      </c>
      <c r="S48" s="27">
        <f>IF($I48=0,0,(($I48-$I48)/$I48)*100)</f>
        <v>0</v>
      </c>
      <c r="T48" s="26">
        <f>IF($E48=0,0,($P48/$E48)*100)</f>
        <v>0</v>
      </c>
      <c r="U48" s="28">
        <f>IF($E48=0,0,($Q48/$E48)*100)</f>
        <v>0</v>
      </c>
      <c r="V48" s="24">
        <v>0</v>
      </c>
      <c r="W48" s="25"/>
    </row>
    <row r="49" spans="1:23" ht="12.75" customHeight="1">
      <c r="A49" s="22" t="s">
        <v>70</v>
      </c>
      <c r="B49" s="23">
        <v>0</v>
      </c>
      <c r="C49" s="23">
        <v>0</v>
      </c>
      <c r="D49" s="23"/>
      <c r="E49" s="23">
        <f>$B49+$C49+$D49</f>
        <v>0</v>
      </c>
      <c r="F49" s="24">
        <v>0</v>
      </c>
      <c r="G49" s="25">
        <v>0</v>
      </c>
      <c r="H49" s="24"/>
      <c r="I49" s="25"/>
      <c r="J49" s="24"/>
      <c r="K49" s="25"/>
      <c r="L49" s="24"/>
      <c r="M49" s="25"/>
      <c r="N49" s="24"/>
      <c r="O49" s="25"/>
      <c r="P49" s="24">
        <f>$H49+$J49+$L49+$N49</f>
        <v>0</v>
      </c>
      <c r="Q49" s="25">
        <f>$I49+$K49+$M49+$O49</f>
        <v>0</v>
      </c>
      <c r="R49" s="26">
        <f>IF($H49=0,0,(($H49-$H49)/$H49)*100)</f>
        <v>0</v>
      </c>
      <c r="S49" s="27">
        <f>IF($I49=0,0,(($I49-$I49)/$I49)*100)</f>
        <v>0</v>
      </c>
      <c r="T49" s="26">
        <f>IF($E49=0,0,($P49/$E49)*100)</f>
        <v>0</v>
      </c>
      <c r="U49" s="28">
        <f>IF($E49=0,0,($Q49/$E49)*100)</f>
        <v>0</v>
      </c>
      <c r="V49" s="24">
        <v>0</v>
      </c>
      <c r="W49" s="25"/>
    </row>
    <row r="50" spans="1:23" ht="12.75" customHeight="1">
      <c r="A50" s="22" t="s">
        <v>71</v>
      </c>
      <c r="B50" s="23">
        <v>0</v>
      </c>
      <c r="C50" s="23">
        <v>0</v>
      </c>
      <c r="D50" s="23"/>
      <c r="E50" s="23">
        <f>$B50+$C50+$D50</f>
        <v>0</v>
      </c>
      <c r="F50" s="24">
        <v>0</v>
      </c>
      <c r="G50" s="25">
        <v>0</v>
      </c>
      <c r="H50" s="24"/>
      <c r="I50" s="25"/>
      <c r="J50" s="24"/>
      <c r="K50" s="25"/>
      <c r="L50" s="24"/>
      <c r="M50" s="25"/>
      <c r="N50" s="24"/>
      <c r="O50" s="25"/>
      <c r="P50" s="24">
        <f>$H50+$J50+$L50+$N50</f>
        <v>0</v>
      </c>
      <c r="Q50" s="25">
        <f>$I50+$K50+$M50+$O50</f>
        <v>0</v>
      </c>
      <c r="R50" s="26">
        <f>IF($H50=0,0,(($H50-$H50)/$H50)*100)</f>
        <v>0</v>
      </c>
      <c r="S50" s="27">
        <f>IF($I50=0,0,(($I50-$I50)/$I50)*100)</f>
        <v>0</v>
      </c>
      <c r="T50" s="26">
        <f>IF($E50=0,0,($P50/$E50)*100)</f>
        <v>0</v>
      </c>
      <c r="U50" s="28">
        <f>IF($E50=0,0,($Q50/$E50)*100)</f>
        <v>0</v>
      </c>
      <c r="V50" s="24">
        <v>0</v>
      </c>
      <c r="W50" s="25">
        <v>0</v>
      </c>
    </row>
    <row r="51" spans="1:23" ht="12.75" customHeight="1">
      <c r="A51" s="22" t="s">
        <v>72</v>
      </c>
      <c r="B51" s="23">
        <v>137000000</v>
      </c>
      <c r="C51" s="23">
        <v>0</v>
      </c>
      <c r="D51" s="23"/>
      <c r="E51" s="23">
        <f>$B51+$C51+$D51</f>
        <v>137000000</v>
      </c>
      <c r="F51" s="24">
        <v>137000000</v>
      </c>
      <c r="G51" s="25">
        <v>10000000</v>
      </c>
      <c r="H51" s="24">
        <v>897000</v>
      </c>
      <c r="I51" s="25">
        <v>9827193</v>
      </c>
      <c r="J51" s="24"/>
      <c r="K51" s="25"/>
      <c r="L51" s="24"/>
      <c r="M51" s="25"/>
      <c r="N51" s="24"/>
      <c r="O51" s="25"/>
      <c r="P51" s="24">
        <f>$H51+$J51+$L51+$N51</f>
        <v>897000</v>
      </c>
      <c r="Q51" s="25">
        <f>$I51+$K51+$M51+$O51</f>
        <v>9827193</v>
      </c>
      <c r="R51" s="26">
        <f>IF($H51=0,0,(($H51-$H51)/$H51)*100)</f>
        <v>0</v>
      </c>
      <c r="S51" s="27">
        <f>IF($I51=0,0,(($I51-$I51)/$I51)*100)</f>
        <v>0</v>
      </c>
      <c r="T51" s="26">
        <f>IF($E51=0,0,($P51/$E51)*100)</f>
        <v>0.6547445255474452</v>
      </c>
      <c r="U51" s="28">
        <f>IF($E51=0,0,($Q51/$E51)*100)</f>
        <v>7.1731335766423365</v>
      </c>
      <c r="V51" s="24">
        <v>0</v>
      </c>
      <c r="W51" s="25">
        <v>0</v>
      </c>
    </row>
    <row r="52" spans="1:23" ht="12.75" customHeight="1">
      <c r="A52" s="22" t="s">
        <v>73</v>
      </c>
      <c r="B52" s="23">
        <v>0</v>
      </c>
      <c r="C52" s="23">
        <v>0</v>
      </c>
      <c r="D52" s="23"/>
      <c r="E52" s="23">
        <f>$B52+$C52+$D52</f>
        <v>0</v>
      </c>
      <c r="F52" s="24">
        <v>0</v>
      </c>
      <c r="G52" s="25">
        <v>0</v>
      </c>
      <c r="H52" s="24"/>
      <c r="I52" s="25"/>
      <c r="J52" s="24"/>
      <c r="K52" s="25"/>
      <c r="L52" s="24"/>
      <c r="M52" s="25"/>
      <c r="N52" s="24"/>
      <c r="O52" s="25"/>
      <c r="P52" s="24">
        <f>$H52+$J52+$L52+$N52</f>
        <v>0</v>
      </c>
      <c r="Q52" s="25">
        <f>$I52+$K52+$M52+$O52</f>
        <v>0</v>
      </c>
      <c r="R52" s="26">
        <f>IF($H52=0,0,(($H52-$H52)/$H52)*100)</f>
        <v>0</v>
      </c>
      <c r="S52" s="27">
        <f>IF($I52=0,0,(($I52-$I52)/$I52)*100)</f>
        <v>0</v>
      </c>
      <c r="T52" s="26">
        <f>IF($E52=0,0,($P52/$E52)*100)</f>
        <v>0</v>
      </c>
      <c r="U52" s="28">
        <f>IF($E52=0,0,($Q52/$E52)*100)</f>
        <v>0</v>
      </c>
      <c r="V52" s="24">
        <v>0</v>
      </c>
      <c r="W52" s="25">
        <v>0</v>
      </c>
    </row>
    <row r="53" spans="1:23" ht="12.75" customHeight="1">
      <c r="A53" s="29" t="s">
        <v>41</v>
      </c>
      <c r="B53" s="30">
        <f>SUM(B42:B52)</f>
        <v>229058000</v>
      </c>
      <c r="C53" s="30">
        <f>SUM(C42:C52)</f>
        <v>-15000000</v>
      </c>
      <c r="D53" s="30"/>
      <c r="E53" s="30">
        <f>$B53+$C53+$D53</f>
        <v>214058000</v>
      </c>
      <c r="F53" s="31">
        <f>SUM(F42:F52)</f>
        <v>214058000</v>
      </c>
      <c r="G53" s="32">
        <f>SUM(G42:G52)</f>
        <v>10000000</v>
      </c>
      <c r="H53" s="31">
        <f>SUM(H42:H52)</f>
        <v>897000</v>
      </c>
      <c r="I53" s="32">
        <f>SUM(I42:I52)</f>
        <v>9827193</v>
      </c>
      <c r="J53" s="31">
        <f>SUM(J42:J52)</f>
        <v>0</v>
      </c>
      <c r="K53" s="32">
        <f>SUM(K42:K52)</f>
        <v>0</v>
      </c>
      <c r="L53" s="31">
        <f>SUM(L42:L52)</f>
        <v>0</v>
      </c>
      <c r="M53" s="32">
        <f>SUM(M42:M52)</f>
        <v>0</v>
      </c>
      <c r="N53" s="31">
        <f>SUM(N42:N52)</f>
        <v>0</v>
      </c>
      <c r="O53" s="32">
        <f>SUM(O42:O52)</f>
        <v>0</v>
      </c>
      <c r="P53" s="31">
        <f>$H53+$J53+$L53+$N53</f>
        <v>897000</v>
      </c>
      <c r="Q53" s="32">
        <f>$I53+$K53+$M53+$O53</f>
        <v>9827193</v>
      </c>
      <c r="R53" s="33">
        <f>IF($H53=0,0,(($H53-$H53)/$H53)*100)</f>
        <v>0</v>
      </c>
      <c r="S53" s="34">
        <f>IF($I53=0,0,(($I53-$I53)/$I53)*100)</f>
        <v>0</v>
      </c>
      <c r="T53" s="33">
        <f>IF((+$E43+$E45+$E47+$E48+$E51)=0,0,(P53/(+$E43+$E45+$E47+$E48+$E51))*100)</f>
        <v>0.5732691680886555</v>
      </c>
      <c r="U53" s="35">
        <f>IF((+$E43+$E45+$E47+$E48+$E51)=0,0,(Q53/(+$E43+$E45+$E47+$E48+$E51))*100)</f>
        <v>6.280520352014111</v>
      </c>
      <c r="V53" s="31">
        <f>SUM(V42:V52)</f>
        <v>0</v>
      </c>
      <c r="W53" s="32">
        <f>SUM(W42:W52)</f>
        <v>0</v>
      </c>
    </row>
    <row r="54" spans="1:23" ht="12.75" customHeight="1">
      <c r="A54" s="15" t="s">
        <v>74</v>
      </c>
      <c r="B54" s="36"/>
      <c r="C54" s="36"/>
      <c r="D54" s="36"/>
      <c r="E54" s="36"/>
      <c r="F54" s="37"/>
      <c r="G54" s="38"/>
      <c r="H54" s="37"/>
      <c r="I54" s="38"/>
      <c r="J54" s="37"/>
      <c r="K54" s="38"/>
      <c r="L54" s="37"/>
      <c r="M54" s="38"/>
      <c r="N54" s="37"/>
      <c r="O54" s="38"/>
      <c r="P54" s="37"/>
      <c r="Q54" s="38"/>
      <c r="R54" s="19"/>
      <c r="S54" s="20"/>
      <c r="T54" s="19"/>
      <c r="U54" s="21"/>
      <c r="V54" s="37"/>
      <c r="W54" s="38"/>
    </row>
    <row r="55" spans="1:23" ht="12.75" customHeight="1">
      <c r="A55" s="39" t="s">
        <v>75</v>
      </c>
      <c r="B55" s="23">
        <v>0</v>
      </c>
      <c r="C55" s="23">
        <v>0</v>
      </c>
      <c r="D55" s="23"/>
      <c r="E55" s="23">
        <f>$B55+$C55+$D55</f>
        <v>0</v>
      </c>
      <c r="F55" s="24">
        <v>0</v>
      </c>
      <c r="G55" s="25">
        <v>0</v>
      </c>
      <c r="H55" s="24"/>
      <c r="I55" s="25"/>
      <c r="J55" s="24"/>
      <c r="K55" s="25"/>
      <c r="L55" s="24"/>
      <c r="M55" s="25"/>
      <c r="N55" s="24"/>
      <c r="O55" s="25"/>
      <c r="P55" s="24">
        <f>$H55+$J55+$L55+$N55</f>
        <v>0</v>
      </c>
      <c r="Q55" s="25">
        <f>$I55+$K55+$M55+$O55</f>
        <v>0</v>
      </c>
      <c r="R55" s="26">
        <f>IF($H55=0,0,(($H55-$H55)/$H55)*100)</f>
        <v>0</v>
      </c>
      <c r="S55" s="27">
        <f>IF($I55=0,0,(($I55-$I55)/$I55)*100)</f>
        <v>0</v>
      </c>
      <c r="T55" s="26">
        <f>IF($E55=0,0,($P55/$E55)*100)</f>
        <v>0</v>
      </c>
      <c r="U55" s="28">
        <f>IF($E55=0,0,($Q55/$E55)*100)</f>
        <v>0</v>
      </c>
      <c r="V55" s="24">
        <v>0</v>
      </c>
      <c r="W55" s="25"/>
    </row>
    <row r="56" spans="1:23" ht="12.75" customHeight="1">
      <c r="A56" s="39" t="s">
        <v>76</v>
      </c>
      <c r="B56" s="23">
        <v>0</v>
      </c>
      <c r="C56" s="23">
        <v>0</v>
      </c>
      <c r="D56" s="23"/>
      <c r="E56" s="23">
        <f>$B56+$C56+$D56</f>
        <v>0</v>
      </c>
      <c r="F56" s="24">
        <v>0</v>
      </c>
      <c r="G56" s="25">
        <v>0</v>
      </c>
      <c r="H56" s="24"/>
      <c r="I56" s="25"/>
      <c r="J56" s="24"/>
      <c r="K56" s="25"/>
      <c r="L56" s="24"/>
      <c r="M56" s="25"/>
      <c r="N56" s="24"/>
      <c r="O56" s="25"/>
      <c r="P56" s="24">
        <f>$H56+$J56+$L56+$N56</f>
        <v>0</v>
      </c>
      <c r="Q56" s="25">
        <f>$I56+$K56+$M56+$O56</f>
        <v>0</v>
      </c>
      <c r="R56" s="26">
        <f>IF($H56=0,0,(($H56-$H56)/$H56)*100)</f>
        <v>0</v>
      </c>
      <c r="S56" s="27">
        <f>IF($I56=0,0,(($I56-$I56)/$I56)*100)</f>
        <v>0</v>
      </c>
      <c r="T56" s="26">
        <f>IF($E56=0,0,($P56/$E56)*100)</f>
        <v>0</v>
      </c>
      <c r="U56" s="28">
        <f>IF($E56=0,0,($Q56/$E56)*100)</f>
        <v>0</v>
      </c>
      <c r="V56" s="24">
        <v>0</v>
      </c>
      <c r="W56" s="25"/>
    </row>
    <row r="57" spans="1:23" ht="12.75" customHeight="1" hidden="1">
      <c r="A57" s="39" t="s">
        <v>77</v>
      </c>
      <c r="B57" s="23">
        <v>0</v>
      </c>
      <c r="C57" s="23">
        <v>0</v>
      </c>
      <c r="D57" s="23"/>
      <c r="E57" s="23">
        <f>$B57+$C57+$D57</f>
        <v>0</v>
      </c>
      <c r="F57" s="24">
        <v>0</v>
      </c>
      <c r="G57" s="25">
        <v>0</v>
      </c>
      <c r="H57" s="24"/>
      <c r="I57" s="25"/>
      <c r="J57" s="24"/>
      <c r="K57" s="25"/>
      <c r="L57" s="24"/>
      <c r="M57" s="25"/>
      <c r="N57" s="24"/>
      <c r="O57" s="25"/>
      <c r="P57" s="24">
        <f>$H57+$J57+$L57+$N57</f>
        <v>0</v>
      </c>
      <c r="Q57" s="25">
        <f>$I57+$K57+$M57+$O57</f>
        <v>0</v>
      </c>
      <c r="R57" s="26">
        <f>IF($H57=0,0,(($H57-$H57)/$H57)*100)</f>
        <v>0</v>
      </c>
      <c r="S57" s="27">
        <f>IF($I57=0,0,(($I57-$I57)/$I57)*100)</f>
        <v>0</v>
      </c>
      <c r="T57" s="26">
        <f>IF($E57=0,0,($P57/$E57)*100)</f>
        <v>0</v>
      </c>
      <c r="U57" s="28">
        <f>IF($E57=0,0,($Q57/$E57)*100)</f>
        <v>0</v>
      </c>
      <c r="V57" s="24">
        <v>0</v>
      </c>
      <c r="W57" s="25"/>
    </row>
    <row r="58" spans="1:23" ht="12.75" customHeight="1" hidden="1">
      <c r="A58" s="22" t="s">
        <v>78</v>
      </c>
      <c r="B58" s="23">
        <v>0</v>
      </c>
      <c r="C58" s="23">
        <v>0</v>
      </c>
      <c r="D58" s="23"/>
      <c r="E58" s="23">
        <f>$B58+$C58+$D58</f>
        <v>0</v>
      </c>
      <c r="F58" s="24">
        <v>0</v>
      </c>
      <c r="G58" s="25">
        <v>0</v>
      </c>
      <c r="H58" s="24"/>
      <c r="I58" s="25"/>
      <c r="J58" s="24"/>
      <c r="K58" s="25"/>
      <c r="L58" s="24"/>
      <c r="M58" s="25"/>
      <c r="N58" s="24"/>
      <c r="O58" s="25"/>
      <c r="P58" s="24">
        <f>$H58+$J58+$L58+$N58</f>
        <v>0</v>
      </c>
      <c r="Q58" s="25">
        <f>$I58+$K58+$M58+$O58</f>
        <v>0</v>
      </c>
      <c r="R58" s="26">
        <f>IF($H58=0,0,(($H58-$H58)/$H58)*100)</f>
        <v>0</v>
      </c>
      <c r="S58" s="27">
        <f>IF($I58=0,0,(($I58-$I58)/$I58)*100)</f>
        <v>0</v>
      </c>
      <c r="T58" s="26">
        <f>IF($E58=0,0,($P58/$E58)*100)</f>
        <v>0</v>
      </c>
      <c r="U58" s="28">
        <f>IF($E58=0,0,($Q58/$E58)*100)</f>
        <v>0</v>
      </c>
      <c r="V58" s="24">
        <v>0</v>
      </c>
      <c r="W58" s="25"/>
    </row>
    <row r="59" spans="1:23" ht="12.75" customHeight="1">
      <c r="A59" s="40" t="s">
        <v>41</v>
      </c>
      <c r="B59" s="41">
        <f>SUM(B55:B58)</f>
        <v>0</v>
      </c>
      <c r="C59" s="41">
        <f>SUM(C55:C58)</f>
        <v>0</v>
      </c>
      <c r="D59" s="41"/>
      <c r="E59" s="41">
        <f>$B59+$C59+$D59</f>
        <v>0</v>
      </c>
      <c r="F59" s="42">
        <f>SUM(F55:F58)</f>
        <v>0</v>
      </c>
      <c r="G59" s="43">
        <f>SUM(G55:G58)</f>
        <v>0</v>
      </c>
      <c r="H59" s="42">
        <f>SUM(H55:H58)</f>
        <v>0</v>
      </c>
      <c r="I59" s="43">
        <f>SUM(I55:I58)</f>
        <v>0</v>
      </c>
      <c r="J59" s="42">
        <f>SUM(J55:J58)</f>
        <v>0</v>
      </c>
      <c r="K59" s="43">
        <f>SUM(K55:K58)</f>
        <v>0</v>
      </c>
      <c r="L59" s="42">
        <f>SUM(L55:L58)</f>
        <v>0</v>
      </c>
      <c r="M59" s="43">
        <f>SUM(M55:M58)</f>
        <v>0</v>
      </c>
      <c r="N59" s="42">
        <f>SUM(N55:N58)</f>
        <v>0</v>
      </c>
      <c r="O59" s="43">
        <f>SUM(O55:O58)</f>
        <v>0</v>
      </c>
      <c r="P59" s="42">
        <f>$H59+$J59+$L59+$N59</f>
        <v>0</v>
      </c>
      <c r="Q59" s="43">
        <f>$I59+$K59+$M59+$O59</f>
        <v>0</v>
      </c>
      <c r="R59" s="44">
        <f>IF($H59=0,0,(($H59-$H59)/$H59)*100)</f>
        <v>0</v>
      </c>
      <c r="S59" s="45">
        <f>IF($I59=0,0,(($I59-$I59)/$I59)*100)</f>
        <v>0</v>
      </c>
      <c r="T59" s="44">
        <f>IF($E59=0,0,($P59/$E59)*100)</f>
        <v>0</v>
      </c>
      <c r="U59" s="46">
        <f>IF($E59=0,0,($Q59/$E59)*100)</f>
        <v>0</v>
      </c>
      <c r="V59" s="42">
        <f>SUM(V55:V58)</f>
        <v>0</v>
      </c>
      <c r="W59" s="43">
        <f>SUM(W55:W58)</f>
        <v>0</v>
      </c>
    </row>
    <row r="60" spans="1:23" ht="12.75" customHeight="1">
      <c r="A60" s="15" t="s">
        <v>79</v>
      </c>
      <c r="B60" s="36"/>
      <c r="C60" s="36"/>
      <c r="D60" s="36"/>
      <c r="E60" s="36"/>
      <c r="F60" s="37"/>
      <c r="G60" s="38"/>
      <c r="H60" s="37"/>
      <c r="I60" s="38"/>
      <c r="J60" s="37"/>
      <c r="K60" s="38"/>
      <c r="L60" s="37"/>
      <c r="M60" s="38"/>
      <c r="N60" s="37"/>
      <c r="O60" s="38"/>
      <c r="P60" s="37"/>
      <c r="Q60" s="38"/>
      <c r="R60" s="19"/>
      <c r="S60" s="20"/>
      <c r="T60" s="19"/>
      <c r="U60" s="21"/>
      <c r="V60" s="37"/>
      <c r="W60" s="38"/>
    </row>
    <row r="61" spans="1:23" ht="12.75" customHeight="1">
      <c r="A61" s="22" t="s">
        <v>80</v>
      </c>
      <c r="B61" s="23">
        <v>0</v>
      </c>
      <c r="C61" s="23">
        <v>0</v>
      </c>
      <c r="D61" s="23"/>
      <c r="E61" s="23">
        <f>$B61+$C61+$D61</f>
        <v>0</v>
      </c>
      <c r="F61" s="24">
        <v>0</v>
      </c>
      <c r="G61" s="25">
        <v>0</v>
      </c>
      <c r="H61" s="24"/>
      <c r="I61" s="25"/>
      <c r="J61" s="24"/>
      <c r="K61" s="25"/>
      <c r="L61" s="24"/>
      <c r="M61" s="25"/>
      <c r="N61" s="24"/>
      <c r="O61" s="25"/>
      <c r="P61" s="24">
        <f>$H61+$J61+$L61+$N61</f>
        <v>0</v>
      </c>
      <c r="Q61" s="25">
        <f>$I61+$K61+$M61+$O61</f>
        <v>0</v>
      </c>
      <c r="R61" s="26">
        <f>IF($H61=0,0,(($H61-$H61)/$H61)*100)</f>
        <v>0</v>
      </c>
      <c r="S61" s="27">
        <f>IF($I61=0,0,(($I61-$I61)/$I61)*100)</f>
        <v>0</v>
      </c>
      <c r="T61" s="26">
        <f>IF($E61=0,0,($P61/$E61)*100)</f>
        <v>0</v>
      </c>
      <c r="U61" s="28">
        <f>IF($E61=0,0,($Q61/$E61)*100)</f>
        <v>0</v>
      </c>
      <c r="V61" s="24">
        <v>0</v>
      </c>
      <c r="W61" s="25"/>
    </row>
    <row r="62" spans="1:23" ht="12.75" customHeight="1">
      <c r="A62" s="22" t="s">
        <v>81</v>
      </c>
      <c r="B62" s="23">
        <v>0</v>
      </c>
      <c r="C62" s="23">
        <v>0</v>
      </c>
      <c r="D62" s="23"/>
      <c r="E62" s="23">
        <f>$B62+$C62+$D62</f>
        <v>0</v>
      </c>
      <c r="F62" s="24">
        <v>0</v>
      </c>
      <c r="G62" s="25">
        <v>0</v>
      </c>
      <c r="H62" s="24"/>
      <c r="I62" s="25"/>
      <c r="J62" s="24"/>
      <c r="K62" s="25"/>
      <c r="L62" s="24"/>
      <c r="M62" s="25"/>
      <c r="N62" s="24"/>
      <c r="O62" s="25"/>
      <c r="P62" s="24">
        <f>$H62+$J62+$L62+$N62</f>
        <v>0</v>
      </c>
      <c r="Q62" s="25">
        <f>$I62+$K62+$M62+$O62</f>
        <v>0</v>
      </c>
      <c r="R62" s="26">
        <f>IF($H62=0,0,(($H62-$H62)/$H62)*100)</f>
        <v>0</v>
      </c>
      <c r="S62" s="27">
        <f>IF($I62=0,0,(($I62-$I62)/$I62)*100)</f>
        <v>0</v>
      </c>
      <c r="T62" s="26">
        <f>IF($E62=0,0,($P62/$E62)*100)</f>
        <v>0</v>
      </c>
      <c r="U62" s="28">
        <f>IF($E62=0,0,($Q62/$E62)*100)</f>
        <v>0</v>
      </c>
      <c r="V62" s="24">
        <v>0</v>
      </c>
      <c r="W62" s="25"/>
    </row>
    <row r="63" spans="1:23" ht="12.75" customHeight="1">
      <c r="A63" s="22" t="s">
        <v>82</v>
      </c>
      <c r="B63" s="23">
        <v>0</v>
      </c>
      <c r="C63" s="23">
        <v>0</v>
      </c>
      <c r="D63" s="23"/>
      <c r="E63" s="23">
        <f>$B63+$C63+$D63</f>
        <v>0</v>
      </c>
      <c r="F63" s="24">
        <v>0</v>
      </c>
      <c r="G63" s="25">
        <v>0</v>
      </c>
      <c r="H63" s="24"/>
      <c r="I63" s="25"/>
      <c r="J63" s="24"/>
      <c r="K63" s="25"/>
      <c r="L63" s="24"/>
      <c r="M63" s="25"/>
      <c r="N63" s="24"/>
      <c r="O63" s="25"/>
      <c r="P63" s="24">
        <f>$H63+$J63+$L63+$N63</f>
        <v>0</v>
      </c>
      <c r="Q63" s="25">
        <f>$I63+$K63+$M63+$O63</f>
        <v>0</v>
      </c>
      <c r="R63" s="26">
        <f>IF($H63=0,0,(($H63-$H63)/$H63)*100)</f>
        <v>0</v>
      </c>
      <c r="S63" s="27">
        <f>IF($I63=0,0,(($I63-$I63)/$I63)*100)</f>
        <v>0</v>
      </c>
      <c r="T63" s="26">
        <f>IF($E63=0,0,($P63/$E63)*100)</f>
        <v>0</v>
      </c>
      <c r="U63" s="28">
        <f>IF($E63=0,0,($Q63/$E63)*100)</f>
        <v>0</v>
      </c>
      <c r="V63" s="24">
        <v>0</v>
      </c>
      <c r="W63" s="25"/>
    </row>
    <row r="64" spans="1:23" ht="12.75" customHeight="1">
      <c r="A64" s="22" t="s">
        <v>83</v>
      </c>
      <c r="B64" s="23">
        <v>0</v>
      </c>
      <c r="C64" s="23">
        <v>0</v>
      </c>
      <c r="D64" s="23"/>
      <c r="E64" s="23">
        <f>$B64+$C64+$D64</f>
        <v>0</v>
      </c>
      <c r="F64" s="24">
        <v>0</v>
      </c>
      <c r="G64" s="25">
        <v>0</v>
      </c>
      <c r="H64" s="24"/>
      <c r="I64" s="25"/>
      <c r="J64" s="24"/>
      <c r="K64" s="25"/>
      <c r="L64" s="24"/>
      <c r="M64" s="25"/>
      <c r="N64" s="24"/>
      <c r="O64" s="25"/>
      <c r="P64" s="24">
        <f>$H64+$J64+$L64+$N64</f>
        <v>0</v>
      </c>
      <c r="Q64" s="25">
        <f>$I64+$K64+$M64+$O64</f>
        <v>0</v>
      </c>
      <c r="R64" s="26">
        <f>IF($H64=0,0,(($H64-$H64)/$H64)*100)</f>
        <v>0</v>
      </c>
      <c r="S64" s="27">
        <f>IF($I64=0,0,(($I64-$I64)/$I64)*100)</f>
        <v>0</v>
      </c>
      <c r="T64" s="26">
        <f>IF($E64=0,0,($P64/$E64)*100)</f>
        <v>0</v>
      </c>
      <c r="U64" s="28">
        <f>IF($E64=0,0,($Q64/$E64)*100)</f>
        <v>0</v>
      </c>
      <c r="V64" s="24">
        <v>0</v>
      </c>
      <c r="W64" s="25">
        <v>0</v>
      </c>
    </row>
    <row r="65" spans="1:23" ht="12.75" customHeight="1">
      <c r="A65" s="22" t="s">
        <v>84</v>
      </c>
      <c r="B65" s="23">
        <v>0</v>
      </c>
      <c r="C65" s="23">
        <v>0</v>
      </c>
      <c r="D65" s="23"/>
      <c r="E65" s="23">
        <f>$B65+$C65+$D65</f>
        <v>0</v>
      </c>
      <c r="F65" s="24">
        <v>0</v>
      </c>
      <c r="G65" s="25">
        <v>0</v>
      </c>
      <c r="H65" s="24"/>
      <c r="I65" s="25"/>
      <c r="J65" s="24"/>
      <c r="K65" s="25"/>
      <c r="L65" s="24"/>
      <c r="M65" s="25"/>
      <c r="N65" s="24"/>
      <c r="O65" s="25"/>
      <c r="P65" s="24">
        <f>$H65+$J65+$L65+$N65</f>
        <v>0</v>
      </c>
      <c r="Q65" s="25">
        <f>$I65+$K65+$M65+$O65</f>
        <v>0</v>
      </c>
      <c r="R65" s="26">
        <f>IF($H65=0,0,(($H65-$H65)/$H65)*100)</f>
        <v>0</v>
      </c>
      <c r="S65" s="27">
        <f>IF($I65=0,0,(($I65-$I65)/$I65)*100)</f>
        <v>0</v>
      </c>
      <c r="T65" s="26">
        <f>IF($E65=0,0,($P65/$E65)*100)</f>
        <v>0</v>
      </c>
      <c r="U65" s="28">
        <f>IF($E65=0,0,($Q65/$E65)*100)</f>
        <v>0</v>
      </c>
      <c r="V65" s="24">
        <v>0</v>
      </c>
      <c r="W65" s="25">
        <v>0</v>
      </c>
    </row>
    <row r="66" spans="1:23" ht="12.75" customHeight="1">
      <c r="A66" s="29" t="s">
        <v>41</v>
      </c>
      <c r="B66" s="30">
        <f>SUM(B61:B65)</f>
        <v>0</v>
      </c>
      <c r="C66" s="30">
        <f>SUM(C61:C65)</f>
        <v>0</v>
      </c>
      <c r="D66" s="30"/>
      <c r="E66" s="30">
        <f>$B66+$C66+$D66</f>
        <v>0</v>
      </c>
      <c r="F66" s="31">
        <f>SUM(F61:F65)</f>
        <v>0</v>
      </c>
      <c r="G66" s="32">
        <f>SUM(G61:G65)</f>
        <v>0</v>
      </c>
      <c r="H66" s="31">
        <f>SUM(H61:H65)</f>
        <v>0</v>
      </c>
      <c r="I66" s="32">
        <f>SUM(I61:I65)</f>
        <v>0</v>
      </c>
      <c r="J66" s="31">
        <f>SUM(J61:J65)</f>
        <v>0</v>
      </c>
      <c r="K66" s="32">
        <f>SUM(K61:K65)</f>
        <v>0</v>
      </c>
      <c r="L66" s="31">
        <f>SUM(L61:L65)</f>
        <v>0</v>
      </c>
      <c r="M66" s="32">
        <f>SUM(M61:M65)</f>
        <v>0</v>
      </c>
      <c r="N66" s="31">
        <f>SUM(N61:N65)</f>
        <v>0</v>
      </c>
      <c r="O66" s="32">
        <f>SUM(O61:O65)</f>
        <v>0</v>
      </c>
      <c r="P66" s="31">
        <f>$H66+$J66+$L66+$N66</f>
        <v>0</v>
      </c>
      <c r="Q66" s="32">
        <f>$I66+$K66+$M66+$O66</f>
        <v>0</v>
      </c>
      <c r="R66" s="33">
        <f>IF($H66=0,0,(($H66-$H66)/$H66)*100)</f>
        <v>0</v>
      </c>
      <c r="S66" s="34">
        <f>IF($I66=0,0,(($I66-$I66)/$I66)*100)</f>
        <v>0</v>
      </c>
      <c r="T66" s="33">
        <f>IF((+$E61+$E63+$E64++$E65)=0,0,(P66/(+$E61+$E63+$E64+$E65))*100)</f>
        <v>0</v>
      </c>
      <c r="U66" s="35">
        <f>IF((+$E61+$E63+$E65)=0,0,(Q66/(+$E61+$E63+$E65))*100)</f>
        <v>0</v>
      </c>
      <c r="V66" s="31">
        <f>SUM(V61:V65)</f>
        <v>0</v>
      </c>
      <c r="W66" s="32">
        <f>SUM(W61:W65)</f>
        <v>0</v>
      </c>
    </row>
    <row r="67" spans="1:23" ht="12.75" customHeight="1">
      <c r="A67" s="47" t="s">
        <v>85</v>
      </c>
      <c r="B67" s="48">
        <f>SUM(B9:B15,B18:B23,B26:B29,B32,B35:B39,B42:B52,B55:B58,B61:B65)</f>
        <v>3226280000</v>
      </c>
      <c r="C67" s="48">
        <f>SUM(C9:C15,C18:C23,C26:C29,C32,C35:C39,C42:C52,C55:C58,C61:C65)</f>
        <v>-1362161000</v>
      </c>
      <c r="D67" s="48"/>
      <c r="E67" s="48">
        <f>$B67+$C67+$D67</f>
        <v>1864119000</v>
      </c>
      <c r="F67" s="49">
        <f>SUM(F9:F15,F18:F23,F26:F29,F32,F35:F39,F42:F52,F55:F58,F61:F65)</f>
        <v>1789440000</v>
      </c>
      <c r="G67" s="50">
        <f>SUM(G9:G15,G18:G23,G26:G29,G32,G35:G39,G42:G52,G55:G58,G61:G65)</f>
        <v>776828000</v>
      </c>
      <c r="H67" s="49">
        <f>SUM(H9:H15,H18:H23,H26:H29,H32,H35:H39,H42:H52,H55:H58,H61:H65)</f>
        <v>199885000</v>
      </c>
      <c r="I67" s="50">
        <f>SUM(I9:I15,I18:I23,I26:I29,I32,I35:I39,I42:I52,I55:I58,I61:I65)</f>
        <v>172793232</v>
      </c>
      <c r="J67" s="49">
        <f>SUM(J9:J15,J18:J23,J26:J29,J32,J35:J39,J42:J52,J55:J58,J61:J65)</f>
        <v>0</v>
      </c>
      <c r="K67" s="50">
        <f>SUM(K9:K15,K18:K23,K26:K29,K32,K35:K39,K42:K52,K55:K58,K61:K65)</f>
        <v>0</v>
      </c>
      <c r="L67" s="49">
        <f>SUM(L9:L15,L18:L23,L26:L29,L32,L35:L39,L42:L52,L55:L58,L61:L65)</f>
        <v>0</v>
      </c>
      <c r="M67" s="50">
        <f>SUM(M9:M15,M18:M23,M26:M29,M32,M35:M39,M42:M52,M55:M58,M61:M65)</f>
        <v>0</v>
      </c>
      <c r="N67" s="49">
        <f>SUM(N9:N15,N18:N23,N26:N29,N32,N35:N39,N42:N52,N55:N58,N61:N65)</f>
        <v>0</v>
      </c>
      <c r="O67" s="50">
        <f>SUM(O9:O15,O18:O23,O26:O29,O32,O35:O39,O42:O52,O55:O58,O61:O65)</f>
        <v>0</v>
      </c>
      <c r="P67" s="49">
        <f>$H67+$J67+$L67+$N67</f>
        <v>199885000</v>
      </c>
      <c r="Q67" s="50">
        <f>$I67+$K67+$M67+$O67</f>
        <v>172793232</v>
      </c>
      <c r="R67" s="51">
        <f>IF($H67=0,0,(($H67-$H67)/$H67)*100)</f>
        <v>0</v>
      </c>
      <c r="S67" s="52">
        <f>IF($I67=0,0,(($I67-$I67)/$I67)*100)</f>
        <v>0</v>
      </c>
      <c r="T67" s="5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12.000917397592792</v>
      </c>
      <c r="U67" s="5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10.374351772744767</v>
      </c>
      <c r="V67" s="49">
        <f>SUM(V9:V15,V18:V23,V26:V29,V32,V35:V39,V42:V52,V55:V58,V61:V65)</f>
        <v>0</v>
      </c>
      <c r="W67" s="50">
        <f>SUM(W9:W15,W18:W23,W26:W29,W32,W35:W39,W42:W52,W55:W58,W61:W65)</f>
        <v>0</v>
      </c>
    </row>
    <row r="68" spans="1:23" ht="12.75" customHeight="1">
      <c r="A68" s="15" t="s">
        <v>42</v>
      </c>
      <c r="B68" s="36"/>
      <c r="C68" s="36"/>
      <c r="D68" s="36"/>
      <c r="E68" s="36"/>
      <c r="F68" s="37"/>
      <c r="G68" s="38"/>
      <c r="H68" s="37"/>
      <c r="I68" s="38"/>
      <c r="J68" s="37"/>
      <c r="K68" s="38"/>
      <c r="L68" s="37"/>
      <c r="M68" s="38"/>
      <c r="N68" s="37"/>
      <c r="O68" s="38"/>
      <c r="P68" s="37"/>
      <c r="Q68" s="38"/>
      <c r="R68" s="19"/>
      <c r="S68" s="20"/>
      <c r="T68" s="19"/>
      <c r="U68" s="21"/>
      <c r="V68" s="37"/>
      <c r="W68" s="38"/>
    </row>
    <row r="69" spans="1:23" s="54" customFormat="1" ht="12.75" customHeight="1">
      <c r="A69" s="53" t="s">
        <v>86</v>
      </c>
      <c r="B69" s="23">
        <v>442423000</v>
      </c>
      <c r="C69" s="23">
        <v>0</v>
      </c>
      <c r="D69" s="23"/>
      <c r="E69" s="23">
        <f>$B69+$C69+$D69</f>
        <v>442423000</v>
      </c>
      <c r="F69" s="24">
        <v>442423000</v>
      </c>
      <c r="G69" s="25">
        <v>161776000</v>
      </c>
      <c r="H69" s="24">
        <v>74630000</v>
      </c>
      <c r="I69" s="25">
        <v>98142629</v>
      </c>
      <c r="J69" s="24"/>
      <c r="K69" s="25"/>
      <c r="L69" s="24"/>
      <c r="M69" s="25"/>
      <c r="N69" s="24"/>
      <c r="O69" s="25"/>
      <c r="P69" s="24">
        <f>$H69+$J69+$L69+$N69</f>
        <v>74630000</v>
      </c>
      <c r="Q69" s="25">
        <f>$I69+$K69+$M69+$O69</f>
        <v>98142629</v>
      </c>
      <c r="R69" s="26">
        <f>IF($H69=0,0,(($H69-$H69)/$H69)*100)</f>
        <v>0</v>
      </c>
      <c r="S69" s="27">
        <f>IF($I69=0,0,(($I69-$I69)/$I69)*100)</f>
        <v>0</v>
      </c>
      <c r="T69" s="26">
        <f>IF($E69=0,0,($P69/$E69)*100)</f>
        <v>16.8684720279009</v>
      </c>
      <c r="U69" s="28">
        <f>IF($E69=0,0,($Q69/$E69)*100)</f>
        <v>22.182985287835397</v>
      </c>
      <c r="V69" s="24">
        <v>0</v>
      </c>
      <c r="W69" s="25">
        <v>0</v>
      </c>
    </row>
    <row r="70" spans="1:23" ht="12.75" customHeight="1">
      <c r="A70" s="40" t="s">
        <v>41</v>
      </c>
      <c r="B70" s="41">
        <f>B69</f>
        <v>442423000</v>
      </c>
      <c r="C70" s="41">
        <f>C69</f>
        <v>0</v>
      </c>
      <c r="D70" s="41"/>
      <c r="E70" s="41">
        <f>$B70+$C70+$D70</f>
        <v>442423000</v>
      </c>
      <c r="F70" s="42">
        <f>F69</f>
        <v>442423000</v>
      </c>
      <c r="G70" s="43">
        <f>G69</f>
        <v>161776000</v>
      </c>
      <c r="H70" s="42">
        <f>H69</f>
        <v>74630000</v>
      </c>
      <c r="I70" s="43">
        <f>I69</f>
        <v>98142629</v>
      </c>
      <c r="J70" s="42">
        <f>J69</f>
        <v>0</v>
      </c>
      <c r="K70" s="43">
        <f>K69</f>
        <v>0</v>
      </c>
      <c r="L70" s="42">
        <f>L69</f>
        <v>0</v>
      </c>
      <c r="M70" s="43">
        <f>M69</f>
        <v>0</v>
      </c>
      <c r="N70" s="42">
        <f>N69</f>
        <v>0</v>
      </c>
      <c r="O70" s="43">
        <f>O69</f>
        <v>0</v>
      </c>
      <c r="P70" s="42">
        <f>$H70+$J70+$L70+$N70</f>
        <v>74630000</v>
      </c>
      <c r="Q70" s="43">
        <f>$I70+$K70+$M70+$O70</f>
        <v>98142629</v>
      </c>
      <c r="R70" s="44">
        <f>IF($H70=0,0,(($H70-$H70)/$H70)*100)</f>
        <v>0</v>
      </c>
      <c r="S70" s="45">
        <f>IF($I70=0,0,(($I70-$I70)/$I70)*100)</f>
        <v>0</v>
      </c>
      <c r="T70" s="44">
        <f>IF($E70=0,0,($P70/$E70)*100)</f>
        <v>16.8684720279009</v>
      </c>
      <c r="U70" s="46">
        <f>IF($E70=0,0,($Q70/$E70)*100)</f>
        <v>22.182985287835397</v>
      </c>
      <c r="V70" s="42">
        <f>V69</f>
        <v>0</v>
      </c>
      <c r="W70" s="43">
        <f>W69</f>
        <v>0</v>
      </c>
    </row>
    <row r="71" spans="1:23" ht="12.75" customHeight="1">
      <c r="A71" s="47" t="s">
        <v>85</v>
      </c>
      <c r="B71" s="48">
        <f>B69</f>
        <v>442423000</v>
      </c>
      <c r="C71" s="48">
        <f>C69</f>
        <v>0</v>
      </c>
      <c r="D71" s="48"/>
      <c r="E71" s="48">
        <f>$B71+$C71+$D71</f>
        <v>442423000</v>
      </c>
      <c r="F71" s="49">
        <f>F69</f>
        <v>442423000</v>
      </c>
      <c r="G71" s="50">
        <f>G69</f>
        <v>161776000</v>
      </c>
      <c r="H71" s="49">
        <f>H69</f>
        <v>74630000</v>
      </c>
      <c r="I71" s="50">
        <f>I69</f>
        <v>98142629</v>
      </c>
      <c r="J71" s="49">
        <f>J69</f>
        <v>0</v>
      </c>
      <c r="K71" s="50">
        <f>K69</f>
        <v>0</v>
      </c>
      <c r="L71" s="49">
        <f>L69</f>
        <v>0</v>
      </c>
      <c r="M71" s="50">
        <f>M69</f>
        <v>0</v>
      </c>
      <c r="N71" s="49">
        <f>N69</f>
        <v>0</v>
      </c>
      <c r="O71" s="50">
        <f>O69</f>
        <v>0</v>
      </c>
      <c r="P71" s="49">
        <f>$H71+$J71+$L71+$N71</f>
        <v>74630000</v>
      </c>
      <c r="Q71" s="50">
        <f>$I71+$K71+$M71+$O71</f>
        <v>98142629</v>
      </c>
      <c r="R71" s="51">
        <f>IF($H71=0,0,(($H71-$H71)/$H71)*100)</f>
        <v>0</v>
      </c>
      <c r="S71" s="52">
        <f>IF($I71=0,0,(($I71-$I71)/$I71)*100)</f>
        <v>0</v>
      </c>
      <c r="T71" s="51">
        <f>IF($E71=0,0,($P71/$E71)*100)</f>
        <v>16.8684720279009</v>
      </c>
      <c r="U71" s="55">
        <f>IF($E71=0,0,($Q71/$E71)*100)</f>
        <v>22.182985287835397</v>
      </c>
      <c r="V71" s="49">
        <f>V69</f>
        <v>0</v>
      </c>
      <c r="W71" s="50">
        <f>W69</f>
        <v>0</v>
      </c>
    </row>
    <row r="72" spans="1:23" ht="12.75" customHeight="1" thickBot="1">
      <c r="A72" s="47" t="s">
        <v>87</v>
      </c>
      <c r="B72" s="48">
        <f>SUM(B9:B15,B18:B23,B26:B29,B32,B35:B39,B42:B52,B55:B58,B61:B65,B69)</f>
        <v>3668703000</v>
      </c>
      <c r="C72" s="48">
        <f>SUM(C9:C15,C18:C23,C26:C29,C32,C35:C39,C42:C52,C55:C58,C61:C65,C69)</f>
        <v>-1362161000</v>
      </c>
      <c r="D72" s="48"/>
      <c r="E72" s="48">
        <f>$B72+$C72+$D72</f>
        <v>2306542000</v>
      </c>
      <c r="F72" s="49">
        <f>SUM(F9:F15,F18:F23,F26:F29,F32,F35:F39,F42:F52,F55:F58,F61:F65,F69)</f>
        <v>2231863000</v>
      </c>
      <c r="G72" s="50">
        <f>SUM(G9:G15,G18:G23,G26:G29,G32,G35:G39,G42:G52,G55:G58,G61:G65,G69)</f>
        <v>938604000</v>
      </c>
      <c r="H72" s="49">
        <f>SUM(H9:H15,H18:H23,H26:H29,H32,H35:H39,H42:H52,H55:H58,H61:H65,H69)</f>
        <v>274515000</v>
      </c>
      <c r="I72" s="50">
        <f>SUM(I9:I15,I18:I23,I26:I29,I32,I35:I39,I42:I52,I55:I58,I61:I65,I69)</f>
        <v>270935861</v>
      </c>
      <c r="J72" s="49">
        <f>SUM(J9:J15,J18:J23,J26:J29,J32,J35:J39,J42:J52,J55:J58,J61:J65,J69)</f>
        <v>0</v>
      </c>
      <c r="K72" s="50">
        <f>SUM(K9:K15,K18:K23,K26:K29,K32,K35:K39,K42:K52,K55:K58,K61:K65,K69)</f>
        <v>0</v>
      </c>
      <c r="L72" s="49">
        <f>SUM(L9:L15,L18:L23,L26:L29,L32,L35:L39,L42:L52,L55:L58,L61:L65,L69)</f>
        <v>0</v>
      </c>
      <c r="M72" s="50">
        <f>SUM(M9:M15,M18:M23,M26:M29,M32,M35:M39,M42:M52,M55:M58,M61:M65,M69)</f>
        <v>0</v>
      </c>
      <c r="N72" s="49">
        <f>SUM(N9:N15,N18:N23,N26:N29,N32,N35:N39,N42:N52,N55:N58,N61:N65,N69)</f>
        <v>0</v>
      </c>
      <c r="O72" s="50">
        <f>SUM(O9:O15,O18:O23,O26:O29,O32,O35:O39,O42:O52,O55:O58,O61:O65,O69)</f>
        <v>0</v>
      </c>
      <c r="P72" s="49">
        <f>$H72+$J72+$L72+$N72</f>
        <v>274515000</v>
      </c>
      <c r="Q72" s="50">
        <f>$I72+$K72+$M72+$O72</f>
        <v>270935861</v>
      </c>
      <c r="R72" s="51">
        <f>IF($H72=0,0,(($H72-$H72)/$H72)*100)</f>
        <v>0</v>
      </c>
      <c r="S72" s="52">
        <f>IF($I72=0,0,(($I72-$I72)/$I72)*100)</f>
        <v>0</v>
      </c>
      <c r="T72" s="5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13.022508496188811</v>
      </c>
      <c r="U72" s="5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13.534172434205106</v>
      </c>
      <c r="V72" s="49">
        <f>SUM(V9:V15,V18:V23,V26:V29,V32,V35:V39,V42:V52,V55:V58,V61:V65,V69)</f>
        <v>0</v>
      </c>
      <c r="W72" s="50">
        <f>SUM(W9:W15,W18:W23,W26:W29,W32,W35:W39,W42:W52,W55:W58,W61:W65,W69)</f>
        <v>0</v>
      </c>
    </row>
    <row r="73" spans="1:23" ht="13.5" thickTop="1">
      <c r="A73" s="56"/>
      <c r="B73" s="57"/>
      <c r="C73" s="58"/>
      <c r="D73" s="58"/>
      <c r="E73" s="59"/>
      <c r="F73" s="57"/>
      <c r="G73" s="58"/>
      <c r="H73" s="58"/>
      <c r="I73" s="59"/>
      <c r="J73" s="58"/>
      <c r="K73" s="59"/>
      <c r="L73" s="58"/>
      <c r="M73" s="58"/>
      <c r="N73" s="58"/>
      <c r="O73" s="58"/>
      <c r="P73" s="58"/>
      <c r="Q73" s="58"/>
      <c r="R73" s="58"/>
      <c r="S73" s="58"/>
      <c r="T73" s="58"/>
      <c r="U73" s="59"/>
      <c r="V73" s="57"/>
      <c r="W73" s="59"/>
    </row>
    <row r="74" spans="1:23" ht="12.75">
      <c r="A74" s="60"/>
      <c r="B74" s="61"/>
      <c r="C74" s="62"/>
      <c r="D74" s="62"/>
      <c r="E74" s="63"/>
      <c r="F74" s="64" t="s">
        <v>4</v>
      </c>
      <c r="G74" s="65"/>
      <c r="H74" s="64" t="s">
        <v>5</v>
      </c>
      <c r="I74" s="66"/>
      <c r="J74" s="64" t="s">
        <v>6</v>
      </c>
      <c r="K74" s="66"/>
      <c r="L74" s="64" t="s">
        <v>7</v>
      </c>
      <c r="M74" s="64"/>
      <c r="N74" s="67" t="s">
        <v>8</v>
      </c>
      <c r="O74" s="64"/>
      <c r="P74" s="68" t="s">
        <v>9</v>
      </c>
      <c r="Q74" s="69"/>
      <c r="R74" s="70" t="s">
        <v>10</v>
      </c>
      <c r="S74" s="69"/>
      <c r="T74" s="70" t="s">
        <v>11</v>
      </c>
      <c r="U74" s="69"/>
      <c r="V74" s="68"/>
      <c r="W74" s="69"/>
    </row>
    <row r="75" spans="1:23" ht="67.5">
      <c r="A75" s="71" t="s">
        <v>88</v>
      </c>
      <c r="B75" s="72" t="s">
        <v>89</v>
      </c>
      <c r="C75" s="72" t="s">
        <v>90</v>
      </c>
      <c r="D75" s="73" t="s">
        <v>16</v>
      </c>
      <c r="E75" s="72" t="s">
        <v>17</v>
      </c>
      <c r="F75" s="72" t="s">
        <v>18</v>
      </c>
      <c r="G75" s="72" t="s">
        <v>91</v>
      </c>
      <c r="H75" s="72" t="s">
        <v>92</v>
      </c>
      <c r="I75" s="74" t="s">
        <v>21</v>
      </c>
      <c r="J75" s="72" t="s">
        <v>93</v>
      </c>
      <c r="K75" s="74" t="s">
        <v>23</v>
      </c>
      <c r="L75" s="72" t="s">
        <v>94</v>
      </c>
      <c r="M75" s="74" t="s">
        <v>25</v>
      </c>
      <c r="N75" s="72" t="s">
        <v>95</v>
      </c>
      <c r="O75" s="74" t="s">
        <v>27</v>
      </c>
      <c r="P75" s="74" t="s">
        <v>96</v>
      </c>
      <c r="Q75" s="75" t="s">
        <v>29</v>
      </c>
      <c r="R75" s="76" t="s">
        <v>96</v>
      </c>
      <c r="S75" s="77" t="s">
        <v>29</v>
      </c>
      <c r="T75" s="76" t="s">
        <v>97</v>
      </c>
      <c r="U75" s="73" t="s">
        <v>31</v>
      </c>
      <c r="V75" s="72"/>
      <c r="W75" s="74"/>
    </row>
    <row r="76" spans="1:23" ht="12.75">
      <c r="A76" s="78" t="str">
        <f>+A7</f>
        <v>R thousands</v>
      </c>
      <c r="B76" s="79"/>
      <c r="C76" s="79">
        <v>100</v>
      </c>
      <c r="D76" s="79"/>
      <c r="E76" s="79"/>
      <c r="F76" s="79"/>
      <c r="G76" s="79"/>
      <c r="H76" s="79"/>
      <c r="I76" s="79"/>
      <c r="J76" s="79"/>
      <c r="K76" s="79"/>
      <c r="L76" s="79"/>
      <c r="M76" s="80"/>
      <c r="N76" s="79"/>
      <c r="O76" s="80"/>
      <c r="P76" s="79"/>
      <c r="Q76" s="80"/>
      <c r="R76" s="79"/>
      <c r="S76" s="80"/>
      <c r="T76" s="79"/>
      <c r="U76" s="79"/>
      <c r="V76" s="79"/>
      <c r="W76" s="79"/>
    </row>
    <row r="77" spans="1:23" ht="12.75" hidden="1">
      <c r="A77" s="81"/>
      <c r="B77" s="82"/>
      <c r="C77" s="82"/>
      <c r="D77" s="82"/>
      <c r="E77" s="82"/>
      <c r="F77" s="82"/>
      <c r="G77" s="82"/>
      <c r="H77" s="82"/>
      <c r="I77" s="82"/>
      <c r="J77" s="82"/>
      <c r="K77" s="82"/>
      <c r="L77" s="82"/>
      <c r="M77" s="83"/>
      <c r="N77" s="82"/>
      <c r="O77" s="83"/>
      <c r="P77" s="82"/>
      <c r="Q77" s="83"/>
      <c r="R77" s="84"/>
      <c r="S77" s="85"/>
      <c r="T77" s="84"/>
      <c r="U77" s="84"/>
      <c r="V77" s="82"/>
      <c r="W77" s="82"/>
    </row>
    <row r="78" spans="1:23" ht="12.75" hidden="1">
      <c r="A78" s="86" t="s">
        <v>98</v>
      </c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8"/>
      <c r="N78" s="87"/>
      <c r="O78" s="88"/>
      <c r="P78" s="87"/>
      <c r="Q78" s="88"/>
      <c r="R78" s="89"/>
      <c r="S78" s="90"/>
      <c r="T78" s="89"/>
      <c r="U78" s="89"/>
      <c r="V78" s="87"/>
      <c r="W78" s="87"/>
    </row>
    <row r="79" spans="1:23" ht="12.75" hidden="1">
      <c r="A79" s="91" t="s">
        <v>99</v>
      </c>
      <c r="B79" s="92">
        <f>SUM(B80:B83)</f>
        <v>0</v>
      </c>
      <c r="C79" s="92">
        <f>SUM(C80:C83)</f>
        <v>0</v>
      </c>
      <c r="D79" s="92">
        <f>SUM(D80:D83)</f>
        <v>0</v>
      </c>
      <c r="E79" s="92">
        <f>SUM(E80:E83)</f>
        <v>0</v>
      </c>
      <c r="F79" s="92">
        <f>SUM(F80:F83)</f>
        <v>0</v>
      </c>
      <c r="G79" s="92">
        <f>SUM(G80:G83)</f>
        <v>0</v>
      </c>
      <c r="H79" s="92">
        <f>SUM(H80:H83)</f>
        <v>0</v>
      </c>
      <c r="I79" s="92">
        <f>SUM(I80:I83)</f>
        <v>0</v>
      </c>
      <c r="J79" s="92">
        <f>SUM(J80:J83)</f>
        <v>0</v>
      </c>
      <c r="K79" s="92">
        <f>SUM(K80:K83)</f>
        <v>0</v>
      </c>
      <c r="L79" s="92">
        <f>SUM(L80:L83)</f>
        <v>0</v>
      </c>
      <c r="M79" s="93">
        <f>SUM(M80:M83)</f>
        <v>0</v>
      </c>
      <c r="N79" s="92"/>
      <c r="O79" s="93"/>
      <c r="P79" s="92"/>
      <c r="Q79" s="93"/>
      <c r="R79" s="94"/>
      <c r="S79" s="95"/>
      <c r="T79" s="94"/>
      <c r="U79" s="94"/>
      <c r="V79" s="92">
        <f>SUM(V80:V83)</f>
        <v>0</v>
      </c>
      <c r="W79" s="92">
        <f>SUM(W80:W83)</f>
        <v>0</v>
      </c>
    </row>
    <row r="80" spans="1:23" ht="12.75" hidden="1">
      <c r="A80" s="60" t="s">
        <v>100</v>
      </c>
      <c r="B80" s="96"/>
      <c r="C80" s="96"/>
      <c r="D80" s="96"/>
      <c r="E80" s="96">
        <f>SUM(B80:D80)</f>
        <v>0</v>
      </c>
      <c r="F80" s="96"/>
      <c r="G80" s="96"/>
      <c r="H80" s="96"/>
      <c r="I80" s="97"/>
      <c r="J80" s="96"/>
      <c r="K80" s="97"/>
      <c r="L80" s="96"/>
      <c r="M80" s="98"/>
      <c r="N80" s="96"/>
      <c r="O80" s="98"/>
      <c r="P80" s="96"/>
      <c r="Q80" s="98"/>
      <c r="R80" s="99"/>
      <c r="S80" s="100"/>
      <c r="T80" s="99"/>
      <c r="U80" s="99"/>
      <c r="V80" s="96"/>
      <c r="W80" s="96"/>
    </row>
    <row r="81" spans="1:23" ht="12.75" hidden="1">
      <c r="A81" s="60" t="s">
        <v>101</v>
      </c>
      <c r="B81" s="96"/>
      <c r="C81" s="96"/>
      <c r="D81" s="96"/>
      <c r="E81" s="96">
        <f>SUM(B81:D81)</f>
        <v>0</v>
      </c>
      <c r="F81" s="96"/>
      <c r="G81" s="96"/>
      <c r="H81" s="96"/>
      <c r="I81" s="97"/>
      <c r="J81" s="96"/>
      <c r="K81" s="97"/>
      <c r="L81" s="96"/>
      <c r="M81" s="98"/>
      <c r="N81" s="96"/>
      <c r="O81" s="98"/>
      <c r="P81" s="96"/>
      <c r="Q81" s="98"/>
      <c r="R81" s="99"/>
      <c r="S81" s="100"/>
      <c r="T81" s="99"/>
      <c r="U81" s="99"/>
      <c r="V81" s="96"/>
      <c r="W81" s="96"/>
    </row>
    <row r="82" spans="1:23" ht="12.75" hidden="1">
      <c r="A82" s="60" t="s">
        <v>102</v>
      </c>
      <c r="B82" s="96"/>
      <c r="C82" s="96"/>
      <c r="D82" s="96"/>
      <c r="E82" s="96">
        <f>SUM(B82:D82)</f>
        <v>0</v>
      </c>
      <c r="F82" s="96"/>
      <c r="G82" s="96"/>
      <c r="H82" s="96"/>
      <c r="I82" s="97"/>
      <c r="J82" s="96"/>
      <c r="K82" s="97"/>
      <c r="L82" s="96"/>
      <c r="M82" s="98"/>
      <c r="N82" s="96"/>
      <c r="O82" s="98"/>
      <c r="P82" s="96"/>
      <c r="Q82" s="98"/>
      <c r="R82" s="99"/>
      <c r="S82" s="100"/>
      <c r="T82" s="99"/>
      <c r="U82" s="99"/>
      <c r="V82" s="96"/>
      <c r="W82" s="96"/>
    </row>
    <row r="83" spans="1:23" ht="12.75" hidden="1">
      <c r="A83" s="60" t="s">
        <v>103</v>
      </c>
      <c r="B83" s="96"/>
      <c r="C83" s="96"/>
      <c r="D83" s="96"/>
      <c r="E83" s="96">
        <f>SUM(B83:D83)</f>
        <v>0</v>
      </c>
      <c r="F83" s="96"/>
      <c r="G83" s="96"/>
      <c r="H83" s="96"/>
      <c r="I83" s="97"/>
      <c r="J83" s="96"/>
      <c r="K83" s="97"/>
      <c r="L83" s="96"/>
      <c r="M83" s="98"/>
      <c r="N83" s="96"/>
      <c r="O83" s="98"/>
      <c r="P83" s="96"/>
      <c r="Q83" s="98"/>
      <c r="R83" s="99"/>
      <c r="S83" s="100"/>
      <c r="T83" s="99"/>
      <c r="U83" s="99"/>
      <c r="V83" s="96"/>
      <c r="W83" s="96"/>
    </row>
    <row r="84" spans="1:23" ht="12.75" hidden="1">
      <c r="A84" s="60"/>
      <c r="B84" s="96"/>
      <c r="C84" s="96"/>
      <c r="D84" s="96"/>
      <c r="E84" s="96"/>
      <c r="F84" s="96"/>
      <c r="G84" s="96"/>
      <c r="H84" s="96"/>
      <c r="I84" s="96"/>
      <c r="J84" s="96"/>
      <c r="K84" s="96"/>
      <c r="L84" s="96"/>
      <c r="M84" s="98"/>
      <c r="N84" s="96"/>
      <c r="O84" s="98"/>
      <c r="P84" s="96"/>
      <c r="Q84" s="98"/>
      <c r="R84" s="99"/>
      <c r="S84" s="100"/>
      <c r="T84" s="99"/>
      <c r="U84" s="99"/>
      <c r="V84" s="96"/>
      <c r="W84" s="96"/>
    </row>
    <row r="85" spans="1:23" ht="12.75">
      <c r="A85" s="101" t="s">
        <v>104</v>
      </c>
      <c r="B85" s="102"/>
      <c r="C85" s="102"/>
      <c r="D85" s="102"/>
      <c r="E85" s="102"/>
      <c r="F85" s="102"/>
      <c r="G85" s="102"/>
      <c r="H85" s="102"/>
      <c r="I85" s="102"/>
      <c r="J85" s="102"/>
      <c r="K85" s="102"/>
      <c r="L85" s="102"/>
      <c r="M85" s="102"/>
      <c r="N85" s="102"/>
      <c r="O85" s="102"/>
      <c r="P85" s="102"/>
      <c r="Q85" s="103"/>
      <c r="R85" s="104"/>
      <c r="S85" s="104"/>
      <c r="T85" s="105"/>
      <c r="U85" s="106"/>
      <c r="V85" s="102"/>
      <c r="W85" s="102"/>
    </row>
    <row r="86" spans="1:23" ht="12.75">
      <c r="A86" s="107" t="s">
        <v>105</v>
      </c>
      <c r="B86" s="108">
        <v>0</v>
      </c>
      <c r="C86" s="108">
        <v>0</v>
      </c>
      <c r="D86" s="108"/>
      <c r="E86" s="108">
        <f>$B86+$C86+$D86</f>
        <v>0</v>
      </c>
      <c r="F86" s="108">
        <v>0</v>
      </c>
      <c r="G86" s="108">
        <v>0</v>
      </c>
      <c r="H86" s="108"/>
      <c r="I86" s="108"/>
      <c r="J86" s="108"/>
      <c r="K86" s="108"/>
      <c r="L86" s="108"/>
      <c r="M86" s="108"/>
      <c r="N86" s="108"/>
      <c r="O86" s="108"/>
      <c r="P86" s="108">
        <f>$H86+$J86+$L86+$N86</f>
        <v>0</v>
      </c>
      <c r="Q86" s="96">
        <f>$I86+$K86+$M86+$O86</f>
        <v>0</v>
      </c>
      <c r="R86" s="109">
        <f>IF($H86=0,0,(($H86-$H86)/$H86)*100)</f>
        <v>0</v>
      </c>
      <c r="S86" s="110">
        <f>IF($I86=0,0,(($I86-$I86)/$I86)*100)</f>
        <v>0</v>
      </c>
      <c r="T86" s="109">
        <f>IF($E86=0,0,($P86/$E86)*100)</f>
        <v>0</v>
      </c>
      <c r="U86" s="110">
        <f>IF($E86=0,0,($Q86/$E86)*100)</f>
        <v>0</v>
      </c>
      <c r="V86" s="108"/>
      <c r="W86" s="108"/>
    </row>
    <row r="87" spans="1:23" ht="12.75">
      <c r="A87" s="111" t="s">
        <v>106</v>
      </c>
      <c r="B87" s="96">
        <v>0</v>
      </c>
      <c r="C87" s="96">
        <v>0</v>
      </c>
      <c r="D87" s="96"/>
      <c r="E87" s="96">
        <f>$B87+$C87+$D87</f>
        <v>0</v>
      </c>
      <c r="F87" s="96">
        <v>0</v>
      </c>
      <c r="G87" s="96">
        <v>0</v>
      </c>
      <c r="H87" s="96"/>
      <c r="I87" s="96"/>
      <c r="J87" s="96"/>
      <c r="K87" s="96"/>
      <c r="L87" s="96"/>
      <c r="M87" s="96"/>
      <c r="N87" s="96"/>
      <c r="O87" s="96"/>
      <c r="P87" s="98">
        <f>$H87+$J87+$L87+$N87</f>
        <v>0</v>
      </c>
      <c r="Q87" s="98">
        <f>$I87+$K87+$M87+$O87</f>
        <v>0</v>
      </c>
      <c r="R87" s="109">
        <f>IF($H87=0,0,(($H87-$H87)/$H87)*100)</f>
        <v>0</v>
      </c>
      <c r="S87" s="110">
        <f>IF($I87=0,0,(($I87-$I87)/$I87)*100)</f>
        <v>0</v>
      </c>
      <c r="T87" s="109">
        <f>IF($E87=0,0,($P87/$E87)*100)</f>
        <v>0</v>
      </c>
      <c r="U87" s="110">
        <f>IF($E87=0,0,($Q87/$E87)*100)</f>
        <v>0</v>
      </c>
      <c r="V87" s="96"/>
      <c r="W87" s="96"/>
    </row>
    <row r="88" spans="1:23" ht="12.75">
      <c r="A88" s="111" t="s">
        <v>107</v>
      </c>
      <c r="B88" s="96">
        <v>0</v>
      </c>
      <c r="C88" s="96">
        <v>0</v>
      </c>
      <c r="D88" s="96"/>
      <c r="E88" s="96">
        <f>$B88+$C88+$D88</f>
        <v>0</v>
      </c>
      <c r="F88" s="96">
        <v>0</v>
      </c>
      <c r="G88" s="96">
        <v>0</v>
      </c>
      <c r="H88" s="96"/>
      <c r="I88" s="96"/>
      <c r="J88" s="96"/>
      <c r="K88" s="96"/>
      <c r="L88" s="96"/>
      <c r="M88" s="96"/>
      <c r="N88" s="96"/>
      <c r="O88" s="96"/>
      <c r="P88" s="98">
        <f>$H88+$J88+$L88+$N88</f>
        <v>0</v>
      </c>
      <c r="Q88" s="98">
        <f>$I88+$K88+$M88+$O88</f>
        <v>0</v>
      </c>
      <c r="R88" s="109">
        <f>IF($H88=0,0,(($H88-$H88)/$H88)*100)</f>
        <v>0</v>
      </c>
      <c r="S88" s="110">
        <f>IF($I88=0,0,(($I88-$I88)/$I88)*100)</f>
        <v>0</v>
      </c>
      <c r="T88" s="109">
        <f>IF($E88=0,0,($P88/$E88)*100)</f>
        <v>0</v>
      </c>
      <c r="U88" s="110">
        <f>IF($E88=0,0,($Q88/$E88)*100)</f>
        <v>0</v>
      </c>
      <c r="V88" s="96"/>
      <c r="W88" s="96"/>
    </row>
    <row r="89" spans="1:23" ht="12.75">
      <c r="A89" s="111" t="s">
        <v>108</v>
      </c>
      <c r="B89" s="96">
        <v>0</v>
      </c>
      <c r="C89" s="96">
        <v>0</v>
      </c>
      <c r="D89" s="96"/>
      <c r="E89" s="96">
        <f>$B89+$C89+$D89</f>
        <v>0</v>
      </c>
      <c r="F89" s="96">
        <v>0</v>
      </c>
      <c r="G89" s="96">
        <v>0</v>
      </c>
      <c r="H89" s="96"/>
      <c r="I89" s="96"/>
      <c r="J89" s="96"/>
      <c r="K89" s="96"/>
      <c r="L89" s="96"/>
      <c r="M89" s="96"/>
      <c r="N89" s="96"/>
      <c r="O89" s="96"/>
      <c r="P89" s="98">
        <f>$H89+$J89+$L89+$N89</f>
        <v>0</v>
      </c>
      <c r="Q89" s="98">
        <f>$I89+$K89+$M89+$O89</f>
        <v>0</v>
      </c>
      <c r="R89" s="109">
        <f>IF($H89=0,0,(($H89-$H89)/$H89)*100)</f>
        <v>0</v>
      </c>
      <c r="S89" s="110">
        <f>IF($I89=0,0,(($I89-$I89)/$I89)*100)</f>
        <v>0</v>
      </c>
      <c r="T89" s="109">
        <f>IF($E89=0,0,($P89/$E89)*100)</f>
        <v>0</v>
      </c>
      <c r="U89" s="110">
        <f>IF($E89=0,0,($Q89/$E89)*100)</f>
        <v>0</v>
      </c>
      <c r="V89" s="96"/>
      <c r="W89" s="96"/>
    </row>
    <row r="90" spans="1:23" ht="12.75">
      <c r="A90" s="111" t="s">
        <v>109</v>
      </c>
      <c r="B90" s="96">
        <v>0</v>
      </c>
      <c r="C90" s="96">
        <v>0</v>
      </c>
      <c r="D90" s="96"/>
      <c r="E90" s="96">
        <f>$B90+$C90+$D90</f>
        <v>0</v>
      </c>
      <c r="F90" s="96">
        <v>0</v>
      </c>
      <c r="G90" s="96">
        <v>0</v>
      </c>
      <c r="H90" s="96"/>
      <c r="I90" s="96"/>
      <c r="J90" s="96"/>
      <c r="K90" s="96"/>
      <c r="L90" s="96"/>
      <c r="M90" s="96"/>
      <c r="N90" s="96"/>
      <c r="O90" s="96"/>
      <c r="P90" s="98">
        <f>$H90+$J90+$L90+$N90</f>
        <v>0</v>
      </c>
      <c r="Q90" s="98">
        <f>$I90+$K90+$M90+$O90</f>
        <v>0</v>
      </c>
      <c r="R90" s="109">
        <f>IF($H90=0,0,(($H90-$H90)/$H90)*100)</f>
        <v>0</v>
      </c>
      <c r="S90" s="110">
        <f>IF($I90=0,0,(($I90-$I90)/$I90)*100)</f>
        <v>0</v>
      </c>
      <c r="T90" s="109">
        <f>IF($E90=0,0,($P90/$E90)*100)</f>
        <v>0</v>
      </c>
      <c r="U90" s="110">
        <f>IF($E90=0,0,($Q90/$E90)*100)</f>
        <v>0</v>
      </c>
      <c r="V90" s="96"/>
      <c r="W90" s="96"/>
    </row>
    <row r="91" spans="1:23" ht="12.75">
      <c r="A91" s="111" t="s">
        <v>110</v>
      </c>
      <c r="B91" s="96">
        <v>0</v>
      </c>
      <c r="C91" s="96">
        <v>0</v>
      </c>
      <c r="D91" s="96"/>
      <c r="E91" s="96">
        <f>$B91+$C91+$D91</f>
        <v>0</v>
      </c>
      <c r="F91" s="96">
        <v>0</v>
      </c>
      <c r="G91" s="96">
        <v>0</v>
      </c>
      <c r="H91" s="96"/>
      <c r="I91" s="96"/>
      <c r="J91" s="96"/>
      <c r="K91" s="96"/>
      <c r="L91" s="96"/>
      <c r="M91" s="96"/>
      <c r="N91" s="96"/>
      <c r="O91" s="96"/>
      <c r="P91" s="98">
        <f>$H91+$J91+$L91+$N91</f>
        <v>0</v>
      </c>
      <c r="Q91" s="98">
        <f>$I91+$K91+$M91+$O91</f>
        <v>0</v>
      </c>
      <c r="R91" s="109">
        <f>IF($H91=0,0,(($H91-$H91)/$H91)*100)</f>
        <v>0</v>
      </c>
      <c r="S91" s="110">
        <f>IF($I91=0,0,(($I91-$I91)/$I91)*100)</f>
        <v>0</v>
      </c>
      <c r="T91" s="109">
        <f>IF($E91=0,0,($P91/$E91)*100)</f>
        <v>0</v>
      </c>
      <c r="U91" s="110">
        <f>IF($E91=0,0,($Q91/$E91)*100)</f>
        <v>0</v>
      </c>
      <c r="V91" s="96"/>
      <c r="W91" s="96"/>
    </row>
    <row r="92" spans="1:23" ht="12.75">
      <c r="A92" s="111" t="s">
        <v>111</v>
      </c>
      <c r="B92" s="96">
        <v>0</v>
      </c>
      <c r="C92" s="96">
        <v>0</v>
      </c>
      <c r="D92" s="96"/>
      <c r="E92" s="96">
        <f>$B92+$C92+$D92</f>
        <v>0</v>
      </c>
      <c r="F92" s="96">
        <v>0</v>
      </c>
      <c r="G92" s="96">
        <v>0</v>
      </c>
      <c r="H92" s="96"/>
      <c r="I92" s="96"/>
      <c r="J92" s="96"/>
      <c r="K92" s="96"/>
      <c r="L92" s="96"/>
      <c r="M92" s="96"/>
      <c r="N92" s="96"/>
      <c r="O92" s="96"/>
      <c r="P92" s="98">
        <f>$H92+$J92+$L92+$N92</f>
        <v>0</v>
      </c>
      <c r="Q92" s="98">
        <f>$I92+$K92+$M92+$O92</f>
        <v>0</v>
      </c>
      <c r="R92" s="109">
        <f>IF($H92=0,0,(($H92-$H92)/$H92)*100)</f>
        <v>0</v>
      </c>
      <c r="S92" s="110">
        <f>IF($I92=0,0,(($I92-$I92)/$I92)*100)</f>
        <v>0</v>
      </c>
      <c r="T92" s="109">
        <f>IF($E92=0,0,($P92/$E92)*100)</f>
        <v>0</v>
      </c>
      <c r="U92" s="110">
        <f>IF($E92=0,0,($Q92/$E92)*100)</f>
        <v>0</v>
      </c>
      <c r="V92" s="96"/>
      <c r="W92" s="96"/>
    </row>
    <row r="93" spans="1:23" ht="12.75">
      <c r="A93" s="111" t="s">
        <v>112</v>
      </c>
      <c r="B93" s="96">
        <v>0</v>
      </c>
      <c r="C93" s="96">
        <v>0</v>
      </c>
      <c r="D93" s="96"/>
      <c r="E93" s="96">
        <f>$B93+$C93+$D93</f>
        <v>0</v>
      </c>
      <c r="F93" s="96">
        <v>0</v>
      </c>
      <c r="G93" s="96">
        <v>0</v>
      </c>
      <c r="H93" s="96"/>
      <c r="I93" s="96"/>
      <c r="J93" s="96"/>
      <c r="K93" s="96"/>
      <c r="L93" s="96"/>
      <c r="M93" s="96"/>
      <c r="N93" s="96"/>
      <c r="O93" s="96"/>
      <c r="P93" s="98">
        <f>$H93+$J93+$L93+$N93</f>
        <v>0</v>
      </c>
      <c r="Q93" s="98">
        <f>$I93+$K93+$M93+$O93</f>
        <v>0</v>
      </c>
      <c r="R93" s="109">
        <f>IF($H93=0,0,(($H93-$H93)/$H93)*100)</f>
        <v>0</v>
      </c>
      <c r="S93" s="110">
        <f>IF($I93=0,0,(($I93-$I93)/$I93)*100)</f>
        <v>0</v>
      </c>
      <c r="T93" s="109">
        <f>IF($E93=0,0,($P93/$E93)*100)</f>
        <v>0</v>
      </c>
      <c r="U93" s="110">
        <f>IF($E93=0,0,($Q93/$E93)*100)</f>
        <v>0</v>
      </c>
      <c r="V93" s="96"/>
      <c r="W93" s="96"/>
    </row>
    <row r="94" spans="1:23" ht="12.75">
      <c r="A94" s="112" t="s">
        <v>113</v>
      </c>
      <c r="B94" s="113"/>
      <c r="C94" s="113"/>
      <c r="D94" s="113"/>
      <c r="E94" s="113"/>
      <c r="F94" s="113"/>
      <c r="G94" s="113"/>
      <c r="H94" s="113"/>
      <c r="I94" s="113"/>
      <c r="J94" s="113"/>
      <c r="K94" s="113"/>
      <c r="L94" s="113"/>
      <c r="M94" s="113"/>
      <c r="N94" s="113"/>
      <c r="O94" s="113"/>
      <c r="P94" s="114"/>
      <c r="Q94" s="114"/>
      <c r="R94" s="115"/>
      <c r="S94" s="116"/>
      <c r="T94" s="115"/>
      <c r="U94" s="116"/>
      <c r="V94" s="113"/>
      <c r="W94" s="113"/>
    </row>
    <row r="95" spans="1:23" ht="22.5" hidden="1">
      <c r="A95" s="117" t="s">
        <v>114</v>
      </c>
      <c r="B95" s="118">
        <f>SUM(B96:B110)</f>
        <v>0</v>
      </c>
      <c r="C95" s="118">
        <f>SUM(C96:C110)</f>
        <v>0</v>
      </c>
      <c r="D95" s="118">
        <f>SUM(D96:D110)</f>
        <v>0</v>
      </c>
      <c r="E95" s="118">
        <f>SUM(E96:E110)</f>
        <v>0</v>
      </c>
      <c r="F95" s="118">
        <f>SUM(F96:F110)</f>
        <v>0</v>
      </c>
      <c r="G95" s="118">
        <f>SUM(G96:G110)</f>
        <v>0</v>
      </c>
      <c r="H95" s="118">
        <f>SUM(H96:H110)</f>
        <v>0</v>
      </c>
      <c r="I95" s="118">
        <f>SUM(I96:I110)</f>
        <v>0</v>
      </c>
      <c r="J95" s="118">
        <f>SUM(J96:J110)</f>
        <v>0</v>
      </c>
      <c r="K95" s="118">
        <f>SUM(K96:K110)</f>
        <v>0</v>
      </c>
      <c r="L95" s="118">
        <f>SUM(L96:L110)</f>
        <v>0</v>
      </c>
      <c r="M95" s="119">
        <f>SUM(M96:M110)</f>
        <v>0</v>
      </c>
      <c r="N95" s="118"/>
      <c r="O95" s="119"/>
      <c r="P95" s="118"/>
      <c r="Q95" s="119"/>
      <c r="R95" s="120" t="str">
        <f>IF(L95=0," ",(N95-L95)/L95)</f>
        <v> </v>
      </c>
      <c r="S95" s="120" t="str">
        <f>IF(M95=0," ",(O95-M95)/M95)</f>
        <v> </v>
      </c>
      <c r="T95" s="120" t="str">
        <f>IF(E95=0," ",(P95/E95))</f>
        <v> </v>
      </c>
      <c r="U95" s="121" t="str">
        <f>IF(E95=0," ",(Q95/E95))</f>
        <v> </v>
      </c>
      <c r="V95" s="118">
        <f>SUM(V96:V110)</f>
        <v>0</v>
      </c>
      <c r="W95" s="118">
        <f>SUM(W96:W110)</f>
        <v>0</v>
      </c>
    </row>
    <row r="96" spans="1:23" ht="12.75" hidden="1">
      <c r="A96" s="1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126" t="str">
        <f>IF(L96=0," ",(N96-L96)/L96)</f>
        <v> </v>
      </c>
      <c r="S96" s="126" t="str">
        <f>IF(M96=0," ",(O96-M96)/M96)</f>
        <v> </v>
      </c>
      <c r="T96" s="126" t="str">
        <f>IF(E96=0," ",(P96/E96))</f>
        <v> </v>
      </c>
      <c r="U96" s="127" t="str">
        <f>IF(E96=0," ",(Q96/E96))</f>
        <v> </v>
      </c>
      <c r="V96" s="123"/>
      <c r="W96" s="123"/>
    </row>
    <row r="97" spans="1:23" ht="12.75" hidden="1">
      <c r="A97" s="122"/>
      <c r="B97" s="123"/>
      <c r="C97" s="123"/>
      <c r="D97" s="123"/>
      <c r="E97" s="124">
        <f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126" t="str">
        <f>IF(L97=0," ",(N97-L97)/L97)</f>
        <v> </v>
      </c>
      <c r="S97" s="126" t="str">
        <f>IF(M97=0," ",(O97-M97)/M97)</f>
        <v> </v>
      </c>
      <c r="T97" s="126" t="str">
        <f>IF(E97=0," ",(P97/E97))</f>
        <v> </v>
      </c>
      <c r="U97" s="127" t="str">
        <f>IF(E97=0," ",(Q97/E97))</f>
        <v> </v>
      </c>
      <c r="V97" s="123"/>
      <c r="W97" s="123"/>
    </row>
    <row r="98" spans="1:23" ht="12.75" hidden="1">
      <c r="A98" s="122"/>
      <c r="B98" s="123"/>
      <c r="C98" s="123"/>
      <c r="D98" s="123"/>
      <c r="E98" s="124">
        <f>SUM(B98:D98)</f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126" t="str">
        <f>IF(L98=0," ",(N98-L98)/L98)</f>
        <v> </v>
      </c>
      <c r="S98" s="126" t="str">
        <f>IF(M98=0," ",(O98-M98)/M98)</f>
        <v> </v>
      </c>
      <c r="T98" s="126" t="str">
        <f>IF(E98=0," ",(P98/E98))</f>
        <v> </v>
      </c>
      <c r="U98" s="127" t="str">
        <f>IF(E98=0," ",(Q98/E98))</f>
        <v> </v>
      </c>
      <c r="V98" s="123"/>
      <c r="W98" s="123"/>
    </row>
    <row r="99" spans="1:23" ht="12.75" hidden="1">
      <c r="A99" s="122"/>
      <c r="B99" s="123"/>
      <c r="C99" s="123"/>
      <c r="D99" s="123"/>
      <c r="E99" s="124">
        <f>SUM(B99:D99)</f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126" t="str">
        <f>IF(L99=0," ",(N99-L99)/L99)</f>
        <v> </v>
      </c>
      <c r="S99" s="126" t="str">
        <f>IF(M99=0," ",(O99-M99)/M99)</f>
        <v> </v>
      </c>
      <c r="T99" s="126" t="str">
        <f>IF(E99=0," ",(P99/E99))</f>
        <v> </v>
      </c>
      <c r="U99" s="127" t="str">
        <f>IF(E99=0," ",(Q99/E99))</f>
        <v> </v>
      </c>
      <c r="V99" s="123"/>
      <c r="W99" s="123"/>
    </row>
    <row r="100" spans="1:23" ht="12.75" hidden="1">
      <c r="A100" s="122"/>
      <c r="B100" s="123"/>
      <c r="C100" s="123"/>
      <c r="D100" s="123"/>
      <c r="E100" s="124">
        <f>SUM(B100:D100)</f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126" t="str">
        <f>IF(L100=0," ",(N100-L100)/L100)</f>
        <v> </v>
      </c>
      <c r="S100" s="126" t="str">
        <f>IF(M100=0," ",(O100-M100)/M100)</f>
        <v> </v>
      </c>
      <c r="T100" s="126" t="str">
        <f>IF(E100=0," ",(P100/E100))</f>
        <v> </v>
      </c>
      <c r="U100" s="127" t="str">
        <f>IF(E100=0," ",(Q100/E100))</f>
        <v> </v>
      </c>
      <c r="V100" s="123"/>
      <c r="W100" s="123"/>
    </row>
    <row r="101" spans="1:23" ht="12.75" hidden="1">
      <c r="A101" s="122"/>
      <c r="B101" s="123"/>
      <c r="C101" s="123"/>
      <c r="D101" s="123"/>
      <c r="E101" s="124">
        <f>SUM(B101:D101)</f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126" t="str">
        <f>IF(L101=0," ",(N101-L101)/L101)</f>
        <v> </v>
      </c>
      <c r="S101" s="126" t="str">
        <f>IF(M101=0," ",(O101-M101)/M101)</f>
        <v> </v>
      </c>
      <c r="T101" s="126" t="str">
        <f>IF(E101=0," ",(P101/E101))</f>
        <v> </v>
      </c>
      <c r="U101" s="127" t="str">
        <f>IF(E101=0," ",(Q101/E101))</f>
        <v> </v>
      </c>
      <c r="V101" s="123"/>
      <c r="W101" s="123"/>
    </row>
    <row r="102" spans="1:23" ht="12.75" hidden="1">
      <c r="A102" s="122"/>
      <c r="B102" s="123"/>
      <c r="C102" s="123"/>
      <c r="D102" s="123"/>
      <c r="E102" s="124">
        <f>SUM(B102:D102)</f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126" t="str">
        <f>IF(L102=0," ",(N102-L102)/L102)</f>
        <v> </v>
      </c>
      <c r="S102" s="126" t="str">
        <f>IF(M102=0," ",(O102-M102)/M102)</f>
        <v> </v>
      </c>
      <c r="T102" s="126" t="str">
        <f>IF(E102=0," ",(P102/E102))</f>
        <v> </v>
      </c>
      <c r="U102" s="127" t="str">
        <f>IF(E102=0," ",(Q102/E102))</f>
        <v> </v>
      </c>
      <c r="V102" s="123"/>
      <c r="W102" s="123"/>
    </row>
    <row r="103" spans="1:23" ht="12.75" hidden="1">
      <c r="A103" s="122"/>
      <c r="B103" s="123"/>
      <c r="C103" s="123"/>
      <c r="D103" s="123"/>
      <c r="E103" s="124">
        <f>SUM(B103:D103)</f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126" t="str">
        <f>IF(L103=0," ",(N103-L103)/L103)</f>
        <v> </v>
      </c>
      <c r="S103" s="126" t="str">
        <f>IF(M103=0," ",(O103-M103)/M103)</f>
        <v> </v>
      </c>
      <c r="T103" s="126" t="str">
        <f>IF(E103=0," ",(P103/E103))</f>
        <v> </v>
      </c>
      <c r="U103" s="127" t="str">
        <f>IF(E103=0," ",(Q103/E103))</f>
        <v> </v>
      </c>
      <c r="V103" s="123"/>
      <c r="W103" s="123"/>
    </row>
    <row r="104" spans="1:23" ht="12.75" hidden="1">
      <c r="A104" s="122"/>
      <c r="B104" s="123"/>
      <c r="C104" s="123"/>
      <c r="D104" s="123"/>
      <c r="E104" s="124">
        <f>SUM(B104:D104)</f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126" t="str">
        <f>IF(L104=0," ",(N104-L104)/L104)</f>
        <v> </v>
      </c>
      <c r="S104" s="126" t="str">
        <f>IF(M104=0," ",(O104-M104)/M104)</f>
        <v> </v>
      </c>
      <c r="T104" s="126" t="str">
        <f>IF(E104=0," ",(P104/E104))</f>
        <v> </v>
      </c>
      <c r="U104" s="127" t="str">
        <f>IF(E104=0," ",(Q104/E104))</f>
        <v> </v>
      </c>
      <c r="V104" s="123"/>
      <c r="W104" s="123"/>
    </row>
    <row r="105" spans="1:23" ht="12.75" hidden="1">
      <c r="A105" s="122"/>
      <c r="B105" s="123"/>
      <c r="C105" s="123"/>
      <c r="D105" s="123"/>
      <c r="E105" s="124">
        <f>SUM(B105:D105)</f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126" t="str">
        <f>IF(L105=0," ",(N105-L105)/L105)</f>
        <v> </v>
      </c>
      <c r="S105" s="126" t="str">
        <f>IF(M105=0," ",(O105-M105)/M105)</f>
        <v> </v>
      </c>
      <c r="T105" s="126" t="str">
        <f>IF(E105=0," ",(P105/E105))</f>
        <v> </v>
      </c>
      <c r="U105" s="127" t="str">
        <f>IF(E105=0," ",(Q105/E105))</f>
        <v> </v>
      </c>
      <c r="V105" s="123"/>
      <c r="W105" s="123"/>
    </row>
    <row r="106" spans="1:23" ht="12.75" hidden="1">
      <c r="A106" s="122"/>
      <c r="B106" s="123"/>
      <c r="C106" s="123"/>
      <c r="D106" s="123"/>
      <c r="E106" s="124">
        <f>SUM(B106:D106)</f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126" t="str">
        <f>IF(L106=0," ",(N106-L106)/L106)</f>
        <v> </v>
      </c>
      <c r="S106" s="126" t="str">
        <f>IF(M106=0," ",(O106-M106)/M106)</f>
        <v> </v>
      </c>
      <c r="T106" s="126" t="str">
        <f>IF(E106=0," ",(P106/E106))</f>
        <v> </v>
      </c>
      <c r="U106" s="127" t="str">
        <f>IF(E106=0," ",(Q106/E106))</f>
        <v> </v>
      </c>
      <c r="V106" s="123"/>
      <c r="W106" s="123"/>
    </row>
    <row r="107" spans="1:23" ht="12.75" hidden="1">
      <c r="A107" s="122"/>
      <c r="B107" s="123"/>
      <c r="C107" s="123"/>
      <c r="D107" s="123"/>
      <c r="E107" s="124">
        <f>SUM(B107:D107)</f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126" t="str">
        <f>IF(L107=0," ",(N107-L107)/L107)</f>
        <v> </v>
      </c>
      <c r="S107" s="126" t="str">
        <f>IF(M107=0," ",(O107-M107)/M107)</f>
        <v> </v>
      </c>
      <c r="T107" s="126" t="str">
        <f>IF(E107=0," ",(P107/E107))</f>
        <v> </v>
      </c>
      <c r="U107" s="127" t="str">
        <f>IF(E107=0," ",(Q107/E107))</f>
        <v> </v>
      </c>
      <c r="V107" s="123"/>
      <c r="W107" s="123"/>
    </row>
    <row r="108" spans="1:23" ht="12.75" hidden="1">
      <c r="A108" s="122"/>
      <c r="B108" s="123"/>
      <c r="C108" s="123"/>
      <c r="D108" s="123"/>
      <c r="E108" s="124">
        <f>SUM(B108:D108)</f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126" t="str">
        <f>IF(L108=0," ",(N108-L108)/L108)</f>
        <v> </v>
      </c>
      <c r="S108" s="126" t="str">
        <f>IF(M108=0," ",(O108-M108)/M108)</f>
        <v> </v>
      </c>
      <c r="T108" s="126" t="str">
        <f>IF(E108=0," ",(P108/E108))</f>
        <v> </v>
      </c>
      <c r="U108" s="127" t="str">
        <f>IF(E108=0," ",(Q108/E108))</f>
        <v> </v>
      </c>
      <c r="V108" s="123"/>
      <c r="W108" s="123"/>
    </row>
    <row r="109" spans="1:23" ht="12.75" hidden="1">
      <c r="A109" s="122"/>
      <c r="B109" s="123"/>
      <c r="C109" s="123"/>
      <c r="D109" s="123"/>
      <c r="E109" s="124">
        <f>SUM(B109:D109)</f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126" t="str">
        <f>IF(L109=0," ",(N109-L109)/L109)</f>
        <v> </v>
      </c>
      <c r="S109" s="126" t="str">
        <f>IF(M109=0," ",(O109-M109)/M109)</f>
        <v> </v>
      </c>
      <c r="T109" s="126" t="str">
        <f>IF(E109=0," ",(P109/E109))</f>
        <v> </v>
      </c>
      <c r="U109" s="127" t="str">
        <f>IF(E109=0," ",(Q109/E109))</f>
        <v> </v>
      </c>
      <c r="V109" s="123"/>
      <c r="W109" s="123"/>
    </row>
    <row r="110" spans="1:23" ht="12.75" hidden="1">
      <c r="A110" s="122"/>
      <c r="B110" s="123"/>
      <c r="C110" s="123"/>
      <c r="D110" s="123"/>
      <c r="E110" s="124">
        <f>SUM(B110:D110)</f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126" t="str">
        <f>IF(L110=0," ",(N110-L110)/L110)</f>
        <v> </v>
      </c>
      <c r="S110" s="126" t="str">
        <f>IF(M110=0," ",(O110-M110)/M110)</f>
        <v> </v>
      </c>
      <c r="T110" s="126" t="str">
        <f>IF(E110=0," ",(P110/E110))</f>
        <v> </v>
      </c>
      <c r="U110" s="127" t="str">
        <f>IF(E110=0," ",(Q110/E110))</f>
        <v> </v>
      </c>
      <c r="V110" s="123"/>
      <c r="W110" s="123"/>
    </row>
    <row r="111" spans="1:23" ht="12.75" hidden="1">
      <c r="A111" s="128"/>
      <c r="B111" s="129"/>
      <c r="C111" s="130"/>
      <c r="D111" s="130"/>
      <c r="E111" s="130"/>
      <c r="F111" s="129"/>
      <c r="G111" s="130"/>
      <c r="H111" s="129"/>
      <c r="I111" s="130"/>
      <c r="J111" s="129"/>
      <c r="K111" s="130"/>
      <c r="L111" s="129"/>
      <c r="M111" s="129"/>
      <c r="N111" s="129"/>
      <c r="O111" s="129"/>
      <c r="P111" s="129"/>
      <c r="Q111" s="129"/>
      <c r="R111" s="120" t="str">
        <f>IF(L111=0," ",(N111-L111)/L111)</f>
        <v> </v>
      </c>
      <c r="S111" s="121" t="str">
        <f>IF(M111=0," ",(O111-M111)/M111)</f>
        <v> </v>
      </c>
      <c r="T111" s="120" t="str">
        <f>IF(E111=0," ",(P111/E111))</f>
        <v> </v>
      </c>
      <c r="U111" s="121" t="str">
        <f>IF(E111=0," ",(Q111/E111))</f>
        <v> </v>
      </c>
      <c r="V111" s="129"/>
      <c r="W111" s="130"/>
    </row>
    <row r="112" spans="1:23" ht="12.75" hidden="1">
      <c r="A112" s="128" t="s">
        <v>85</v>
      </c>
      <c r="B112" s="129">
        <f>B95+B85</f>
        <v>0</v>
      </c>
      <c r="C112" s="129">
        <f>C95+C85</f>
        <v>0</v>
      </c>
      <c r="D112" s="129">
        <f>D95+D85</f>
        <v>0</v>
      </c>
      <c r="E112" s="129">
        <f>E95+E85</f>
        <v>0</v>
      </c>
      <c r="F112" s="129">
        <f>F95+F85</f>
        <v>0</v>
      </c>
      <c r="G112" s="129">
        <f>G95+G85</f>
        <v>0</v>
      </c>
      <c r="H112" s="129">
        <f>H95+H85</f>
        <v>0</v>
      </c>
      <c r="I112" s="129">
        <f>I95+I85</f>
        <v>0</v>
      </c>
      <c r="J112" s="129">
        <f>J95+J85</f>
        <v>0</v>
      </c>
      <c r="K112" s="129">
        <f>K95+K85</f>
        <v>0</v>
      </c>
      <c r="L112" s="129">
        <f>L95+L85</f>
        <v>0</v>
      </c>
      <c r="M112" s="129">
        <f>M95+M85</f>
        <v>0</v>
      </c>
      <c r="N112" s="129">
        <f>N95+N85</f>
        <v>0</v>
      </c>
      <c r="O112" s="129">
        <f>O95+O85</f>
        <v>0</v>
      </c>
      <c r="P112" s="129">
        <f>P95+P85</f>
        <v>0</v>
      </c>
      <c r="Q112" s="129">
        <f>Q95+Q85</f>
        <v>0</v>
      </c>
      <c r="R112" s="120" t="str">
        <f>IF(L112=0," ",(N112-L112)/L112)</f>
        <v> </v>
      </c>
      <c r="S112" s="121" t="str">
        <f>IF(M112=0," ",(O112-M112)/M112)</f>
        <v> </v>
      </c>
      <c r="T112" s="120" t="str">
        <f>IF(E112=0," ",(P112/E112))</f>
        <v> </v>
      </c>
      <c r="U112" s="121" t="str">
        <f>IF(E112=0," ",(Q112/E112))</f>
        <v> </v>
      </c>
      <c r="V112" s="129">
        <f>V95+V85</f>
        <v>0</v>
      </c>
      <c r="W112" s="129">
        <f>W95+W85</f>
        <v>0</v>
      </c>
    </row>
    <row r="113" spans="1:23" ht="12.75" hidden="1">
      <c r="A113" s="131" t="s">
        <v>115</v>
      </c>
      <c r="B113" s="132">
        <f>B85</f>
        <v>0</v>
      </c>
      <c r="C113" s="132">
        <f>C85</f>
        <v>0</v>
      </c>
      <c r="D113" s="132">
        <f>D85</f>
        <v>0</v>
      </c>
      <c r="E113" s="132">
        <f>E85</f>
        <v>0</v>
      </c>
      <c r="F113" s="132">
        <f>F85</f>
        <v>0</v>
      </c>
      <c r="G113" s="132">
        <f>G85</f>
        <v>0</v>
      </c>
      <c r="H113" s="132">
        <f>H85</f>
        <v>0</v>
      </c>
      <c r="I113" s="132">
        <f>I85</f>
        <v>0</v>
      </c>
      <c r="J113" s="132">
        <f>J85</f>
        <v>0</v>
      </c>
      <c r="K113" s="132">
        <f>K85</f>
        <v>0</v>
      </c>
      <c r="L113" s="132">
        <f>L85</f>
        <v>0</v>
      </c>
      <c r="M113" s="132">
        <f>M85</f>
        <v>0</v>
      </c>
      <c r="N113" s="132">
        <f>N85</f>
        <v>0</v>
      </c>
      <c r="O113" s="132">
        <f>O85</f>
        <v>0</v>
      </c>
      <c r="P113" s="132">
        <f>P85</f>
        <v>0</v>
      </c>
      <c r="Q113" s="132">
        <f>Q85</f>
        <v>0</v>
      </c>
      <c r="R113" s="120" t="str">
        <f>IF(L113=0," ",(N113-L113)/L113)</f>
        <v> </v>
      </c>
      <c r="S113" s="121" t="str">
        <f>IF(M113=0," ",(O113-M113)/M113)</f>
        <v> </v>
      </c>
      <c r="T113" s="120" t="str">
        <f>IF(E113=0," ",(P113/E113))</f>
        <v> </v>
      </c>
      <c r="U113" s="121" t="str">
        <f>IF(E113=0," ",(Q113/E113))</f>
        <v> </v>
      </c>
      <c r="V113" s="132">
        <f>V85</f>
        <v>0</v>
      </c>
      <c r="W113" s="132">
        <f>W85</f>
        <v>0</v>
      </c>
    </row>
    <row r="114" spans="1:23" ht="12.75">
      <c r="A114" s="133"/>
      <c r="B114" s="134"/>
      <c r="C114" s="134"/>
      <c r="D114" s="134"/>
      <c r="E114" s="134"/>
      <c r="F114" s="134"/>
      <c r="G114" s="134"/>
      <c r="H114" s="134"/>
      <c r="I114" s="134"/>
      <c r="J114" s="134"/>
      <c r="K114" s="134"/>
      <c r="L114" s="134"/>
      <c r="M114" s="134"/>
      <c r="N114" s="134"/>
      <c r="O114" s="134"/>
      <c r="P114" s="134"/>
      <c r="Q114" s="134"/>
      <c r="R114" s="135"/>
      <c r="S114" s="135"/>
      <c r="T114" s="135"/>
      <c r="U114" s="135"/>
      <c r="V114" s="134"/>
      <c r="W114" s="134"/>
    </row>
    <row r="115" ht="12.75">
      <c r="A115" s="136" t="s">
        <v>116</v>
      </c>
    </row>
    <row r="116" ht="12.75">
      <c r="A116" s="136" t="s">
        <v>117</v>
      </c>
    </row>
    <row r="117" spans="1:22" ht="12.75">
      <c r="A117" s="136" t="s">
        <v>118</v>
      </c>
      <c r="B117" s="137"/>
      <c r="C117" s="137"/>
      <c r="D117" s="137"/>
      <c r="E117" s="137"/>
      <c r="F117" s="137"/>
      <c r="H117" s="137"/>
      <c r="I117" s="137"/>
      <c r="J117" s="137"/>
      <c r="K117" s="137"/>
      <c r="V117" s="137"/>
    </row>
    <row r="118" spans="1:22" ht="12.75">
      <c r="A118" s="136" t="s">
        <v>119</v>
      </c>
      <c r="B118" s="137"/>
      <c r="C118" s="137"/>
      <c r="D118" s="137"/>
      <c r="E118" s="137"/>
      <c r="F118" s="137"/>
      <c r="H118" s="137"/>
      <c r="I118" s="137"/>
      <c r="J118" s="137"/>
      <c r="K118" s="137"/>
      <c r="V118" s="137"/>
    </row>
    <row r="119" spans="1:22" ht="12.75">
      <c r="A119" s="136" t="s">
        <v>120</v>
      </c>
      <c r="B119" s="137"/>
      <c r="C119" s="137"/>
      <c r="D119" s="137"/>
      <c r="E119" s="137"/>
      <c r="F119" s="137"/>
      <c r="H119" s="137"/>
      <c r="I119" s="137"/>
      <c r="J119" s="137"/>
      <c r="K119" s="137"/>
      <c r="V119" s="137"/>
    </row>
    <row r="120" ht="12.75">
      <c r="A120" s="136" t="s">
        <v>121</v>
      </c>
    </row>
    <row r="123" spans="1:23" ht="12.75">
      <c r="A123" s="137"/>
      <c r="G123" s="137"/>
      <c r="W123" s="137"/>
    </row>
    <row r="124" spans="1:23" ht="12.75">
      <c r="A124" s="137"/>
      <c r="G124" s="137"/>
      <c r="W124" s="137"/>
    </row>
    <row r="125" spans="1:23" ht="12.75">
      <c r="A125" s="137"/>
      <c r="G125" s="137"/>
      <c r="W125" s="137"/>
    </row>
  </sheetData>
  <sheetProtection password="F954" sheet="1" objects="1" scenarios="1"/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horizontalDpi="600" verticalDpi="60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25"/>
  <sheetViews>
    <sheetView showGridLines="0" zoomScalePageLayoutView="0" workbookViewId="0" topLeftCell="A1">
      <selection activeCell="A6" sqref="A6"/>
    </sheetView>
  </sheetViews>
  <sheetFormatPr defaultColWidth="9.140625" defaultRowHeight="12.75"/>
  <cols>
    <col min="1" max="1" width="52.7109375" style="0" customWidth="1"/>
    <col min="2" max="9" width="13.7109375" style="0" customWidth="1"/>
    <col min="10" max="15" width="13.7109375" style="0" hidden="1" customWidth="1"/>
    <col min="16" max="23" width="13.7109375" style="0" customWidth="1"/>
    <col min="24" max="24" width="2.7109375" style="0" customWidth="1"/>
  </cols>
  <sheetData>
    <row r="1" spans="1:23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2"/>
      <c r="W1" s="2"/>
    </row>
    <row r="2" spans="1:23" ht="18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4"/>
      <c r="W2" s="4"/>
    </row>
    <row r="3" spans="1:23" ht="18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4"/>
      <c r="W3" s="4"/>
    </row>
    <row r="4" spans="1:23" ht="18" customHeight="1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4"/>
      <c r="W4" s="4"/>
    </row>
    <row r="5" spans="1:23" ht="15" customHeight="1">
      <c r="A5" s="5" t="s">
        <v>123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6"/>
      <c r="W5" s="6"/>
    </row>
    <row r="6" spans="1:23" ht="12.75" customHeight="1">
      <c r="A6" s="7"/>
      <c r="B6" s="7"/>
      <c r="C6" s="7"/>
      <c r="D6" s="7"/>
      <c r="E6" s="8"/>
      <c r="F6" s="9" t="s">
        <v>4</v>
      </c>
      <c r="G6" s="10"/>
      <c r="H6" s="9" t="s">
        <v>5</v>
      </c>
      <c r="I6" s="10"/>
      <c r="J6" s="9" t="s">
        <v>6</v>
      </c>
      <c r="K6" s="10"/>
      <c r="L6" s="9" t="s">
        <v>7</v>
      </c>
      <c r="M6" s="10"/>
      <c r="N6" s="9" t="s">
        <v>8</v>
      </c>
      <c r="O6" s="10"/>
      <c r="P6" s="9" t="s">
        <v>9</v>
      </c>
      <c r="Q6" s="10"/>
      <c r="R6" s="9" t="s">
        <v>10</v>
      </c>
      <c r="S6" s="10"/>
      <c r="T6" s="9" t="s">
        <v>11</v>
      </c>
      <c r="U6" s="10"/>
      <c r="V6" s="9" t="s">
        <v>12</v>
      </c>
      <c r="W6" s="10"/>
    </row>
    <row r="7" spans="1:23" ht="76.5">
      <c r="A7" s="11" t="s">
        <v>13</v>
      </c>
      <c r="B7" s="12" t="s">
        <v>14</v>
      </c>
      <c r="C7" s="12" t="s">
        <v>15</v>
      </c>
      <c r="D7" s="12" t="s">
        <v>16</v>
      </c>
      <c r="E7" s="12" t="s">
        <v>17</v>
      </c>
      <c r="F7" s="13" t="s">
        <v>18</v>
      </c>
      <c r="G7" s="14" t="s">
        <v>19</v>
      </c>
      <c r="H7" s="13" t="s">
        <v>20</v>
      </c>
      <c r="I7" s="14" t="s">
        <v>21</v>
      </c>
      <c r="J7" s="13" t="s">
        <v>22</v>
      </c>
      <c r="K7" s="14" t="s">
        <v>23</v>
      </c>
      <c r="L7" s="13" t="s">
        <v>24</v>
      </c>
      <c r="M7" s="14" t="s">
        <v>25</v>
      </c>
      <c r="N7" s="13" t="s">
        <v>26</v>
      </c>
      <c r="O7" s="14" t="s">
        <v>27</v>
      </c>
      <c r="P7" s="13" t="s">
        <v>28</v>
      </c>
      <c r="Q7" s="14" t="s">
        <v>29</v>
      </c>
      <c r="R7" s="13" t="s">
        <v>28</v>
      </c>
      <c r="S7" s="14" t="s">
        <v>29</v>
      </c>
      <c r="T7" s="13" t="s">
        <v>30</v>
      </c>
      <c r="U7" s="14" t="s">
        <v>31</v>
      </c>
      <c r="V7" s="13" t="s">
        <v>17</v>
      </c>
      <c r="W7" s="14" t="s">
        <v>32</v>
      </c>
    </row>
    <row r="8" spans="1:23" ht="12.75" customHeight="1">
      <c r="A8" s="15" t="s">
        <v>33</v>
      </c>
      <c r="B8" s="16"/>
      <c r="C8" s="16"/>
      <c r="D8" s="16"/>
      <c r="E8" s="16"/>
      <c r="F8" s="17"/>
      <c r="G8" s="18"/>
      <c r="H8" s="17"/>
      <c r="I8" s="18"/>
      <c r="J8" s="17"/>
      <c r="K8" s="18"/>
      <c r="L8" s="17"/>
      <c r="M8" s="18"/>
      <c r="N8" s="17"/>
      <c r="O8" s="18"/>
      <c r="P8" s="17"/>
      <c r="Q8" s="18"/>
      <c r="R8" s="19"/>
      <c r="S8" s="20"/>
      <c r="T8" s="19"/>
      <c r="U8" s="21"/>
      <c r="V8" s="17"/>
      <c r="W8" s="18"/>
    </row>
    <row r="9" spans="1:23" ht="12.75" customHeight="1" hidden="1">
      <c r="A9" s="22" t="s">
        <v>34</v>
      </c>
      <c r="B9" s="23">
        <v>0</v>
      </c>
      <c r="C9" s="23">
        <v>0</v>
      </c>
      <c r="D9" s="23"/>
      <c r="E9" s="23">
        <f>$B9+$C9+$D9</f>
        <v>0</v>
      </c>
      <c r="F9" s="24">
        <v>0</v>
      </c>
      <c r="G9" s="25">
        <v>0</v>
      </c>
      <c r="H9" s="24"/>
      <c r="I9" s="25"/>
      <c r="J9" s="24"/>
      <c r="K9" s="25"/>
      <c r="L9" s="24"/>
      <c r="M9" s="25"/>
      <c r="N9" s="24"/>
      <c r="O9" s="25"/>
      <c r="P9" s="24">
        <f>$H9+$J9+$L9+$N9</f>
        <v>0</v>
      </c>
      <c r="Q9" s="25">
        <f>$I9+$K9+$M9+$O9</f>
        <v>0</v>
      </c>
      <c r="R9" s="26">
        <f>IF($H9=0,0,(($H9-$H9)/$H9)*100)</f>
        <v>0</v>
      </c>
      <c r="S9" s="27">
        <f>IF($I9=0,0,(($I9-$I9)/$I9)*100)</f>
        <v>0</v>
      </c>
      <c r="T9" s="26">
        <f>IF($E9=0,0,($P9/$E9)*100)</f>
        <v>0</v>
      </c>
      <c r="U9" s="28">
        <f>IF($E9=0,0,($Q9/$E9)*100)</f>
        <v>0</v>
      </c>
      <c r="V9" s="24">
        <v>0</v>
      </c>
      <c r="W9" s="25"/>
    </row>
    <row r="10" spans="1:23" ht="12.75" customHeight="1">
      <c r="A10" s="22" t="s">
        <v>35</v>
      </c>
      <c r="B10" s="23">
        <v>81400000</v>
      </c>
      <c r="C10" s="23">
        <v>0</v>
      </c>
      <c r="D10" s="23"/>
      <c r="E10" s="23">
        <f>$B10+$C10+$D10</f>
        <v>81400000</v>
      </c>
      <c r="F10" s="24">
        <v>81400000</v>
      </c>
      <c r="G10" s="25">
        <v>80400000</v>
      </c>
      <c r="H10" s="24">
        <v>15029000</v>
      </c>
      <c r="I10" s="25">
        <v>12979122</v>
      </c>
      <c r="J10" s="24"/>
      <c r="K10" s="25"/>
      <c r="L10" s="24"/>
      <c r="M10" s="25"/>
      <c r="N10" s="24"/>
      <c r="O10" s="25"/>
      <c r="P10" s="24">
        <f>$H10+$J10+$L10+$N10</f>
        <v>15029000</v>
      </c>
      <c r="Q10" s="25">
        <f>$I10+$K10+$M10+$O10</f>
        <v>12979122</v>
      </c>
      <c r="R10" s="26">
        <f>IF($H10=0,0,(($H10-$H10)/$H10)*100)</f>
        <v>0</v>
      </c>
      <c r="S10" s="27">
        <f>IF($I10=0,0,(($I10-$I10)/$I10)*100)</f>
        <v>0</v>
      </c>
      <c r="T10" s="26">
        <f>IF($E10=0,0,($P10/$E10)*100)</f>
        <v>18.463144963144963</v>
      </c>
      <c r="U10" s="28">
        <f>IF($E10=0,0,($Q10/$E10)*100)</f>
        <v>15.944867321867322</v>
      </c>
      <c r="V10" s="24">
        <v>0</v>
      </c>
      <c r="W10" s="25">
        <v>0</v>
      </c>
    </row>
    <row r="11" spans="1:23" ht="12.75" customHeight="1">
      <c r="A11" s="22" t="s">
        <v>36</v>
      </c>
      <c r="B11" s="23">
        <v>33014000</v>
      </c>
      <c r="C11" s="23">
        <v>-1152000</v>
      </c>
      <c r="D11" s="23"/>
      <c r="E11" s="23">
        <f>$B11+$C11+$D11</f>
        <v>31862000</v>
      </c>
      <c r="F11" s="24">
        <v>31862000</v>
      </c>
      <c r="G11" s="25">
        <v>11787000</v>
      </c>
      <c r="H11" s="24">
        <v>3789000</v>
      </c>
      <c r="I11" s="25">
        <v>2936037</v>
      </c>
      <c r="J11" s="24"/>
      <c r="K11" s="25"/>
      <c r="L11" s="24"/>
      <c r="M11" s="25"/>
      <c r="N11" s="24"/>
      <c r="O11" s="25"/>
      <c r="P11" s="24">
        <f>$H11+$J11+$L11+$N11</f>
        <v>3789000</v>
      </c>
      <c r="Q11" s="25">
        <f>$I11+$K11+$M11+$O11</f>
        <v>2936037</v>
      </c>
      <c r="R11" s="26">
        <f>IF($H11=0,0,(($H11-$H11)/$H11)*100)</f>
        <v>0</v>
      </c>
      <c r="S11" s="27">
        <f>IF($I11=0,0,(($I11-$I11)/$I11)*100)</f>
        <v>0</v>
      </c>
      <c r="T11" s="26">
        <f>IF($E11=0,0,($P11/$E11)*100)</f>
        <v>11.891908856945578</v>
      </c>
      <c r="U11" s="28">
        <f>IF($E11=0,0,($Q11/$E11)*100)</f>
        <v>9.214854685832654</v>
      </c>
      <c r="V11" s="24">
        <v>0</v>
      </c>
      <c r="W11" s="25">
        <v>0</v>
      </c>
    </row>
    <row r="12" spans="1:23" ht="12.75" customHeight="1">
      <c r="A12" s="22" t="s">
        <v>37</v>
      </c>
      <c r="B12" s="23">
        <v>18798000</v>
      </c>
      <c r="C12" s="23">
        <v>0</v>
      </c>
      <c r="D12" s="23"/>
      <c r="E12" s="23">
        <f>$B12+$C12+$D12</f>
        <v>18798000</v>
      </c>
      <c r="F12" s="24">
        <v>0</v>
      </c>
      <c r="G12" s="25">
        <v>0</v>
      </c>
      <c r="H12" s="24"/>
      <c r="I12" s="25"/>
      <c r="J12" s="24"/>
      <c r="K12" s="25"/>
      <c r="L12" s="24"/>
      <c r="M12" s="25"/>
      <c r="N12" s="24"/>
      <c r="O12" s="25"/>
      <c r="P12" s="24">
        <f>$H12+$J12+$L12+$N12</f>
        <v>0</v>
      </c>
      <c r="Q12" s="25">
        <f>$I12+$K12+$M12+$O12</f>
        <v>0</v>
      </c>
      <c r="R12" s="26">
        <f>IF($H12=0,0,(($H12-$H12)/$H12)*100)</f>
        <v>0</v>
      </c>
      <c r="S12" s="27">
        <f>IF($I12=0,0,(($I12-$I12)/$I12)*100)</f>
        <v>0</v>
      </c>
      <c r="T12" s="26">
        <f>IF($E12=0,0,($P12/$E12)*100)</f>
        <v>0</v>
      </c>
      <c r="U12" s="28">
        <f>IF($E12=0,0,($Q12/$E12)*100)</f>
        <v>0</v>
      </c>
      <c r="V12" s="24">
        <v>0</v>
      </c>
      <c r="W12" s="25">
        <v>0</v>
      </c>
    </row>
    <row r="13" spans="1:23" ht="12.75" customHeight="1">
      <c r="A13" s="22" t="s">
        <v>38</v>
      </c>
      <c r="B13" s="23">
        <v>53000000</v>
      </c>
      <c r="C13" s="23">
        <v>-9450000</v>
      </c>
      <c r="D13" s="23"/>
      <c r="E13" s="23">
        <f>$B13+$C13+$D13</f>
        <v>43550000</v>
      </c>
      <c r="F13" s="24">
        <v>43550000</v>
      </c>
      <c r="G13" s="25">
        <v>10000000</v>
      </c>
      <c r="H13" s="24">
        <v>1770000</v>
      </c>
      <c r="I13" s="25">
        <v>1030377</v>
      </c>
      <c r="J13" s="24"/>
      <c r="K13" s="25"/>
      <c r="L13" s="24"/>
      <c r="M13" s="25"/>
      <c r="N13" s="24"/>
      <c r="O13" s="25"/>
      <c r="P13" s="24">
        <f>$H13+$J13+$L13+$N13</f>
        <v>1770000</v>
      </c>
      <c r="Q13" s="25">
        <f>$I13+$K13+$M13+$O13</f>
        <v>1030377</v>
      </c>
      <c r="R13" s="26">
        <f>IF($H13=0,0,(($H13-$H13)/$H13)*100)</f>
        <v>0</v>
      </c>
      <c r="S13" s="27">
        <f>IF($I13=0,0,(($I13-$I13)/$I13)*100)</f>
        <v>0</v>
      </c>
      <c r="T13" s="26">
        <f>IF($E13=0,0,($P13/$E13)*100)</f>
        <v>4.064293915040184</v>
      </c>
      <c r="U13" s="28">
        <f>IF($E13=0,0,($Q13/$E13)*100)</f>
        <v>2.365963260619977</v>
      </c>
      <c r="V13" s="24">
        <v>0</v>
      </c>
      <c r="W13" s="25">
        <v>0</v>
      </c>
    </row>
    <row r="14" spans="1:23" ht="12.75" customHeight="1">
      <c r="A14" s="22" t="s">
        <v>39</v>
      </c>
      <c r="B14" s="23">
        <v>1400000</v>
      </c>
      <c r="C14" s="23">
        <v>0</v>
      </c>
      <c r="D14" s="23"/>
      <c r="E14" s="23">
        <f>$B14+$C14+$D14</f>
        <v>1400000</v>
      </c>
      <c r="F14" s="24">
        <v>1400000</v>
      </c>
      <c r="G14" s="25">
        <v>0</v>
      </c>
      <c r="H14" s="24"/>
      <c r="I14" s="25"/>
      <c r="J14" s="24"/>
      <c r="K14" s="25"/>
      <c r="L14" s="24"/>
      <c r="M14" s="25"/>
      <c r="N14" s="24"/>
      <c r="O14" s="25"/>
      <c r="P14" s="24">
        <f>$H14+$J14+$L14+$N14</f>
        <v>0</v>
      </c>
      <c r="Q14" s="25">
        <f>$I14+$K14+$M14+$O14</f>
        <v>0</v>
      </c>
      <c r="R14" s="26">
        <f>IF($H14=0,0,(($H14-$H14)/$H14)*100)</f>
        <v>0</v>
      </c>
      <c r="S14" s="27">
        <f>IF($I14=0,0,(($I14-$I14)/$I14)*100)</f>
        <v>0</v>
      </c>
      <c r="T14" s="26">
        <f>IF($E14=0,0,($P14/$E14)*100)</f>
        <v>0</v>
      </c>
      <c r="U14" s="28">
        <f>IF($E14=0,0,($Q14/$E14)*100)</f>
        <v>0</v>
      </c>
      <c r="V14" s="24">
        <v>0</v>
      </c>
      <c r="W14" s="25">
        <v>0</v>
      </c>
    </row>
    <row r="15" spans="1:23" ht="12.75" customHeight="1">
      <c r="A15" s="22" t="s">
        <v>40</v>
      </c>
      <c r="B15" s="23">
        <v>0</v>
      </c>
      <c r="C15" s="23">
        <v>0</v>
      </c>
      <c r="D15" s="23"/>
      <c r="E15" s="23">
        <f>$B15+$C15+$D15</f>
        <v>0</v>
      </c>
      <c r="F15" s="24">
        <v>0</v>
      </c>
      <c r="G15" s="25">
        <v>0</v>
      </c>
      <c r="H15" s="24"/>
      <c r="I15" s="25"/>
      <c r="J15" s="24"/>
      <c r="K15" s="25"/>
      <c r="L15" s="24"/>
      <c r="M15" s="25"/>
      <c r="N15" s="24"/>
      <c r="O15" s="25"/>
      <c r="P15" s="24">
        <f>$H15+$J15+$L15+$N15</f>
        <v>0</v>
      </c>
      <c r="Q15" s="25">
        <f>$I15+$K15+$M15+$O15</f>
        <v>0</v>
      </c>
      <c r="R15" s="26">
        <f>IF($H15=0,0,(($H15-$H15)/$H15)*100)</f>
        <v>0</v>
      </c>
      <c r="S15" s="27">
        <f>IF($I15=0,0,(($I15-$I15)/$I15)*100)</f>
        <v>0</v>
      </c>
      <c r="T15" s="26">
        <f>IF($E15=0,0,($P15/$E15)*100)</f>
        <v>0</v>
      </c>
      <c r="U15" s="28">
        <f>IF($E15=0,0,($Q15/$E15)*100)</f>
        <v>0</v>
      </c>
      <c r="V15" s="24">
        <v>0</v>
      </c>
      <c r="W15" s="25">
        <v>0</v>
      </c>
    </row>
    <row r="16" spans="1:23" ht="12.75" customHeight="1">
      <c r="A16" s="29" t="s">
        <v>41</v>
      </c>
      <c r="B16" s="30">
        <f>SUM(B9:B15)</f>
        <v>187612000</v>
      </c>
      <c r="C16" s="30">
        <f>SUM(C9:C15)</f>
        <v>-10602000</v>
      </c>
      <c r="D16" s="30"/>
      <c r="E16" s="30">
        <f>$B16+$C16+$D16</f>
        <v>177010000</v>
      </c>
      <c r="F16" s="31">
        <f>SUM(F9:F15)</f>
        <v>158212000</v>
      </c>
      <c r="G16" s="32">
        <f>SUM(G9:G15)</f>
        <v>102187000</v>
      </c>
      <c r="H16" s="31">
        <f>SUM(H9:H15)</f>
        <v>20588000</v>
      </c>
      <c r="I16" s="32">
        <f>SUM(I9:I15)</f>
        <v>16945536</v>
      </c>
      <c r="J16" s="31">
        <f>SUM(J9:J15)</f>
        <v>0</v>
      </c>
      <c r="K16" s="32">
        <f>SUM(K9:K15)</f>
        <v>0</v>
      </c>
      <c r="L16" s="31">
        <f>SUM(L9:L15)</f>
        <v>0</v>
      </c>
      <c r="M16" s="32">
        <f>SUM(M9:M15)</f>
        <v>0</v>
      </c>
      <c r="N16" s="31">
        <f>SUM(N9:N15)</f>
        <v>0</v>
      </c>
      <c r="O16" s="32">
        <f>SUM(O9:O15)</f>
        <v>0</v>
      </c>
      <c r="P16" s="31">
        <f>$H16+$J16+$L16+$N16</f>
        <v>20588000</v>
      </c>
      <c r="Q16" s="32">
        <f>$I16+$K16+$M16+$O16</f>
        <v>16945536</v>
      </c>
      <c r="R16" s="33">
        <f>IF($H16=0,0,(($H16-$H16)/$H16)*100)</f>
        <v>0</v>
      </c>
      <c r="S16" s="34">
        <f>IF($I16=0,0,(($I16-$I16)/$I16)*100)</f>
        <v>0</v>
      </c>
      <c r="T16" s="33">
        <f>IF((SUM($E9:$E13)+$E15)=0,0,(P16/(SUM($E9:$E13)+$E15)*100))</f>
        <v>11.723705939297306</v>
      </c>
      <c r="U16" s="35">
        <f>IF((SUM($E9:$E13)+$E15)=0,0,(Q16/(SUM($E9:$E13)+$E15)*100))</f>
        <v>9.649527931211207</v>
      </c>
      <c r="V16" s="31">
        <f>SUM(V9:V15)</f>
        <v>0</v>
      </c>
      <c r="W16" s="32">
        <f>SUM(W9:W15)</f>
        <v>0</v>
      </c>
    </row>
    <row r="17" spans="1:23" ht="12.75" customHeight="1">
      <c r="A17" s="15" t="s">
        <v>42</v>
      </c>
      <c r="B17" s="36"/>
      <c r="C17" s="36"/>
      <c r="D17" s="36"/>
      <c r="E17" s="36"/>
      <c r="F17" s="37"/>
      <c r="G17" s="38"/>
      <c r="H17" s="37"/>
      <c r="I17" s="38"/>
      <c r="J17" s="37"/>
      <c r="K17" s="38"/>
      <c r="L17" s="37"/>
      <c r="M17" s="38"/>
      <c r="N17" s="37"/>
      <c r="O17" s="38"/>
      <c r="P17" s="37"/>
      <c r="Q17" s="38"/>
      <c r="R17" s="19"/>
      <c r="S17" s="20"/>
      <c r="T17" s="19"/>
      <c r="U17" s="21"/>
      <c r="V17" s="37"/>
      <c r="W17" s="38"/>
    </row>
    <row r="18" spans="1:23" ht="12.75" customHeight="1">
      <c r="A18" s="22" t="s">
        <v>43</v>
      </c>
      <c r="B18" s="23">
        <v>16748000</v>
      </c>
      <c r="C18" s="23">
        <v>-530000</v>
      </c>
      <c r="D18" s="23"/>
      <c r="E18" s="23">
        <f>$B18+$C18+$D18</f>
        <v>16218000</v>
      </c>
      <c r="F18" s="24">
        <v>16218000</v>
      </c>
      <c r="G18" s="25">
        <v>0</v>
      </c>
      <c r="H18" s="24"/>
      <c r="I18" s="25"/>
      <c r="J18" s="24"/>
      <c r="K18" s="25"/>
      <c r="L18" s="24"/>
      <c r="M18" s="25"/>
      <c r="N18" s="24"/>
      <c r="O18" s="25"/>
      <c r="P18" s="24">
        <f>$H18+$J18+$L18+$N18</f>
        <v>0</v>
      </c>
      <c r="Q18" s="25">
        <f>$I18+$K18+$M18+$O18</f>
        <v>0</v>
      </c>
      <c r="R18" s="26">
        <f>IF($H18=0,0,(($H18-$H18)/$H18)*100)</f>
        <v>0</v>
      </c>
      <c r="S18" s="27">
        <f>IF($I18=0,0,(($I18-$I18)/$I18)*100)</f>
        <v>0</v>
      </c>
      <c r="T18" s="26">
        <f>IF($E18=0,0,($P18/$E18)*100)</f>
        <v>0</v>
      </c>
      <c r="U18" s="28">
        <f>IF($E18=0,0,($Q18/$E18)*100)</f>
        <v>0</v>
      </c>
      <c r="V18" s="24">
        <v>0</v>
      </c>
      <c r="W18" s="25">
        <v>0</v>
      </c>
    </row>
    <row r="19" spans="1:23" ht="12.75" customHeight="1">
      <c r="A19" s="22" t="s">
        <v>44</v>
      </c>
      <c r="B19" s="23">
        <v>16748000</v>
      </c>
      <c r="C19" s="23">
        <v>-530000</v>
      </c>
      <c r="D19" s="23"/>
      <c r="E19" s="23">
        <f>$B19+$C19+$D19</f>
        <v>16218000</v>
      </c>
      <c r="F19" s="24">
        <v>0</v>
      </c>
      <c r="G19" s="25">
        <v>0</v>
      </c>
      <c r="H19" s="24"/>
      <c r="I19" s="25"/>
      <c r="J19" s="24"/>
      <c r="K19" s="25"/>
      <c r="L19" s="24"/>
      <c r="M19" s="25"/>
      <c r="N19" s="24"/>
      <c r="O19" s="25"/>
      <c r="P19" s="24">
        <f>$H19+$J19+$L19+$N19</f>
        <v>0</v>
      </c>
      <c r="Q19" s="25">
        <f>$I19+$K19+$M19+$O19</f>
        <v>0</v>
      </c>
      <c r="R19" s="26">
        <f>IF($H19=0,0,(($H19-$H19)/$H19)*100)</f>
        <v>0</v>
      </c>
      <c r="S19" s="27">
        <f>IF($I19=0,0,(($I19-$I19)/$I19)*100)</f>
        <v>0</v>
      </c>
      <c r="T19" s="26">
        <f>IF($E19=0,0,($P19/$E19)*100)</f>
        <v>0</v>
      </c>
      <c r="U19" s="28">
        <f>IF($E19=0,0,($Q19/$E19)*100)</f>
        <v>0</v>
      </c>
      <c r="V19" s="24">
        <v>0</v>
      </c>
      <c r="W19" s="25">
        <v>0</v>
      </c>
    </row>
    <row r="20" spans="1:23" ht="12.75" customHeight="1">
      <c r="A20" s="22" t="s">
        <v>45</v>
      </c>
      <c r="B20" s="23">
        <v>42787000</v>
      </c>
      <c r="C20" s="23">
        <v>0</v>
      </c>
      <c r="D20" s="23"/>
      <c r="E20" s="23">
        <f>$B20+$C20+$D20</f>
        <v>42787000</v>
      </c>
      <c r="F20" s="24">
        <v>42787000</v>
      </c>
      <c r="G20" s="25">
        <v>42787000</v>
      </c>
      <c r="H20" s="24">
        <v>8083000</v>
      </c>
      <c r="I20" s="25">
        <v>3067930</v>
      </c>
      <c r="J20" s="24"/>
      <c r="K20" s="25"/>
      <c r="L20" s="24"/>
      <c r="M20" s="25"/>
      <c r="N20" s="24"/>
      <c r="O20" s="25"/>
      <c r="P20" s="24">
        <f>$H20+$J20+$L20+$N20</f>
        <v>8083000</v>
      </c>
      <c r="Q20" s="25">
        <f>$I20+$K20+$M20+$O20</f>
        <v>3067930</v>
      </c>
      <c r="R20" s="26">
        <f>IF($H20=0,0,(($H20-$H20)/$H20)*100)</f>
        <v>0</v>
      </c>
      <c r="S20" s="27">
        <f>IF($I20=0,0,(($I20-$I20)/$I20)*100)</f>
        <v>0</v>
      </c>
      <c r="T20" s="26">
        <f>IF($E20=0,0,($P20/$E20)*100)</f>
        <v>18.891252015799193</v>
      </c>
      <c r="U20" s="28">
        <f>IF($E20=0,0,($Q20/$E20)*100)</f>
        <v>7.170238623881085</v>
      </c>
      <c r="V20" s="24">
        <v>0</v>
      </c>
      <c r="W20" s="25">
        <v>0</v>
      </c>
    </row>
    <row r="21" spans="1:23" ht="12.75" customHeight="1">
      <c r="A21" s="22" t="s">
        <v>46</v>
      </c>
      <c r="B21" s="23">
        <v>0</v>
      </c>
      <c r="C21" s="23">
        <v>0</v>
      </c>
      <c r="D21" s="23"/>
      <c r="E21" s="23">
        <f>$B21+$C21+$D21</f>
        <v>0</v>
      </c>
      <c r="F21" s="24">
        <v>0</v>
      </c>
      <c r="G21" s="25">
        <v>0</v>
      </c>
      <c r="H21" s="24"/>
      <c r="I21" s="25"/>
      <c r="J21" s="24"/>
      <c r="K21" s="25"/>
      <c r="L21" s="24"/>
      <c r="M21" s="25"/>
      <c r="N21" s="24"/>
      <c r="O21" s="25"/>
      <c r="P21" s="24">
        <f>$H21+$J21+$L21+$N21</f>
        <v>0</v>
      </c>
      <c r="Q21" s="25">
        <f>$I21+$K21+$M21+$O21</f>
        <v>0</v>
      </c>
      <c r="R21" s="26">
        <f>IF($H21=0,0,(($H21-$H21)/$H21)*100)</f>
        <v>0</v>
      </c>
      <c r="S21" s="27">
        <f>IF($I21=0,0,(($I21-$I21)/$I21)*100)</f>
        <v>0</v>
      </c>
      <c r="T21" s="26">
        <f>IF($E21=0,0,($P21/$E21)*100)</f>
        <v>0</v>
      </c>
      <c r="U21" s="28">
        <f>IF($E21=0,0,($Q21/$E21)*100)</f>
        <v>0</v>
      </c>
      <c r="V21" s="24">
        <v>0</v>
      </c>
      <c r="W21" s="25">
        <v>0</v>
      </c>
    </row>
    <row r="22" spans="1:23" ht="12.75" customHeight="1">
      <c r="A22" s="22" t="s">
        <v>47</v>
      </c>
      <c r="B22" s="23">
        <v>0</v>
      </c>
      <c r="C22" s="23">
        <v>0</v>
      </c>
      <c r="D22" s="23"/>
      <c r="E22" s="23">
        <f>$B22+$C22+$D22</f>
        <v>0</v>
      </c>
      <c r="F22" s="24">
        <v>0</v>
      </c>
      <c r="G22" s="25">
        <v>0</v>
      </c>
      <c r="H22" s="24"/>
      <c r="I22" s="25"/>
      <c r="J22" s="24"/>
      <c r="K22" s="25"/>
      <c r="L22" s="24"/>
      <c r="M22" s="25"/>
      <c r="N22" s="24"/>
      <c r="O22" s="25"/>
      <c r="P22" s="24">
        <f>$H22+$J22+$L22+$N22</f>
        <v>0</v>
      </c>
      <c r="Q22" s="25">
        <f>$I22+$K22+$M22+$O22</f>
        <v>0</v>
      </c>
      <c r="R22" s="26">
        <f>IF($H22=0,0,(($H22-$H22)/$H22)*100)</f>
        <v>0</v>
      </c>
      <c r="S22" s="27">
        <f>IF($I22=0,0,(($I22-$I22)/$I22)*100)</f>
        <v>0</v>
      </c>
      <c r="T22" s="26">
        <f>IF($E22=0,0,($P22/$E22)*100)</f>
        <v>0</v>
      </c>
      <c r="U22" s="28">
        <f>IF($E22=0,0,($Q22/$E22)*100)</f>
        <v>0</v>
      </c>
      <c r="V22" s="24">
        <v>0</v>
      </c>
      <c r="W22" s="25">
        <v>0</v>
      </c>
    </row>
    <row r="23" spans="1:23" ht="12.75" customHeight="1">
      <c r="A23" s="22" t="s">
        <v>48</v>
      </c>
      <c r="B23" s="23">
        <v>0</v>
      </c>
      <c r="C23" s="23">
        <v>0</v>
      </c>
      <c r="D23" s="23"/>
      <c r="E23" s="23">
        <f>$B23+$C23+$D23</f>
        <v>0</v>
      </c>
      <c r="F23" s="24">
        <v>0</v>
      </c>
      <c r="G23" s="25">
        <v>0</v>
      </c>
      <c r="H23" s="24"/>
      <c r="I23" s="25"/>
      <c r="J23" s="24"/>
      <c r="K23" s="25"/>
      <c r="L23" s="24"/>
      <c r="M23" s="25"/>
      <c r="N23" s="24"/>
      <c r="O23" s="25"/>
      <c r="P23" s="24">
        <f>$H23+$J23+$L23+$N23</f>
        <v>0</v>
      </c>
      <c r="Q23" s="25">
        <f>$I23+$K23+$M23+$O23</f>
        <v>0</v>
      </c>
      <c r="R23" s="26">
        <f>IF($H23=0,0,(($H23-$H23)/$H23)*100)</f>
        <v>0</v>
      </c>
      <c r="S23" s="27">
        <f>IF($I23=0,0,(($I23-$I23)/$I23)*100)</f>
        <v>0</v>
      </c>
      <c r="T23" s="26">
        <f>IF($E23=0,0,($P23/$E23)*100)</f>
        <v>0</v>
      </c>
      <c r="U23" s="28">
        <f>IF($E23=0,0,($Q23/$E23)*100)</f>
        <v>0</v>
      </c>
      <c r="V23" s="24">
        <v>0</v>
      </c>
      <c r="W23" s="25"/>
    </row>
    <row r="24" spans="1:23" ht="12.75" customHeight="1">
      <c r="A24" s="29" t="s">
        <v>41</v>
      </c>
      <c r="B24" s="30">
        <f>SUM(B18:B23)</f>
        <v>76283000</v>
      </c>
      <c r="C24" s="30">
        <f>SUM(C18:C23)</f>
        <v>-1060000</v>
      </c>
      <c r="D24" s="30"/>
      <c r="E24" s="30">
        <f>$B24+$C24+$D24</f>
        <v>75223000</v>
      </c>
      <c r="F24" s="31">
        <f>SUM(F18:F23)</f>
        <v>59005000</v>
      </c>
      <c r="G24" s="32">
        <f>SUM(G18:G23)</f>
        <v>42787000</v>
      </c>
      <c r="H24" s="31">
        <f>SUM(H18:H23)</f>
        <v>8083000</v>
      </c>
      <c r="I24" s="32">
        <f>SUM(I18:I23)</f>
        <v>3067930</v>
      </c>
      <c r="J24" s="31">
        <f>SUM(J18:J23)</f>
        <v>0</v>
      </c>
      <c r="K24" s="32">
        <f>SUM(K18:K23)</f>
        <v>0</v>
      </c>
      <c r="L24" s="31">
        <f>SUM(L18:L23)</f>
        <v>0</v>
      </c>
      <c r="M24" s="32">
        <f>SUM(M18:M23)</f>
        <v>0</v>
      </c>
      <c r="N24" s="31">
        <f>SUM(N18:N23)</f>
        <v>0</v>
      </c>
      <c r="O24" s="32">
        <f>SUM(O18:O23)</f>
        <v>0</v>
      </c>
      <c r="P24" s="31">
        <f>$H24+$J24+$L24+$N24</f>
        <v>8083000</v>
      </c>
      <c r="Q24" s="32">
        <f>$I24+$K24+$M24+$O24</f>
        <v>3067930</v>
      </c>
      <c r="R24" s="33">
        <f>IF($H24=0,0,(($H24-$H24)/$H24)*100)</f>
        <v>0</v>
      </c>
      <c r="S24" s="34">
        <f>IF($I24=0,0,(($I24-$I24)/$I24)*100)</f>
        <v>0</v>
      </c>
      <c r="T24" s="33">
        <f>IF(($E24-$E19-$E23)=0,0,($P24/($E24-$E19-$E23))*100)</f>
        <v>13.698839081433778</v>
      </c>
      <c r="U24" s="35">
        <f>IF(($E24-$E19-$E23)=0,0,($Q24/($E24-$E19-$E23))*100)</f>
        <v>5.199440725362257</v>
      </c>
      <c r="V24" s="31">
        <f>SUM(V18:V23)</f>
        <v>0</v>
      </c>
      <c r="W24" s="32">
        <f>SUM(W18:W23)</f>
        <v>0</v>
      </c>
    </row>
    <row r="25" spans="1:23" ht="12.75" customHeight="1">
      <c r="A25" s="15" t="s">
        <v>49</v>
      </c>
      <c r="B25" s="36"/>
      <c r="C25" s="36"/>
      <c r="D25" s="36"/>
      <c r="E25" s="36"/>
      <c r="F25" s="37"/>
      <c r="G25" s="38"/>
      <c r="H25" s="37"/>
      <c r="I25" s="38"/>
      <c r="J25" s="37"/>
      <c r="K25" s="38"/>
      <c r="L25" s="37"/>
      <c r="M25" s="38"/>
      <c r="N25" s="37"/>
      <c r="O25" s="38"/>
      <c r="P25" s="37"/>
      <c r="Q25" s="38"/>
      <c r="R25" s="19"/>
      <c r="S25" s="20"/>
      <c r="T25" s="19"/>
      <c r="U25" s="21"/>
      <c r="V25" s="37"/>
      <c r="W25" s="38"/>
    </row>
    <row r="26" spans="1:23" ht="12.75" customHeight="1">
      <c r="A26" s="22" t="s">
        <v>50</v>
      </c>
      <c r="B26" s="23">
        <v>0</v>
      </c>
      <c r="C26" s="23">
        <v>0</v>
      </c>
      <c r="D26" s="23"/>
      <c r="E26" s="23">
        <f>$B26+$C26+$D26</f>
        <v>0</v>
      </c>
      <c r="F26" s="24">
        <v>0</v>
      </c>
      <c r="G26" s="25">
        <v>0</v>
      </c>
      <c r="H26" s="24"/>
      <c r="I26" s="25"/>
      <c r="J26" s="24"/>
      <c r="K26" s="25"/>
      <c r="L26" s="24"/>
      <c r="M26" s="25"/>
      <c r="N26" s="24"/>
      <c r="O26" s="25"/>
      <c r="P26" s="24">
        <f>$H26+$J26+$L26+$N26</f>
        <v>0</v>
      </c>
      <c r="Q26" s="25">
        <f>$I26+$K26+$M26+$O26</f>
        <v>0</v>
      </c>
      <c r="R26" s="26">
        <f>IF($H26=0,0,(($H26-$H26)/$H26)*100)</f>
        <v>0</v>
      </c>
      <c r="S26" s="27">
        <f>IF($I26=0,0,(($I26-$I26)/$I26)*100)</f>
        <v>0</v>
      </c>
      <c r="T26" s="26">
        <f>IF($E26=0,0,($P26/$E26)*100)</f>
        <v>0</v>
      </c>
      <c r="U26" s="28">
        <f>IF($E26=0,0,($Q26/$E26)*100)</f>
        <v>0</v>
      </c>
      <c r="V26" s="24">
        <v>0</v>
      </c>
      <c r="W26" s="25"/>
    </row>
    <row r="27" spans="1:23" ht="12.75" customHeight="1">
      <c r="A27" s="22" t="s">
        <v>51</v>
      </c>
      <c r="B27" s="23">
        <v>0</v>
      </c>
      <c r="C27" s="23">
        <v>0</v>
      </c>
      <c r="D27" s="23"/>
      <c r="E27" s="23">
        <f>$B27+$C27+$D27</f>
        <v>0</v>
      </c>
      <c r="F27" s="24">
        <v>0</v>
      </c>
      <c r="G27" s="25">
        <v>0</v>
      </c>
      <c r="H27" s="24"/>
      <c r="I27" s="25"/>
      <c r="J27" s="24"/>
      <c r="K27" s="25"/>
      <c r="L27" s="24"/>
      <c r="M27" s="25"/>
      <c r="N27" s="24"/>
      <c r="O27" s="25"/>
      <c r="P27" s="24">
        <f>$H27+$J27+$L27+$N27</f>
        <v>0</v>
      </c>
      <c r="Q27" s="25">
        <f>$I27+$K27+$M27+$O27</f>
        <v>0</v>
      </c>
      <c r="R27" s="26">
        <f>IF($H27=0,0,(($H27-$H27)/$H27)*100)</f>
        <v>0</v>
      </c>
      <c r="S27" s="27">
        <f>IF($I27=0,0,(($I27-$I27)/$I27)*100)</f>
        <v>0</v>
      </c>
      <c r="T27" s="26">
        <f>IF($E27=0,0,($P27/$E27)*100)</f>
        <v>0</v>
      </c>
      <c r="U27" s="28">
        <f>IF($E27=0,0,($Q27/$E27)*100)</f>
        <v>0</v>
      </c>
      <c r="V27" s="24">
        <v>0</v>
      </c>
      <c r="W27" s="25"/>
    </row>
    <row r="28" spans="1:23" ht="12.75" customHeight="1">
      <c r="A28" s="22" t="s">
        <v>52</v>
      </c>
      <c r="B28" s="23">
        <v>316207000</v>
      </c>
      <c r="C28" s="23">
        <v>-50191000</v>
      </c>
      <c r="D28" s="23"/>
      <c r="E28" s="23">
        <f>$B28+$C28+$D28</f>
        <v>266016000</v>
      </c>
      <c r="F28" s="24">
        <v>266016000</v>
      </c>
      <c r="G28" s="25">
        <v>0</v>
      </c>
      <c r="H28" s="24"/>
      <c r="I28" s="25"/>
      <c r="J28" s="24"/>
      <c r="K28" s="25"/>
      <c r="L28" s="24"/>
      <c r="M28" s="25"/>
      <c r="N28" s="24"/>
      <c r="O28" s="25"/>
      <c r="P28" s="24">
        <f>$H28+$J28+$L28+$N28</f>
        <v>0</v>
      </c>
      <c r="Q28" s="25">
        <f>$I28+$K28+$M28+$O28</f>
        <v>0</v>
      </c>
      <c r="R28" s="26">
        <f>IF($H28=0,0,(($H28-$H28)/$H28)*100)</f>
        <v>0</v>
      </c>
      <c r="S28" s="27">
        <f>IF($I28=0,0,(($I28-$I28)/$I28)*100)</f>
        <v>0</v>
      </c>
      <c r="T28" s="26">
        <f>IF($E28=0,0,($P28/$E28)*100)</f>
        <v>0</v>
      </c>
      <c r="U28" s="28">
        <f>IF($E28=0,0,($Q28/$E28)*100)</f>
        <v>0</v>
      </c>
      <c r="V28" s="24">
        <v>0</v>
      </c>
      <c r="W28" s="25">
        <v>0</v>
      </c>
    </row>
    <row r="29" spans="1:23" ht="12.75" customHeight="1">
      <c r="A29" s="22" t="s">
        <v>53</v>
      </c>
      <c r="B29" s="23">
        <v>15948000</v>
      </c>
      <c r="C29" s="23">
        <v>0</v>
      </c>
      <c r="D29" s="23"/>
      <c r="E29" s="23">
        <f>$B29+$C29+$D29</f>
        <v>15948000</v>
      </c>
      <c r="F29" s="24">
        <v>15948000</v>
      </c>
      <c r="G29" s="25">
        <v>735000</v>
      </c>
      <c r="H29" s="24"/>
      <c r="I29" s="25">
        <v>632846</v>
      </c>
      <c r="J29" s="24"/>
      <c r="K29" s="25"/>
      <c r="L29" s="24"/>
      <c r="M29" s="25"/>
      <c r="N29" s="24"/>
      <c r="O29" s="25"/>
      <c r="P29" s="24">
        <f>$H29+$J29+$L29+$N29</f>
        <v>0</v>
      </c>
      <c r="Q29" s="25">
        <f>$I29+$K29+$M29+$O29</f>
        <v>632846</v>
      </c>
      <c r="R29" s="26">
        <f>IF($H29=0,0,(($H29-$H29)/$H29)*100)</f>
        <v>0</v>
      </c>
      <c r="S29" s="27">
        <f>IF($I29=0,0,(($I29-$I29)/$I29)*100)</f>
        <v>0</v>
      </c>
      <c r="T29" s="26">
        <f>IF($E29=0,0,($P29/$E29)*100)</f>
        <v>0</v>
      </c>
      <c r="U29" s="28">
        <f>IF($E29=0,0,($Q29/$E29)*100)</f>
        <v>3.9681840983195382</v>
      </c>
      <c r="V29" s="24">
        <v>0</v>
      </c>
      <c r="W29" s="25">
        <v>0</v>
      </c>
    </row>
    <row r="30" spans="1:23" ht="12.75" customHeight="1">
      <c r="A30" s="29" t="s">
        <v>41</v>
      </c>
      <c r="B30" s="30">
        <f>SUM(B26:B29)</f>
        <v>332155000</v>
      </c>
      <c r="C30" s="30">
        <f>SUM(C26:C29)</f>
        <v>-50191000</v>
      </c>
      <c r="D30" s="30"/>
      <c r="E30" s="30">
        <f>$B30+$C30+$D30</f>
        <v>281964000</v>
      </c>
      <c r="F30" s="31">
        <f>SUM(F26:F29)</f>
        <v>281964000</v>
      </c>
      <c r="G30" s="32">
        <f>SUM(G26:G29)</f>
        <v>735000</v>
      </c>
      <c r="H30" s="31">
        <f>SUM(H26:H29)</f>
        <v>0</v>
      </c>
      <c r="I30" s="32">
        <f>SUM(I26:I29)</f>
        <v>632846</v>
      </c>
      <c r="J30" s="31">
        <f>SUM(J26:J29)</f>
        <v>0</v>
      </c>
      <c r="K30" s="32">
        <f>SUM(K26:K29)</f>
        <v>0</v>
      </c>
      <c r="L30" s="31">
        <f>SUM(L26:L29)</f>
        <v>0</v>
      </c>
      <c r="M30" s="32">
        <f>SUM(M26:M29)</f>
        <v>0</v>
      </c>
      <c r="N30" s="31">
        <f>SUM(N26:N29)</f>
        <v>0</v>
      </c>
      <c r="O30" s="32">
        <f>SUM(O26:O29)</f>
        <v>0</v>
      </c>
      <c r="P30" s="31">
        <f>$H30+$J30+$L30+$N30</f>
        <v>0</v>
      </c>
      <c r="Q30" s="32">
        <f>$I30+$K30+$M30+$O30</f>
        <v>632846</v>
      </c>
      <c r="R30" s="33">
        <f>IF($H30=0,0,(($H30-$H30)/$H30)*100)</f>
        <v>0</v>
      </c>
      <c r="S30" s="34">
        <f>IF($I30=0,0,(($I30-$I30)/$I30)*100)</f>
        <v>0</v>
      </c>
      <c r="T30" s="33">
        <f>IF($E30=0,0,($P30/$E30)*100)</f>
        <v>0</v>
      </c>
      <c r="U30" s="35">
        <f>IF($E30=0,0,($Q30/$E30)*100)</f>
        <v>0.22444212736377694</v>
      </c>
      <c r="V30" s="31">
        <f>SUM(V26:V29)</f>
        <v>0</v>
      </c>
      <c r="W30" s="32">
        <f>SUM(W26:W29)</f>
        <v>0</v>
      </c>
    </row>
    <row r="31" spans="1:23" ht="12.75" customHeight="1">
      <c r="A31" s="15" t="s">
        <v>54</v>
      </c>
      <c r="B31" s="36"/>
      <c r="C31" s="36"/>
      <c r="D31" s="36"/>
      <c r="E31" s="36"/>
      <c r="F31" s="37"/>
      <c r="G31" s="38"/>
      <c r="H31" s="37"/>
      <c r="I31" s="38"/>
      <c r="J31" s="37"/>
      <c r="K31" s="38"/>
      <c r="L31" s="37"/>
      <c r="M31" s="38"/>
      <c r="N31" s="37"/>
      <c r="O31" s="38"/>
      <c r="P31" s="37"/>
      <c r="Q31" s="38"/>
      <c r="R31" s="19"/>
      <c r="S31" s="20"/>
      <c r="T31" s="19"/>
      <c r="U31" s="21"/>
      <c r="V31" s="37"/>
      <c r="W31" s="38"/>
    </row>
    <row r="32" spans="1:23" ht="12.75" customHeight="1">
      <c r="A32" s="22" t="s">
        <v>55</v>
      </c>
      <c r="B32" s="23">
        <v>111953000</v>
      </c>
      <c r="C32" s="23">
        <v>0</v>
      </c>
      <c r="D32" s="23"/>
      <c r="E32" s="23">
        <f>$B32+$C32+$D32</f>
        <v>111953000</v>
      </c>
      <c r="F32" s="24">
        <v>111953000</v>
      </c>
      <c r="G32" s="25">
        <v>25470000</v>
      </c>
      <c r="H32" s="24">
        <v>14942000</v>
      </c>
      <c r="I32" s="25">
        <v>19323931</v>
      </c>
      <c r="J32" s="24"/>
      <c r="K32" s="25"/>
      <c r="L32" s="24"/>
      <c r="M32" s="25"/>
      <c r="N32" s="24"/>
      <c r="O32" s="25"/>
      <c r="P32" s="24">
        <f>$H32+$J32+$L32+$N32</f>
        <v>14942000</v>
      </c>
      <c r="Q32" s="25">
        <f>$I32+$K32+$M32+$O32</f>
        <v>19323931</v>
      </c>
      <c r="R32" s="26">
        <f>IF($H32=0,0,(($H32-$H32)/$H32)*100)</f>
        <v>0</v>
      </c>
      <c r="S32" s="27">
        <f>IF($I32=0,0,(($I32-$I32)/$I32)*100)</f>
        <v>0</v>
      </c>
      <c r="T32" s="26">
        <f>IF($E32=0,0,($P32/$E32)*100)</f>
        <v>13.346672264253751</v>
      </c>
      <c r="U32" s="28">
        <f>IF($E32=0,0,($Q32/$E32)*100)</f>
        <v>17.260753173206613</v>
      </c>
      <c r="V32" s="24">
        <v>0</v>
      </c>
      <c r="W32" s="25">
        <v>0</v>
      </c>
    </row>
    <row r="33" spans="1:23" ht="12.75" customHeight="1">
      <c r="A33" s="29" t="s">
        <v>41</v>
      </c>
      <c r="B33" s="30">
        <f>B32</f>
        <v>111953000</v>
      </c>
      <c r="C33" s="30">
        <f>C32</f>
        <v>0</v>
      </c>
      <c r="D33" s="30"/>
      <c r="E33" s="30">
        <f>$B33+$C33+$D33</f>
        <v>111953000</v>
      </c>
      <c r="F33" s="31">
        <f>F32</f>
        <v>111953000</v>
      </c>
      <c r="G33" s="32">
        <f>G32</f>
        <v>25470000</v>
      </c>
      <c r="H33" s="31">
        <f>H32</f>
        <v>14942000</v>
      </c>
      <c r="I33" s="32">
        <f>I32</f>
        <v>19323931</v>
      </c>
      <c r="J33" s="31">
        <f>J32</f>
        <v>0</v>
      </c>
      <c r="K33" s="32">
        <f>K32</f>
        <v>0</v>
      </c>
      <c r="L33" s="31">
        <f>L32</f>
        <v>0</v>
      </c>
      <c r="M33" s="32">
        <f>M32</f>
        <v>0</v>
      </c>
      <c r="N33" s="31">
        <f>N32</f>
        <v>0</v>
      </c>
      <c r="O33" s="32">
        <f>O32</f>
        <v>0</v>
      </c>
      <c r="P33" s="31">
        <f>$H33+$J33+$L33+$N33</f>
        <v>14942000</v>
      </c>
      <c r="Q33" s="32">
        <f>$I33+$K33+$M33+$O33</f>
        <v>19323931</v>
      </c>
      <c r="R33" s="33">
        <f>IF($H33=0,0,(($H33-$H33)/$H33)*100)</f>
        <v>0</v>
      </c>
      <c r="S33" s="34">
        <f>IF($I33=0,0,(($I33-$I33)/$I33)*100)</f>
        <v>0</v>
      </c>
      <c r="T33" s="33">
        <f>IF($E33=0,0,($P33/$E33)*100)</f>
        <v>13.346672264253751</v>
      </c>
      <c r="U33" s="35">
        <f>IF($E33=0,0,($Q33/$E33)*100)</f>
        <v>17.260753173206613</v>
      </c>
      <c r="V33" s="31">
        <f>V32</f>
        <v>0</v>
      </c>
      <c r="W33" s="32">
        <f>W32</f>
        <v>0</v>
      </c>
    </row>
    <row r="34" spans="1:23" ht="12.75" customHeight="1">
      <c r="A34" s="15" t="s">
        <v>56</v>
      </c>
      <c r="B34" s="36"/>
      <c r="C34" s="36"/>
      <c r="D34" s="36"/>
      <c r="E34" s="36"/>
      <c r="F34" s="37"/>
      <c r="G34" s="38"/>
      <c r="H34" s="37"/>
      <c r="I34" s="38"/>
      <c r="J34" s="37"/>
      <c r="K34" s="38"/>
      <c r="L34" s="37"/>
      <c r="M34" s="38"/>
      <c r="N34" s="37"/>
      <c r="O34" s="38"/>
      <c r="P34" s="37"/>
      <c r="Q34" s="38"/>
      <c r="R34" s="19"/>
      <c r="S34" s="20"/>
      <c r="T34" s="19"/>
      <c r="U34" s="21"/>
      <c r="V34" s="37"/>
      <c r="W34" s="38"/>
    </row>
    <row r="35" spans="1:23" ht="12.75" customHeight="1">
      <c r="A35" s="22" t="s">
        <v>57</v>
      </c>
      <c r="B35" s="23">
        <v>313359000</v>
      </c>
      <c r="C35" s="23">
        <v>-84284000</v>
      </c>
      <c r="D35" s="23"/>
      <c r="E35" s="23">
        <f>$B35+$C35+$D35</f>
        <v>229075000</v>
      </c>
      <c r="F35" s="24">
        <v>229075000</v>
      </c>
      <c r="G35" s="25">
        <v>74630000</v>
      </c>
      <c r="H35" s="24">
        <v>27388000</v>
      </c>
      <c r="I35" s="25">
        <v>48283476</v>
      </c>
      <c r="J35" s="24"/>
      <c r="K35" s="25"/>
      <c r="L35" s="24"/>
      <c r="M35" s="25"/>
      <c r="N35" s="24"/>
      <c r="O35" s="25"/>
      <c r="P35" s="24">
        <f>$H35+$J35+$L35+$N35</f>
        <v>27388000</v>
      </c>
      <c r="Q35" s="25">
        <f>$I35+$K35+$M35+$O35</f>
        <v>48283476</v>
      </c>
      <c r="R35" s="26">
        <f>IF($H35=0,0,(($H35-$H35)/$H35)*100)</f>
        <v>0</v>
      </c>
      <c r="S35" s="27">
        <f>IF($I35=0,0,(($I35-$I35)/$I35)*100)</f>
        <v>0</v>
      </c>
      <c r="T35" s="26">
        <f>IF($E35=0,0,($P35/$E35)*100)</f>
        <v>11.955909636581906</v>
      </c>
      <c r="U35" s="28">
        <f>IF($E35=0,0,($Q35/$E35)*100)</f>
        <v>21.07758419731529</v>
      </c>
      <c r="V35" s="24">
        <v>0</v>
      </c>
      <c r="W35" s="25">
        <v>0</v>
      </c>
    </row>
    <row r="36" spans="1:23" ht="12.75" customHeight="1">
      <c r="A36" s="22" t="s">
        <v>58</v>
      </c>
      <c r="B36" s="23">
        <v>313359000</v>
      </c>
      <c r="C36" s="23">
        <v>-84284000</v>
      </c>
      <c r="D36" s="23"/>
      <c r="E36" s="23">
        <f>$B36+$C36+$D36</f>
        <v>229075000</v>
      </c>
      <c r="F36" s="24">
        <v>229075000</v>
      </c>
      <c r="G36" s="25">
        <v>74630000</v>
      </c>
      <c r="H36" s="24">
        <v>27388000</v>
      </c>
      <c r="I36" s="25"/>
      <c r="J36" s="24"/>
      <c r="K36" s="25"/>
      <c r="L36" s="24"/>
      <c r="M36" s="25"/>
      <c r="N36" s="24"/>
      <c r="O36" s="25"/>
      <c r="P36" s="24">
        <f>$H36+$J36+$L36+$N36</f>
        <v>27388000</v>
      </c>
      <c r="Q36" s="25">
        <f>$I36+$K36+$M36+$O36</f>
        <v>0</v>
      </c>
      <c r="R36" s="26">
        <f>IF($H36=0,0,(($H36-$H36)/$H36)*100)</f>
        <v>0</v>
      </c>
      <c r="S36" s="27">
        <f>IF($I36=0,0,(($I36-$I36)/$I36)*100)</f>
        <v>0</v>
      </c>
      <c r="T36" s="26">
        <f>IF($E36=0,0,($P36/$E36)*100)</f>
        <v>11.955909636581906</v>
      </c>
      <c r="U36" s="28">
        <f>IF($E36=0,0,($Q36/$E36)*100)</f>
        <v>0</v>
      </c>
      <c r="V36" s="24">
        <v>0</v>
      </c>
      <c r="W36" s="25">
        <v>0</v>
      </c>
    </row>
    <row r="37" spans="1:23" ht="12.75" customHeight="1">
      <c r="A37" s="22" t="s">
        <v>59</v>
      </c>
      <c r="B37" s="23">
        <v>0</v>
      </c>
      <c r="C37" s="23">
        <v>0</v>
      </c>
      <c r="D37" s="23"/>
      <c r="E37" s="23">
        <f>$B37+$C37+$D37</f>
        <v>0</v>
      </c>
      <c r="F37" s="24">
        <v>0</v>
      </c>
      <c r="G37" s="25">
        <v>0</v>
      </c>
      <c r="H37" s="24"/>
      <c r="I37" s="25"/>
      <c r="J37" s="24"/>
      <c r="K37" s="25"/>
      <c r="L37" s="24"/>
      <c r="M37" s="25"/>
      <c r="N37" s="24"/>
      <c r="O37" s="25"/>
      <c r="P37" s="24">
        <f>$H37+$J37+$L37+$N37</f>
        <v>0</v>
      </c>
      <c r="Q37" s="25">
        <f>$I37+$K37+$M37+$O37</f>
        <v>0</v>
      </c>
      <c r="R37" s="26">
        <f>IF($H37=0,0,(($H37-$H37)/$H37)*100)</f>
        <v>0</v>
      </c>
      <c r="S37" s="27">
        <f>IF($I37=0,0,(($I37-$I37)/$I37)*100)</f>
        <v>0</v>
      </c>
      <c r="T37" s="26">
        <f>IF($E37=0,0,($P37/$E37)*100)</f>
        <v>0</v>
      </c>
      <c r="U37" s="28">
        <f>IF($E37=0,0,($Q37/$E37)*100)</f>
        <v>0</v>
      </c>
      <c r="V37" s="24">
        <v>0</v>
      </c>
      <c r="W37" s="25"/>
    </row>
    <row r="38" spans="1:23" ht="12.75" customHeight="1">
      <c r="A38" s="22" t="s">
        <v>60</v>
      </c>
      <c r="B38" s="23">
        <v>27994000</v>
      </c>
      <c r="C38" s="23">
        <v>-2794000</v>
      </c>
      <c r="D38" s="23"/>
      <c r="E38" s="23">
        <f>$B38+$C38+$D38</f>
        <v>25200000</v>
      </c>
      <c r="F38" s="24">
        <v>25200000</v>
      </c>
      <c r="G38" s="25">
        <v>5800000</v>
      </c>
      <c r="H38" s="24"/>
      <c r="I38" s="25">
        <v>15600</v>
      </c>
      <c r="J38" s="24"/>
      <c r="K38" s="25"/>
      <c r="L38" s="24"/>
      <c r="M38" s="25"/>
      <c r="N38" s="24"/>
      <c r="O38" s="25"/>
      <c r="P38" s="24">
        <f>$H38+$J38+$L38+$N38</f>
        <v>0</v>
      </c>
      <c r="Q38" s="25">
        <f>$I38+$K38+$M38+$O38</f>
        <v>15600</v>
      </c>
      <c r="R38" s="26">
        <f>IF($H38=0,0,(($H38-$H38)/$H38)*100)</f>
        <v>0</v>
      </c>
      <c r="S38" s="27">
        <f>IF($I38=0,0,(($I38-$I38)/$I38)*100)</f>
        <v>0</v>
      </c>
      <c r="T38" s="26">
        <f>IF($E38=0,0,($P38/$E38)*100)</f>
        <v>0</v>
      </c>
      <c r="U38" s="28">
        <f>IF($E38=0,0,($Q38/$E38)*100)</f>
        <v>0.0619047619047619</v>
      </c>
      <c r="V38" s="24">
        <v>0</v>
      </c>
      <c r="W38" s="25">
        <v>0</v>
      </c>
    </row>
    <row r="39" spans="1:23" ht="12.75" customHeight="1">
      <c r="A39" s="22" t="s">
        <v>61</v>
      </c>
      <c r="B39" s="23">
        <v>0</v>
      </c>
      <c r="C39" s="23">
        <v>0</v>
      </c>
      <c r="D39" s="23"/>
      <c r="E39" s="23">
        <f>$B39+$C39+$D39</f>
        <v>0</v>
      </c>
      <c r="F39" s="24">
        <v>0</v>
      </c>
      <c r="G39" s="25">
        <v>0</v>
      </c>
      <c r="H39" s="24"/>
      <c r="I39" s="25"/>
      <c r="J39" s="24"/>
      <c r="K39" s="25"/>
      <c r="L39" s="24"/>
      <c r="M39" s="25"/>
      <c r="N39" s="24"/>
      <c r="O39" s="25"/>
      <c r="P39" s="24">
        <f>$H39+$J39+$L39+$N39</f>
        <v>0</v>
      </c>
      <c r="Q39" s="25">
        <f>$I39+$K39+$M39+$O39</f>
        <v>0</v>
      </c>
      <c r="R39" s="26">
        <f>IF($H39=0,0,(($H39-$H39)/$H39)*100)</f>
        <v>0</v>
      </c>
      <c r="S39" s="27">
        <f>IF($I39=0,0,(($I39-$I39)/$I39)*100)</f>
        <v>0</v>
      </c>
      <c r="T39" s="26">
        <f>IF($E39=0,0,($P39/$E39)*100)</f>
        <v>0</v>
      </c>
      <c r="U39" s="28">
        <f>IF($E39=0,0,($Q39/$E39)*100)</f>
        <v>0</v>
      </c>
      <c r="V39" s="24">
        <v>0</v>
      </c>
      <c r="W39" s="25"/>
    </row>
    <row r="40" spans="1:23" ht="12.75" customHeight="1">
      <c r="A40" s="29" t="s">
        <v>41</v>
      </c>
      <c r="B40" s="30">
        <f>SUM(B35:B39)</f>
        <v>654712000</v>
      </c>
      <c r="C40" s="30">
        <f>SUM(C35:C39)</f>
        <v>-171362000</v>
      </c>
      <c r="D40" s="30"/>
      <c r="E40" s="30">
        <f>$B40+$C40+$D40</f>
        <v>483350000</v>
      </c>
      <c r="F40" s="31">
        <f>SUM(F35:F39)</f>
        <v>483350000</v>
      </c>
      <c r="G40" s="32">
        <f>SUM(G35:G39)</f>
        <v>155060000</v>
      </c>
      <c r="H40" s="31">
        <f>SUM(H35:H39)</f>
        <v>54776000</v>
      </c>
      <c r="I40" s="32">
        <f>SUM(I35:I39)</f>
        <v>48299076</v>
      </c>
      <c r="J40" s="31">
        <f>SUM(J35:J39)</f>
        <v>0</v>
      </c>
      <c r="K40" s="32">
        <f>SUM(K35:K39)</f>
        <v>0</v>
      </c>
      <c r="L40" s="31">
        <f>SUM(L35:L39)</f>
        <v>0</v>
      </c>
      <c r="M40" s="32">
        <f>SUM(M35:M39)</f>
        <v>0</v>
      </c>
      <c r="N40" s="31">
        <f>SUM(N35:N39)</f>
        <v>0</v>
      </c>
      <c r="O40" s="32">
        <f>SUM(O35:O39)</f>
        <v>0</v>
      </c>
      <c r="P40" s="31">
        <f>$H40+$J40+$L40+$N40</f>
        <v>54776000</v>
      </c>
      <c r="Q40" s="32">
        <f>$I40+$K40+$M40+$O40</f>
        <v>48299076</v>
      </c>
      <c r="R40" s="33">
        <f>IF($H40=0,0,(($H40-$H40)/$H40)*100)</f>
        <v>0</v>
      </c>
      <c r="S40" s="34">
        <f>IF($I40=0,0,(($I40-$I40)/$I40)*100)</f>
        <v>0</v>
      </c>
      <c r="T40" s="33">
        <f>IF((+$E35+$E38)=0,0,(P40/(+$E35+$E38))*100)</f>
        <v>21.542031265362304</v>
      </c>
      <c r="U40" s="35">
        <f>IF((+$E35+$E38)=0,0,(Q40/(+$E35+$E38))*100)</f>
        <v>18.99481899518238</v>
      </c>
      <c r="V40" s="31">
        <f>SUM(V35:V39)</f>
        <v>0</v>
      </c>
      <c r="W40" s="32">
        <f>SUM(W35:W39)</f>
        <v>0</v>
      </c>
    </row>
    <row r="41" spans="1:23" ht="12.75" customHeight="1">
      <c r="A41" s="15" t="s">
        <v>62</v>
      </c>
      <c r="B41" s="36"/>
      <c r="C41" s="36"/>
      <c r="D41" s="36"/>
      <c r="E41" s="36"/>
      <c r="F41" s="37"/>
      <c r="G41" s="38"/>
      <c r="H41" s="37"/>
      <c r="I41" s="38"/>
      <c r="J41" s="37"/>
      <c r="K41" s="38"/>
      <c r="L41" s="37"/>
      <c r="M41" s="38"/>
      <c r="N41" s="37"/>
      <c r="O41" s="38"/>
      <c r="P41" s="37"/>
      <c r="Q41" s="38"/>
      <c r="R41" s="19"/>
      <c r="S41" s="20"/>
      <c r="T41" s="19"/>
      <c r="U41" s="21"/>
      <c r="V41" s="37"/>
      <c r="W41" s="38"/>
    </row>
    <row r="42" spans="1:23" ht="12.75" customHeight="1">
      <c r="A42" s="22" t="s">
        <v>63</v>
      </c>
      <c r="B42" s="23">
        <v>0</v>
      </c>
      <c r="C42" s="23">
        <v>0</v>
      </c>
      <c r="D42" s="23"/>
      <c r="E42" s="23">
        <f>$B42+$C42+$D42</f>
        <v>0</v>
      </c>
      <c r="F42" s="24">
        <v>0</v>
      </c>
      <c r="G42" s="25">
        <v>0</v>
      </c>
      <c r="H42" s="24"/>
      <c r="I42" s="25"/>
      <c r="J42" s="24"/>
      <c r="K42" s="25"/>
      <c r="L42" s="24"/>
      <c r="M42" s="25"/>
      <c r="N42" s="24"/>
      <c r="O42" s="25"/>
      <c r="P42" s="24">
        <f>$H42+$J42+$L42+$N42</f>
        <v>0</v>
      </c>
      <c r="Q42" s="25">
        <f>$I42+$K42+$M42+$O42</f>
        <v>0</v>
      </c>
      <c r="R42" s="26">
        <f>IF($H42=0,0,(($H42-$H42)/$H42)*100)</f>
        <v>0</v>
      </c>
      <c r="S42" s="27">
        <f>IF($I42=0,0,(($I42-$I42)/$I42)*100)</f>
        <v>0</v>
      </c>
      <c r="T42" s="26">
        <f>IF($E42=0,0,($P42/$E42)*100)</f>
        <v>0</v>
      </c>
      <c r="U42" s="28">
        <f>IF($E42=0,0,($Q42/$E42)*100)</f>
        <v>0</v>
      </c>
      <c r="V42" s="24">
        <v>0</v>
      </c>
      <c r="W42" s="25"/>
    </row>
    <row r="43" spans="1:23" ht="12.75" customHeight="1">
      <c r="A43" s="22" t="s">
        <v>64</v>
      </c>
      <c r="B43" s="23">
        <v>477011000</v>
      </c>
      <c r="C43" s="23">
        <v>0</v>
      </c>
      <c r="D43" s="23"/>
      <c r="E43" s="23">
        <f>$B43+$C43+$D43</f>
        <v>477011000</v>
      </c>
      <c r="F43" s="24">
        <v>477011000</v>
      </c>
      <c r="G43" s="25">
        <v>75208000</v>
      </c>
      <c r="H43" s="24">
        <v>5467000</v>
      </c>
      <c r="I43" s="25">
        <v>9446606</v>
      </c>
      <c r="J43" s="24"/>
      <c r="K43" s="25"/>
      <c r="L43" s="24"/>
      <c r="M43" s="25"/>
      <c r="N43" s="24"/>
      <c r="O43" s="25"/>
      <c r="P43" s="24">
        <f>$H43+$J43+$L43+$N43</f>
        <v>5467000</v>
      </c>
      <c r="Q43" s="25">
        <f>$I43+$K43+$M43+$O43</f>
        <v>9446606</v>
      </c>
      <c r="R43" s="26">
        <f>IF($H43=0,0,(($H43-$H43)/$H43)*100)</f>
        <v>0</v>
      </c>
      <c r="S43" s="27">
        <f>IF($I43=0,0,(($I43-$I43)/$I43)*100)</f>
        <v>0</v>
      </c>
      <c r="T43" s="26">
        <f>IF($E43=0,0,($P43/$E43)*100)</f>
        <v>1.1460951634239043</v>
      </c>
      <c r="U43" s="28">
        <f>IF($E43=0,0,($Q43/$E43)*100)</f>
        <v>1.9803748760510764</v>
      </c>
      <c r="V43" s="24">
        <v>0</v>
      </c>
      <c r="W43" s="25">
        <v>0</v>
      </c>
    </row>
    <row r="44" spans="1:23" ht="12.75" customHeight="1">
      <c r="A44" s="22" t="s">
        <v>65</v>
      </c>
      <c r="B44" s="23">
        <v>377366000</v>
      </c>
      <c r="C44" s="23">
        <v>0</v>
      </c>
      <c r="D44" s="23"/>
      <c r="E44" s="23">
        <f>$B44+$C44+$D44</f>
        <v>377366000</v>
      </c>
      <c r="F44" s="24">
        <v>377366000</v>
      </c>
      <c r="G44" s="25">
        <v>0</v>
      </c>
      <c r="H44" s="24"/>
      <c r="I44" s="25"/>
      <c r="J44" s="24"/>
      <c r="K44" s="25"/>
      <c r="L44" s="24"/>
      <c r="M44" s="25"/>
      <c r="N44" s="24"/>
      <c r="O44" s="25"/>
      <c r="P44" s="24">
        <f>$H44+$J44+$L44+$N44</f>
        <v>0</v>
      </c>
      <c r="Q44" s="25">
        <f>$I44+$K44+$M44+$O44</f>
        <v>0</v>
      </c>
      <c r="R44" s="26">
        <f>IF($H44=0,0,(($H44-$H44)/$H44)*100)</f>
        <v>0</v>
      </c>
      <c r="S44" s="27">
        <f>IF($I44=0,0,(($I44-$I44)/$I44)*100)</f>
        <v>0</v>
      </c>
      <c r="T44" s="26">
        <f>IF($E44=0,0,($P44/$E44)*100)</f>
        <v>0</v>
      </c>
      <c r="U44" s="28">
        <f>IF($E44=0,0,($Q44/$E44)*100)</f>
        <v>0</v>
      </c>
      <c r="V44" s="24">
        <v>0</v>
      </c>
      <c r="W44" s="25">
        <v>0</v>
      </c>
    </row>
    <row r="45" spans="1:23" ht="12.75" customHeight="1">
      <c r="A45" s="22" t="s">
        <v>66</v>
      </c>
      <c r="B45" s="23">
        <v>0</v>
      </c>
      <c r="C45" s="23">
        <v>0</v>
      </c>
      <c r="D45" s="23"/>
      <c r="E45" s="23">
        <f>$B45+$C45+$D45</f>
        <v>0</v>
      </c>
      <c r="F45" s="24">
        <v>0</v>
      </c>
      <c r="G45" s="25">
        <v>0</v>
      </c>
      <c r="H45" s="24"/>
      <c r="I45" s="25"/>
      <c r="J45" s="24"/>
      <c r="K45" s="25"/>
      <c r="L45" s="24"/>
      <c r="M45" s="25"/>
      <c r="N45" s="24"/>
      <c r="O45" s="25"/>
      <c r="P45" s="24">
        <f>$H45+$J45+$L45+$N45</f>
        <v>0</v>
      </c>
      <c r="Q45" s="25">
        <f>$I45+$K45+$M45+$O45</f>
        <v>0</v>
      </c>
      <c r="R45" s="26">
        <f>IF($H45=0,0,(($H45-$H45)/$H45)*100)</f>
        <v>0</v>
      </c>
      <c r="S45" s="27">
        <f>IF($I45=0,0,(($I45-$I45)/$I45)*100)</f>
        <v>0</v>
      </c>
      <c r="T45" s="26">
        <f>IF($E45=0,0,($P45/$E45)*100)</f>
        <v>0</v>
      </c>
      <c r="U45" s="28">
        <f>IF($E45=0,0,($Q45/$E45)*100)</f>
        <v>0</v>
      </c>
      <c r="V45" s="24">
        <v>0</v>
      </c>
      <c r="W45" s="25"/>
    </row>
    <row r="46" spans="1:23" ht="12.75" customHeight="1">
      <c r="A46" s="22" t="s">
        <v>67</v>
      </c>
      <c r="B46" s="23">
        <v>0</v>
      </c>
      <c r="C46" s="23">
        <v>0</v>
      </c>
      <c r="D46" s="23"/>
      <c r="E46" s="23">
        <f>$B46+$C46+$D46</f>
        <v>0</v>
      </c>
      <c r="F46" s="24">
        <v>0</v>
      </c>
      <c r="G46" s="25">
        <v>0</v>
      </c>
      <c r="H46" s="24"/>
      <c r="I46" s="25"/>
      <c r="J46" s="24"/>
      <c r="K46" s="25"/>
      <c r="L46" s="24"/>
      <c r="M46" s="25"/>
      <c r="N46" s="24"/>
      <c r="O46" s="25"/>
      <c r="P46" s="24">
        <f>$H46+$J46+$L46+$N46</f>
        <v>0</v>
      </c>
      <c r="Q46" s="25">
        <f>$I46+$K46+$M46+$O46</f>
        <v>0</v>
      </c>
      <c r="R46" s="26">
        <f>IF($H46=0,0,(($H46-$H46)/$H46)*100)</f>
        <v>0</v>
      </c>
      <c r="S46" s="27">
        <f>IF($I46=0,0,(($I46-$I46)/$I46)*100)</f>
        <v>0</v>
      </c>
      <c r="T46" s="26">
        <f>IF($E46=0,0,($P46/$E46)*100)</f>
        <v>0</v>
      </c>
      <c r="U46" s="28">
        <f>IF($E46=0,0,($Q46/$E46)*100)</f>
        <v>0</v>
      </c>
      <c r="V46" s="24">
        <v>0</v>
      </c>
      <c r="W46" s="25"/>
    </row>
    <row r="47" spans="1:23" ht="12.75" customHeight="1" hidden="1">
      <c r="A47" s="22" t="s">
        <v>68</v>
      </c>
      <c r="B47" s="23">
        <v>0</v>
      </c>
      <c r="C47" s="23">
        <v>0</v>
      </c>
      <c r="D47" s="23"/>
      <c r="E47" s="23">
        <f>$B47+$C47+$D47</f>
        <v>0</v>
      </c>
      <c r="F47" s="24">
        <v>0</v>
      </c>
      <c r="G47" s="25">
        <v>0</v>
      </c>
      <c r="H47" s="24"/>
      <c r="I47" s="25"/>
      <c r="J47" s="24"/>
      <c r="K47" s="25"/>
      <c r="L47" s="24"/>
      <c r="M47" s="25"/>
      <c r="N47" s="24"/>
      <c r="O47" s="25"/>
      <c r="P47" s="24">
        <f>$H47+$J47+$L47+$N47</f>
        <v>0</v>
      </c>
      <c r="Q47" s="25">
        <f>$I47+$K47+$M47+$O47</f>
        <v>0</v>
      </c>
      <c r="R47" s="26">
        <f>IF($H47=0,0,(($H47-$H47)/$H47)*100)</f>
        <v>0</v>
      </c>
      <c r="S47" s="27">
        <f>IF($I47=0,0,(($I47-$I47)/$I47)*100)</f>
        <v>0</v>
      </c>
      <c r="T47" s="26">
        <f>IF($E47=0,0,($P47/$E47)*100)</f>
        <v>0</v>
      </c>
      <c r="U47" s="28">
        <f>IF($E47=0,0,($Q47/$E47)*100)</f>
        <v>0</v>
      </c>
      <c r="V47" s="24">
        <v>0</v>
      </c>
      <c r="W47" s="25"/>
    </row>
    <row r="48" spans="1:23" ht="12.75" customHeight="1">
      <c r="A48" s="22" t="s">
        <v>69</v>
      </c>
      <c r="B48" s="23">
        <v>0</v>
      </c>
      <c r="C48" s="23">
        <v>0</v>
      </c>
      <c r="D48" s="23"/>
      <c r="E48" s="23">
        <f>$B48+$C48+$D48</f>
        <v>0</v>
      </c>
      <c r="F48" s="24">
        <v>0</v>
      </c>
      <c r="G48" s="25">
        <v>0</v>
      </c>
      <c r="H48" s="24"/>
      <c r="I48" s="25"/>
      <c r="J48" s="24"/>
      <c r="K48" s="25"/>
      <c r="L48" s="24"/>
      <c r="M48" s="25"/>
      <c r="N48" s="24"/>
      <c r="O48" s="25"/>
      <c r="P48" s="24">
        <f>$H48+$J48+$L48+$N48</f>
        <v>0</v>
      </c>
      <c r="Q48" s="25">
        <f>$I48+$K48+$M48+$O48</f>
        <v>0</v>
      </c>
      <c r="R48" s="26">
        <f>IF($H48=0,0,(($H48-$H48)/$H48)*100)</f>
        <v>0</v>
      </c>
      <c r="S48" s="27">
        <f>IF($I48=0,0,(($I48-$I48)/$I48)*100)</f>
        <v>0</v>
      </c>
      <c r="T48" s="26">
        <f>IF($E48=0,0,($P48/$E48)*100)</f>
        <v>0</v>
      </c>
      <c r="U48" s="28">
        <f>IF($E48=0,0,($Q48/$E48)*100)</f>
        <v>0</v>
      </c>
      <c r="V48" s="24">
        <v>0</v>
      </c>
      <c r="W48" s="25"/>
    </row>
    <row r="49" spans="1:23" ht="12.75" customHeight="1">
      <c r="A49" s="22" t="s">
        <v>70</v>
      </c>
      <c r="B49" s="23">
        <v>0</v>
      </c>
      <c r="C49" s="23">
        <v>0</v>
      </c>
      <c r="D49" s="23"/>
      <c r="E49" s="23">
        <f>$B49+$C49+$D49</f>
        <v>0</v>
      </c>
      <c r="F49" s="24">
        <v>0</v>
      </c>
      <c r="G49" s="25">
        <v>0</v>
      </c>
      <c r="H49" s="24"/>
      <c r="I49" s="25"/>
      <c r="J49" s="24"/>
      <c r="K49" s="25"/>
      <c r="L49" s="24"/>
      <c r="M49" s="25"/>
      <c r="N49" s="24"/>
      <c r="O49" s="25"/>
      <c r="P49" s="24">
        <f>$H49+$J49+$L49+$N49</f>
        <v>0</v>
      </c>
      <c r="Q49" s="25">
        <f>$I49+$K49+$M49+$O49</f>
        <v>0</v>
      </c>
      <c r="R49" s="26">
        <f>IF($H49=0,0,(($H49-$H49)/$H49)*100)</f>
        <v>0</v>
      </c>
      <c r="S49" s="27">
        <f>IF($I49=0,0,(($I49-$I49)/$I49)*100)</f>
        <v>0</v>
      </c>
      <c r="T49" s="26">
        <f>IF($E49=0,0,($P49/$E49)*100)</f>
        <v>0</v>
      </c>
      <c r="U49" s="28">
        <f>IF($E49=0,0,($Q49/$E49)*100)</f>
        <v>0</v>
      </c>
      <c r="V49" s="24">
        <v>0</v>
      </c>
      <c r="W49" s="25"/>
    </row>
    <row r="50" spans="1:23" ht="12.75" customHeight="1">
      <c r="A50" s="22" t="s">
        <v>71</v>
      </c>
      <c r="B50" s="23">
        <v>0</v>
      </c>
      <c r="C50" s="23">
        <v>0</v>
      </c>
      <c r="D50" s="23"/>
      <c r="E50" s="23">
        <f>$B50+$C50+$D50</f>
        <v>0</v>
      </c>
      <c r="F50" s="24">
        <v>0</v>
      </c>
      <c r="G50" s="25">
        <v>0</v>
      </c>
      <c r="H50" s="24"/>
      <c r="I50" s="25"/>
      <c r="J50" s="24"/>
      <c r="K50" s="25"/>
      <c r="L50" s="24"/>
      <c r="M50" s="25"/>
      <c r="N50" s="24"/>
      <c r="O50" s="25"/>
      <c r="P50" s="24">
        <f>$H50+$J50+$L50+$N50</f>
        <v>0</v>
      </c>
      <c r="Q50" s="25">
        <f>$I50+$K50+$M50+$O50</f>
        <v>0</v>
      </c>
      <c r="R50" s="26">
        <f>IF($H50=0,0,(($H50-$H50)/$H50)*100)</f>
        <v>0</v>
      </c>
      <c r="S50" s="27">
        <f>IF($I50=0,0,(($I50-$I50)/$I50)*100)</f>
        <v>0</v>
      </c>
      <c r="T50" s="26">
        <f>IF($E50=0,0,($P50/$E50)*100)</f>
        <v>0</v>
      </c>
      <c r="U50" s="28">
        <f>IF($E50=0,0,($Q50/$E50)*100)</f>
        <v>0</v>
      </c>
      <c r="V50" s="24">
        <v>0</v>
      </c>
      <c r="W50" s="25">
        <v>0</v>
      </c>
    </row>
    <row r="51" spans="1:23" ht="12.75" customHeight="1">
      <c r="A51" s="22" t="s">
        <v>72</v>
      </c>
      <c r="B51" s="23">
        <v>486950000</v>
      </c>
      <c r="C51" s="23">
        <v>0</v>
      </c>
      <c r="D51" s="23"/>
      <c r="E51" s="23">
        <f>$B51+$C51+$D51</f>
        <v>486950000</v>
      </c>
      <c r="F51" s="24">
        <v>486950000</v>
      </c>
      <c r="G51" s="25">
        <v>186791000</v>
      </c>
      <c r="H51" s="24">
        <v>34639000</v>
      </c>
      <c r="I51" s="25">
        <v>53726502</v>
      </c>
      <c r="J51" s="24"/>
      <c r="K51" s="25"/>
      <c r="L51" s="24"/>
      <c r="M51" s="25"/>
      <c r="N51" s="24"/>
      <c r="O51" s="25"/>
      <c r="P51" s="24">
        <f>$H51+$J51+$L51+$N51</f>
        <v>34639000</v>
      </c>
      <c r="Q51" s="25">
        <f>$I51+$K51+$M51+$O51</f>
        <v>53726502</v>
      </c>
      <c r="R51" s="26">
        <f>IF($H51=0,0,(($H51-$H51)/$H51)*100)</f>
        <v>0</v>
      </c>
      <c r="S51" s="27">
        <f>IF($I51=0,0,(($I51-$I51)/$I51)*100)</f>
        <v>0</v>
      </c>
      <c r="T51" s="26">
        <f>IF($E51=0,0,($P51/$E51)*100)</f>
        <v>7.113461341000103</v>
      </c>
      <c r="U51" s="28">
        <f>IF($E51=0,0,($Q51/$E51)*100)</f>
        <v>11.033268713420268</v>
      </c>
      <c r="V51" s="24">
        <v>0</v>
      </c>
      <c r="W51" s="25">
        <v>0</v>
      </c>
    </row>
    <row r="52" spans="1:23" ht="12.75" customHeight="1">
      <c r="A52" s="22" t="s">
        <v>73</v>
      </c>
      <c r="B52" s="23">
        <v>50000000</v>
      </c>
      <c r="C52" s="23">
        <v>0</v>
      </c>
      <c r="D52" s="23"/>
      <c r="E52" s="23">
        <f>$B52+$C52+$D52</f>
        <v>50000000</v>
      </c>
      <c r="F52" s="24">
        <v>50000000</v>
      </c>
      <c r="G52" s="25">
        <v>0</v>
      </c>
      <c r="H52" s="24"/>
      <c r="I52" s="25"/>
      <c r="J52" s="24"/>
      <c r="K52" s="25"/>
      <c r="L52" s="24"/>
      <c r="M52" s="25"/>
      <c r="N52" s="24"/>
      <c r="O52" s="25"/>
      <c r="P52" s="24">
        <f>$H52+$J52+$L52+$N52</f>
        <v>0</v>
      </c>
      <c r="Q52" s="25">
        <f>$I52+$K52+$M52+$O52</f>
        <v>0</v>
      </c>
      <c r="R52" s="26">
        <f>IF($H52=0,0,(($H52-$H52)/$H52)*100)</f>
        <v>0</v>
      </c>
      <c r="S52" s="27">
        <f>IF($I52=0,0,(($I52-$I52)/$I52)*100)</f>
        <v>0</v>
      </c>
      <c r="T52" s="26">
        <f>IF($E52=0,0,($P52/$E52)*100)</f>
        <v>0</v>
      </c>
      <c r="U52" s="28">
        <f>IF($E52=0,0,($Q52/$E52)*100)</f>
        <v>0</v>
      </c>
      <c r="V52" s="24">
        <v>0</v>
      </c>
      <c r="W52" s="25">
        <v>0</v>
      </c>
    </row>
    <row r="53" spans="1:23" ht="12.75" customHeight="1">
      <c r="A53" s="29" t="s">
        <v>41</v>
      </c>
      <c r="B53" s="30">
        <f>SUM(B42:B52)</f>
        <v>1391327000</v>
      </c>
      <c r="C53" s="30">
        <f>SUM(C42:C52)</f>
        <v>0</v>
      </c>
      <c r="D53" s="30"/>
      <c r="E53" s="30">
        <f>$B53+$C53+$D53</f>
        <v>1391327000</v>
      </c>
      <c r="F53" s="31">
        <f>SUM(F42:F52)</f>
        <v>1391327000</v>
      </c>
      <c r="G53" s="32">
        <f>SUM(G42:G52)</f>
        <v>261999000</v>
      </c>
      <c r="H53" s="31">
        <f>SUM(H42:H52)</f>
        <v>40106000</v>
      </c>
      <c r="I53" s="32">
        <f>SUM(I42:I52)</f>
        <v>63173108</v>
      </c>
      <c r="J53" s="31">
        <f>SUM(J42:J52)</f>
        <v>0</v>
      </c>
      <c r="K53" s="32">
        <f>SUM(K42:K52)</f>
        <v>0</v>
      </c>
      <c r="L53" s="31">
        <f>SUM(L42:L52)</f>
        <v>0</v>
      </c>
      <c r="M53" s="32">
        <f>SUM(M42:M52)</f>
        <v>0</v>
      </c>
      <c r="N53" s="31">
        <f>SUM(N42:N52)</f>
        <v>0</v>
      </c>
      <c r="O53" s="32">
        <f>SUM(O42:O52)</f>
        <v>0</v>
      </c>
      <c r="P53" s="31">
        <f>$H53+$J53+$L53+$N53</f>
        <v>40106000</v>
      </c>
      <c r="Q53" s="32">
        <f>$I53+$K53+$M53+$O53</f>
        <v>63173108</v>
      </c>
      <c r="R53" s="33">
        <f>IF($H53=0,0,(($H53-$H53)/$H53)*100)</f>
        <v>0</v>
      </c>
      <c r="S53" s="34">
        <f>IF($I53=0,0,(($I53-$I53)/$I53)*100)</f>
        <v>0</v>
      </c>
      <c r="T53" s="33">
        <f>IF((+$E43+$E45+$E47+$E48+$E51)=0,0,(P53/(+$E43+$E45+$E47+$E48+$E51))*100)</f>
        <v>4.160541764656454</v>
      </c>
      <c r="U53" s="35">
        <f>IF((+$E43+$E45+$E47+$E48+$E51)=0,0,(Q53/(+$E43+$E45+$E47+$E48+$E51))*100)</f>
        <v>6.553492101858893</v>
      </c>
      <c r="V53" s="31">
        <f>SUM(V42:V52)</f>
        <v>0</v>
      </c>
      <c r="W53" s="32">
        <f>SUM(W42:W52)</f>
        <v>0</v>
      </c>
    </row>
    <row r="54" spans="1:23" ht="12.75" customHeight="1">
      <c r="A54" s="15" t="s">
        <v>74</v>
      </c>
      <c r="B54" s="36"/>
      <c r="C54" s="36"/>
      <c r="D54" s="36"/>
      <c r="E54" s="36"/>
      <c r="F54" s="37"/>
      <c r="G54" s="38"/>
      <c r="H54" s="37"/>
      <c r="I54" s="38"/>
      <c r="J54" s="37"/>
      <c r="K54" s="38"/>
      <c r="L54" s="37"/>
      <c r="M54" s="38"/>
      <c r="N54" s="37"/>
      <c r="O54" s="38"/>
      <c r="P54" s="37"/>
      <c r="Q54" s="38"/>
      <c r="R54" s="19"/>
      <c r="S54" s="20"/>
      <c r="T54" s="19"/>
      <c r="U54" s="21"/>
      <c r="V54" s="37"/>
      <c r="W54" s="38"/>
    </row>
    <row r="55" spans="1:23" ht="12.75" customHeight="1">
      <c r="A55" s="39" t="s">
        <v>75</v>
      </c>
      <c r="B55" s="23">
        <v>0</v>
      </c>
      <c r="C55" s="23">
        <v>0</v>
      </c>
      <c r="D55" s="23"/>
      <c r="E55" s="23">
        <f>$B55+$C55+$D55</f>
        <v>0</v>
      </c>
      <c r="F55" s="24">
        <v>0</v>
      </c>
      <c r="G55" s="25">
        <v>0</v>
      </c>
      <c r="H55" s="24"/>
      <c r="I55" s="25"/>
      <c r="J55" s="24"/>
      <c r="K55" s="25"/>
      <c r="L55" s="24"/>
      <c r="M55" s="25"/>
      <c r="N55" s="24"/>
      <c r="O55" s="25"/>
      <c r="P55" s="24">
        <f>$H55+$J55+$L55+$N55</f>
        <v>0</v>
      </c>
      <c r="Q55" s="25">
        <f>$I55+$K55+$M55+$O55</f>
        <v>0</v>
      </c>
      <c r="R55" s="26">
        <f>IF($H55=0,0,(($H55-$H55)/$H55)*100)</f>
        <v>0</v>
      </c>
      <c r="S55" s="27">
        <f>IF($I55=0,0,(($I55-$I55)/$I55)*100)</f>
        <v>0</v>
      </c>
      <c r="T55" s="26">
        <f>IF($E55=0,0,($P55/$E55)*100)</f>
        <v>0</v>
      </c>
      <c r="U55" s="28">
        <f>IF($E55=0,0,($Q55/$E55)*100)</f>
        <v>0</v>
      </c>
      <c r="V55" s="24">
        <v>0</v>
      </c>
      <c r="W55" s="25"/>
    </row>
    <row r="56" spans="1:23" ht="12.75" customHeight="1">
      <c r="A56" s="39" t="s">
        <v>76</v>
      </c>
      <c r="B56" s="23">
        <v>0</v>
      </c>
      <c r="C56" s="23">
        <v>0</v>
      </c>
      <c r="D56" s="23"/>
      <c r="E56" s="23">
        <f>$B56+$C56+$D56</f>
        <v>0</v>
      </c>
      <c r="F56" s="24">
        <v>0</v>
      </c>
      <c r="G56" s="25">
        <v>0</v>
      </c>
      <c r="H56" s="24"/>
      <c r="I56" s="25"/>
      <c r="J56" s="24"/>
      <c r="K56" s="25"/>
      <c r="L56" s="24"/>
      <c r="M56" s="25"/>
      <c r="N56" s="24"/>
      <c r="O56" s="25"/>
      <c r="P56" s="24">
        <f>$H56+$J56+$L56+$N56</f>
        <v>0</v>
      </c>
      <c r="Q56" s="25">
        <f>$I56+$K56+$M56+$O56</f>
        <v>0</v>
      </c>
      <c r="R56" s="26">
        <f>IF($H56=0,0,(($H56-$H56)/$H56)*100)</f>
        <v>0</v>
      </c>
      <c r="S56" s="27">
        <f>IF($I56=0,0,(($I56-$I56)/$I56)*100)</f>
        <v>0</v>
      </c>
      <c r="T56" s="26">
        <f>IF($E56=0,0,($P56/$E56)*100)</f>
        <v>0</v>
      </c>
      <c r="U56" s="28">
        <f>IF($E56=0,0,($Q56/$E56)*100)</f>
        <v>0</v>
      </c>
      <c r="V56" s="24">
        <v>0</v>
      </c>
      <c r="W56" s="25"/>
    </row>
    <row r="57" spans="1:23" ht="12.75" customHeight="1" hidden="1">
      <c r="A57" s="39" t="s">
        <v>77</v>
      </c>
      <c r="B57" s="23">
        <v>0</v>
      </c>
      <c r="C57" s="23">
        <v>0</v>
      </c>
      <c r="D57" s="23"/>
      <c r="E57" s="23">
        <f>$B57+$C57+$D57</f>
        <v>0</v>
      </c>
      <c r="F57" s="24">
        <v>0</v>
      </c>
      <c r="G57" s="25">
        <v>0</v>
      </c>
      <c r="H57" s="24"/>
      <c r="I57" s="25"/>
      <c r="J57" s="24"/>
      <c r="K57" s="25"/>
      <c r="L57" s="24"/>
      <c r="M57" s="25"/>
      <c r="N57" s="24"/>
      <c r="O57" s="25"/>
      <c r="P57" s="24">
        <f>$H57+$J57+$L57+$N57</f>
        <v>0</v>
      </c>
      <c r="Q57" s="25">
        <f>$I57+$K57+$M57+$O57</f>
        <v>0</v>
      </c>
      <c r="R57" s="26">
        <f>IF($H57=0,0,(($H57-$H57)/$H57)*100)</f>
        <v>0</v>
      </c>
      <c r="S57" s="27">
        <f>IF($I57=0,0,(($I57-$I57)/$I57)*100)</f>
        <v>0</v>
      </c>
      <c r="T57" s="26">
        <f>IF($E57=0,0,($P57/$E57)*100)</f>
        <v>0</v>
      </c>
      <c r="U57" s="28">
        <f>IF($E57=0,0,($Q57/$E57)*100)</f>
        <v>0</v>
      </c>
      <c r="V57" s="24">
        <v>0</v>
      </c>
      <c r="W57" s="25"/>
    </row>
    <row r="58" spans="1:23" ht="12.75" customHeight="1" hidden="1">
      <c r="A58" s="22" t="s">
        <v>78</v>
      </c>
      <c r="B58" s="23">
        <v>0</v>
      </c>
      <c r="C58" s="23">
        <v>0</v>
      </c>
      <c r="D58" s="23"/>
      <c r="E58" s="23">
        <f>$B58+$C58+$D58</f>
        <v>0</v>
      </c>
      <c r="F58" s="24">
        <v>0</v>
      </c>
      <c r="G58" s="25">
        <v>0</v>
      </c>
      <c r="H58" s="24"/>
      <c r="I58" s="25"/>
      <c r="J58" s="24"/>
      <c r="K58" s="25"/>
      <c r="L58" s="24"/>
      <c r="M58" s="25"/>
      <c r="N58" s="24"/>
      <c r="O58" s="25"/>
      <c r="P58" s="24">
        <f>$H58+$J58+$L58+$N58</f>
        <v>0</v>
      </c>
      <c r="Q58" s="25">
        <f>$I58+$K58+$M58+$O58</f>
        <v>0</v>
      </c>
      <c r="R58" s="26">
        <f>IF($H58=0,0,(($H58-$H58)/$H58)*100)</f>
        <v>0</v>
      </c>
      <c r="S58" s="27">
        <f>IF($I58=0,0,(($I58-$I58)/$I58)*100)</f>
        <v>0</v>
      </c>
      <c r="T58" s="26">
        <f>IF($E58=0,0,($P58/$E58)*100)</f>
        <v>0</v>
      </c>
      <c r="U58" s="28">
        <f>IF($E58=0,0,($Q58/$E58)*100)</f>
        <v>0</v>
      </c>
      <c r="V58" s="24">
        <v>0</v>
      </c>
      <c r="W58" s="25"/>
    </row>
    <row r="59" spans="1:23" ht="12.75" customHeight="1">
      <c r="A59" s="40" t="s">
        <v>41</v>
      </c>
      <c r="B59" s="41">
        <f>SUM(B55:B58)</f>
        <v>0</v>
      </c>
      <c r="C59" s="41">
        <f>SUM(C55:C58)</f>
        <v>0</v>
      </c>
      <c r="D59" s="41"/>
      <c r="E59" s="41">
        <f>$B59+$C59+$D59</f>
        <v>0</v>
      </c>
      <c r="F59" s="42">
        <f>SUM(F55:F58)</f>
        <v>0</v>
      </c>
      <c r="G59" s="43">
        <f>SUM(G55:G58)</f>
        <v>0</v>
      </c>
      <c r="H59" s="42">
        <f>SUM(H55:H58)</f>
        <v>0</v>
      </c>
      <c r="I59" s="43">
        <f>SUM(I55:I58)</f>
        <v>0</v>
      </c>
      <c r="J59" s="42">
        <f>SUM(J55:J58)</f>
        <v>0</v>
      </c>
      <c r="K59" s="43">
        <f>SUM(K55:K58)</f>
        <v>0</v>
      </c>
      <c r="L59" s="42">
        <f>SUM(L55:L58)</f>
        <v>0</v>
      </c>
      <c r="M59" s="43">
        <f>SUM(M55:M58)</f>
        <v>0</v>
      </c>
      <c r="N59" s="42">
        <f>SUM(N55:N58)</f>
        <v>0</v>
      </c>
      <c r="O59" s="43">
        <f>SUM(O55:O58)</f>
        <v>0</v>
      </c>
      <c r="P59" s="42">
        <f>$H59+$J59+$L59+$N59</f>
        <v>0</v>
      </c>
      <c r="Q59" s="43">
        <f>$I59+$K59+$M59+$O59</f>
        <v>0</v>
      </c>
      <c r="R59" s="44">
        <f>IF($H59=0,0,(($H59-$H59)/$H59)*100)</f>
        <v>0</v>
      </c>
      <c r="S59" s="45">
        <f>IF($I59=0,0,(($I59-$I59)/$I59)*100)</f>
        <v>0</v>
      </c>
      <c r="T59" s="44">
        <f>IF($E59=0,0,($P59/$E59)*100)</f>
        <v>0</v>
      </c>
      <c r="U59" s="46">
        <f>IF($E59=0,0,($Q59/$E59)*100)</f>
        <v>0</v>
      </c>
      <c r="V59" s="42">
        <f>SUM(V55:V58)</f>
        <v>0</v>
      </c>
      <c r="W59" s="43">
        <f>SUM(W55:W58)</f>
        <v>0</v>
      </c>
    </row>
    <row r="60" spans="1:23" ht="12.75" customHeight="1">
      <c r="A60" s="15" t="s">
        <v>79</v>
      </c>
      <c r="B60" s="36"/>
      <c r="C60" s="36"/>
      <c r="D60" s="36"/>
      <c r="E60" s="36"/>
      <c r="F60" s="37"/>
      <c r="G60" s="38"/>
      <c r="H60" s="37"/>
      <c r="I60" s="38"/>
      <c r="J60" s="37"/>
      <c r="K60" s="38"/>
      <c r="L60" s="37"/>
      <c r="M60" s="38"/>
      <c r="N60" s="37"/>
      <c r="O60" s="38"/>
      <c r="P60" s="37"/>
      <c r="Q60" s="38"/>
      <c r="R60" s="19"/>
      <c r="S60" s="20"/>
      <c r="T60" s="19"/>
      <c r="U60" s="21"/>
      <c r="V60" s="37"/>
      <c r="W60" s="38"/>
    </row>
    <row r="61" spans="1:23" ht="12.75" customHeight="1">
      <c r="A61" s="22" t="s">
        <v>80</v>
      </c>
      <c r="B61" s="23">
        <v>0</v>
      </c>
      <c r="C61" s="23">
        <v>0</v>
      </c>
      <c r="D61" s="23"/>
      <c r="E61" s="23">
        <f>$B61+$C61+$D61</f>
        <v>0</v>
      </c>
      <c r="F61" s="24">
        <v>0</v>
      </c>
      <c r="G61" s="25">
        <v>0</v>
      </c>
      <c r="H61" s="24"/>
      <c r="I61" s="25"/>
      <c r="J61" s="24"/>
      <c r="K61" s="25"/>
      <c r="L61" s="24"/>
      <c r="M61" s="25"/>
      <c r="N61" s="24"/>
      <c r="O61" s="25"/>
      <c r="P61" s="24">
        <f>$H61+$J61+$L61+$N61</f>
        <v>0</v>
      </c>
      <c r="Q61" s="25">
        <f>$I61+$K61+$M61+$O61</f>
        <v>0</v>
      </c>
      <c r="R61" s="26">
        <f>IF($H61=0,0,(($H61-$H61)/$H61)*100)</f>
        <v>0</v>
      </c>
      <c r="S61" s="27">
        <f>IF($I61=0,0,(($I61-$I61)/$I61)*100)</f>
        <v>0</v>
      </c>
      <c r="T61" s="26">
        <f>IF($E61=0,0,($P61/$E61)*100)</f>
        <v>0</v>
      </c>
      <c r="U61" s="28">
        <f>IF($E61=0,0,($Q61/$E61)*100)</f>
        <v>0</v>
      </c>
      <c r="V61" s="24">
        <v>0</v>
      </c>
      <c r="W61" s="25"/>
    </row>
    <row r="62" spans="1:23" ht="12.75" customHeight="1">
      <c r="A62" s="22" t="s">
        <v>81</v>
      </c>
      <c r="B62" s="23">
        <v>0</v>
      </c>
      <c r="C62" s="23">
        <v>0</v>
      </c>
      <c r="D62" s="23"/>
      <c r="E62" s="23">
        <f>$B62+$C62+$D62</f>
        <v>0</v>
      </c>
      <c r="F62" s="24">
        <v>0</v>
      </c>
      <c r="G62" s="25">
        <v>0</v>
      </c>
      <c r="H62" s="24"/>
      <c r="I62" s="25"/>
      <c r="J62" s="24"/>
      <c r="K62" s="25"/>
      <c r="L62" s="24"/>
      <c r="M62" s="25"/>
      <c r="N62" s="24"/>
      <c r="O62" s="25"/>
      <c r="P62" s="24">
        <f>$H62+$J62+$L62+$N62</f>
        <v>0</v>
      </c>
      <c r="Q62" s="25">
        <f>$I62+$K62+$M62+$O62</f>
        <v>0</v>
      </c>
      <c r="R62" s="26">
        <f>IF($H62=0,0,(($H62-$H62)/$H62)*100)</f>
        <v>0</v>
      </c>
      <c r="S62" s="27">
        <f>IF($I62=0,0,(($I62-$I62)/$I62)*100)</f>
        <v>0</v>
      </c>
      <c r="T62" s="26">
        <f>IF($E62=0,0,($P62/$E62)*100)</f>
        <v>0</v>
      </c>
      <c r="U62" s="28">
        <f>IF($E62=0,0,($Q62/$E62)*100)</f>
        <v>0</v>
      </c>
      <c r="V62" s="24">
        <v>0</v>
      </c>
      <c r="W62" s="25"/>
    </row>
    <row r="63" spans="1:23" ht="12.75" customHeight="1">
      <c r="A63" s="22" t="s">
        <v>82</v>
      </c>
      <c r="B63" s="23">
        <v>0</v>
      </c>
      <c r="C63" s="23">
        <v>0</v>
      </c>
      <c r="D63" s="23"/>
      <c r="E63" s="23">
        <f>$B63+$C63+$D63</f>
        <v>0</v>
      </c>
      <c r="F63" s="24">
        <v>0</v>
      </c>
      <c r="G63" s="25">
        <v>0</v>
      </c>
      <c r="H63" s="24"/>
      <c r="I63" s="25"/>
      <c r="J63" s="24"/>
      <c r="K63" s="25"/>
      <c r="L63" s="24"/>
      <c r="M63" s="25"/>
      <c r="N63" s="24"/>
      <c r="O63" s="25"/>
      <c r="P63" s="24">
        <f>$H63+$J63+$L63+$N63</f>
        <v>0</v>
      </c>
      <c r="Q63" s="25">
        <f>$I63+$K63+$M63+$O63</f>
        <v>0</v>
      </c>
      <c r="R63" s="26">
        <f>IF($H63=0,0,(($H63-$H63)/$H63)*100)</f>
        <v>0</v>
      </c>
      <c r="S63" s="27">
        <f>IF($I63=0,0,(($I63-$I63)/$I63)*100)</f>
        <v>0</v>
      </c>
      <c r="T63" s="26">
        <f>IF($E63=0,0,($P63/$E63)*100)</f>
        <v>0</v>
      </c>
      <c r="U63" s="28">
        <f>IF($E63=0,0,($Q63/$E63)*100)</f>
        <v>0</v>
      </c>
      <c r="V63" s="24">
        <v>0</v>
      </c>
      <c r="W63" s="25"/>
    </row>
    <row r="64" spans="1:23" ht="12.75" customHeight="1">
      <c r="A64" s="22" t="s">
        <v>83</v>
      </c>
      <c r="B64" s="23">
        <v>0</v>
      </c>
      <c r="C64" s="23">
        <v>0</v>
      </c>
      <c r="D64" s="23"/>
      <c r="E64" s="23">
        <f>$B64+$C64+$D64</f>
        <v>0</v>
      </c>
      <c r="F64" s="24">
        <v>0</v>
      </c>
      <c r="G64" s="25">
        <v>0</v>
      </c>
      <c r="H64" s="24"/>
      <c r="I64" s="25"/>
      <c r="J64" s="24"/>
      <c r="K64" s="25"/>
      <c r="L64" s="24"/>
      <c r="M64" s="25"/>
      <c r="N64" s="24"/>
      <c r="O64" s="25"/>
      <c r="P64" s="24">
        <f>$H64+$J64+$L64+$N64</f>
        <v>0</v>
      </c>
      <c r="Q64" s="25">
        <f>$I64+$K64+$M64+$O64</f>
        <v>0</v>
      </c>
      <c r="R64" s="26">
        <f>IF($H64=0,0,(($H64-$H64)/$H64)*100)</f>
        <v>0</v>
      </c>
      <c r="S64" s="27">
        <f>IF($I64=0,0,(($I64-$I64)/$I64)*100)</f>
        <v>0</v>
      </c>
      <c r="T64" s="26">
        <f>IF($E64=0,0,($P64/$E64)*100)</f>
        <v>0</v>
      </c>
      <c r="U64" s="28">
        <f>IF($E64=0,0,($Q64/$E64)*100)</f>
        <v>0</v>
      </c>
      <c r="V64" s="24">
        <v>0</v>
      </c>
      <c r="W64" s="25">
        <v>0</v>
      </c>
    </row>
    <row r="65" spans="1:23" ht="12.75" customHeight="1">
      <c r="A65" s="22" t="s">
        <v>84</v>
      </c>
      <c r="B65" s="23">
        <v>0</v>
      </c>
      <c r="C65" s="23">
        <v>0</v>
      </c>
      <c r="D65" s="23"/>
      <c r="E65" s="23">
        <f>$B65+$C65+$D65</f>
        <v>0</v>
      </c>
      <c r="F65" s="24">
        <v>0</v>
      </c>
      <c r="G65" s="25">
        <v>0</v>
      </c>
      <c r="H65" s="24"/>
      <c r="I65" s="25"/>
      <c r="J65" s="24"/>
      <c r="K65" s="25"/>
      <c r="L65" s="24"/>
      <c r="M65" s="25"/>
      <c r="N65" s="24"/>
      <c r="O65" s="25"/>
      <c r="P65" s="24">
        <f>$H65+$J65+$L65+$N65</f>
        <v>0</v>
      </c>
      <c r="Q65" s="25">
        <f>$I65+$K65+$M65+$O65</f>
        <v>0</v>
      </c>
      <c r="R65" s="26">
        <f>IF($H65=0,0,(($H65-$H65)/$H65)*100)</f>
        <v>0</v>
      </c>
      <c r="S65" s="27">
        <f>IF($I65=0,0,(($I65-$I65)/$I65)*100)</f>
        <v>0</v>
      </c>
      <c r="T65" s="26">
        <f>IF($E65=0,0,($P65/$E65)*100)</f>
        <v>0</v>
      </c>
      <c r="U65" s="28">
        <f>IF($E65=0,0,($Q65/$E65)*100)</f>
        <v>0</v>
      </c>
      <c r="V65" s="24">
        <v>0</v>
      </c>
      <c r="W65" s="25">
        <v>0</v>
      </c>
    </row>
    <row r="66" spans="1:23" ht="12.75" customHeight="1">
      <c r="A66" s="29" t="s">
        <v>41</v>
      </c>
      <c r="B66" s="30">
        <f>SUM(B61:B65)</f>
        <v>0</v>
      </c>
      <c r="C66" s="30">
        <f>SUM(C61:C65)</f>
        <v>0</v>
      </c>
      <c r="D66" s="30"/>
      <c r="E66" s="30">
        <f>$B66+$C66+$D66</f>
        <v>0</v>
      </c>
      <c r="F66" s="31">
        <f>SUM(F61:F65)</f>
        <v>0</v>
      </c>
      <c r="G66" s="32">
        <f>SUM(G61:G65)</f>
        <v>0</v>
      </c>
      <c r="H66" s="31">
        <f>SUM(H61:H65)</f>
        <v>0</v>
      </c>
      <c r="I66" s="32">
        <f>SUM(I61:I65)</f>
        <v>0</v>
      </c>
      <c r="J66" s="31">
        <f>SUM(J61:J65)</f>
        <v>0</v>
      </c>
      <c r="K66" s="32">
        <f>SUM(K61:K65)</f>
        <v>0</v>
      </c>
      <c r="L66" s="31">
        <f>SUM(L61:L65)</f>
        <v>0</v>
      </c>
      <c r="M66" s="32">
        <f>SUM(M61:M65)</f>
        <v>0</v>
      </c>
      <c r="N66" s="31">
        <f>SUM(N61:N65)</f>
        <v>0</v>
      </c>
      <c r="O66" s="32">
        <f>SUM(O61:O65)</f>
        <v>0</v>
      </c>
      <c r="P66" s="31">
        <f>$H66+$J66+$L66+$N66</f>
        <v>0</v>
      </c>
      <c r="Q66" s="32">
        <f>$I66+$K66+$M66+$O66</f>
        <v>0</v>
      </c>
      <c r="R66" s="33">
        <f>IF($H66=0,0,(($H66-$H66)/$H66)*100)</f>
        <v>0</v>
      </c>
      <c r="S66" s="34">
        <f>IF($I66=0,0,(($I66-$I66)/$I66)*100)</f>
        <v>0</v>
      </c>
      <c r="T66" s="33">
        <f>IF((+$E61+$E63+$E64++$E65)=0,0,(P66/(+$E61+$E63+$E64+$E65))*100)</f>
        <v>0</v>
      </c>
      <c r="U66" s="35">
        <f>IF((+$E61+$E63+$E65)=0,0,(Q66/(+$E61+$E63+$E65))*100)</f>
        <v>0</v>
      </c>
      <c r="V66" s="31">
        <f>SUM(V61:V65)</f>
        <v>0</v>
      </c>
      <c r="W66" s="32">
        <f>SUM(W61:W65)</f>
        <v>0</v>
      </c>
    </row>
    <row r="67" spans="1:23" ht="12.75" customHeight="1">
      <c r="A67" s="47" t="s">
        <v>85</v>
      </c>
      <c r="B67" s="48">
        <f>SUM(B9:B15,B18:B23,B26:B29,B32,B35:B39,B42:B52,B55:B58,B61:B65)</f>
        <v>2754042000</v>
      </c>
      <c r="C67" s="48">
        <f>SUM(C9:C15,C18:C23,C26:C29,C32,C35:C39,C42:C52,C55:C58,C61:C65)</f>
        <v>-233215000</v>
      </c>
      <c r="D67" s="48"/>
      <c r="E67" s="48">
        <f>$B67+$C67+$D67</f>
        <v>2520827000</v>
      </c>
      <c r="F67" s="49">
        <f>SUM(F9:F15,F18:F23,F26:F29,F32,F35:F39,F42:F52,F55:F58,F61:F65)</f>
        <v>2485811000</v>
      </c>
      <c r="G67" s="50">
        <f>SUM(G9:G15,G18:G23,G26:G29,G32,G35:G39,G42:G52,G55:G58,G61:G65)</f>
        <v>588238000</v>
      </c>
      <c r="H67" s="49">
        <f>SUM(H9:H15,H18:H23,H26:H29,H32,H35:H39,H42:H52,H55:H58,H61:H65)</f>
        <v>138495000</v>
      </c>
      <c r="I67" s="50">
        <f>SUM(I9:I15,I18:I23,I26:I29,I32,I35:I39,I42:I52,I55:I58,I61:I65)</f>
        <v>151442427</v>
      </c>
      <c r="J67" s="49">
        <f>SUM(J9:J15,J18:J23,J26:J29,J32,J35:J39,J42:J52,J55:J58,J61:J65)</f>
        <v>0</v>
      </c>
      <c r="K67" s="50">
        <f>SUM(K9:K15,K18:K23,K26:K29,K32,K35:K39,K42:K52,K55:K58,K61:K65)</f>
        <v>0</v>
      </c>
      <c r="L67" s="49">
        <f>SUM(L9:L15,L18:L23,L26:L29,L32,L35:L39,L42:L52,L55:L58,L61:L65)</f>
        <v>0</v>
      </c>
      <c r="M67" s="50">
        <f>SUM(M9:M15,M18:M23,M26:M29,M32,M35:M39,M42:M52,M55:M58,M61:M65)</f>
        <v>0</v>
      </c>
      <c r="N67" s="49">
        <f>SUM(N9:N15,N18:N23,N26:N29,N32,N35:N39,N42:N52,N55:N58,N61:N65)</f>
        <v>0</v>
      </c>
      <c r="O67" s="50">
        <f>SUM(O9:O15,O18:O23,O26:O29,O32,O35:O39,O42:O52,O55:O58,O61:O65)</f>
        <v>0</v>
      </c>
      <c r="P67" s="49">
        <f>$H67+$J67+$L67+$N67</f>
        <v>138495000</v>
      </c>
      <c r="Q67" s="50">
        <f>$I67+$K67+$M67+$O67</f>
        <v>151442427</v>
      </c>
      <c r="R67" s="51">
        <f>IF($H67=0,0,(($H67-$H67)/$H67)*100)</f>
        <v>0</v>
      </c>
      <c r="S67" s="52">
        <f>IF($I67=0,0,(($I67-$I67)/$I67)*100)</f>
        <v>0</v>
      </c>
      <c r="T67" s="5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7.499317726969496</v>
      </c>
      <c r="U67" s="5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8.200403461615103</v>
      </c>
      <c r="V67" s="49">
        <f>SUM(V9:V15,V18:V23,V26:V29,V32,V35:V39,V42:V52,V55:V58,V61:V65)</f>
        <v>0</v>
      </c>
      <c r="W67" s="50">
        <f>SUM(W9:W15,W18:W23,W26:W29,W32,W35:W39,W42:W52,W55:W58,W61:W65)</f>
        <v>0</v>
      </c>
    </row>
    <row r="68" spans="1:23" ht="12.75" customHeight="1">
      <c r="A68" s="15" t="s">
        <v>42</v>
      </c>
      <c r="B68" s="36"/>
      <c r="C68" s="36"/>
      <c r="D68" s="36"/>
      <c r="E68" s="36"/>
      <c r="F68" s="37"/>
      <c r="G68" s="38"/>
      <c r="H68" s="37"/>
      <c r="I68" s="38"/>
      <c r="J68" s="37"/>
      <c r="K68" s="38"/>
      <c r="L68" s="37"/>
      <c r="M68" s="38"/>
      <c r="N68" s="37"/>
      <c r="O68" s="38"/>
      <c r="P68" s="37"/>
      <c r="Q68" s="38"/>
      <c r="R68" s="19"/>
      <c r="S68" s="20"/>
      <c r="T68" s="19"/>
      <c r="U68" s="21"/>
      <c r="V68" s="37"/>
      <c r="W68" s="38"/>
    </row>
    <row r="69" spans="1:23" s="54" customFormat="1" ht="12.75" customHeight="1">
      <c r="A69" s="53" t="s">
        <v>86</v>
      </c>
      <c r="B69" s="23">
        <v>3025069000</v>
      </c>
      <c r="C69" s="23">
        <v>0</v>
      </c>
      <c r="D69" s="23"/>
      <c r="E69" s="23">
        <f>$B69+$C69+$D69</f>
        <v>3025069000</v>
      </c>
      <c r="F69" s="24">
        <v>3025069000</v>
      </c>
      <c r="G69" s="25">
        <v>913690000</v>
      </c>
      <c r="H69" s="24">
        <v>294646000</v>
      </c>
      <c r="I69" s="25">
        <v>536383281</v>
      </c>
      <c r="J69" s="24"/>
      <c r="K69" s="25"/>
      <c r="L69" s="24"/>
      <c r="M69" s="25"/>
      <c r="N69" s="24"/>
      <c r="O69" s="25"/>
      <c r="P69" s="24">
        <f>$H69+$J69+$L69+$N69</f>
        <v>294646000</v>
      </c>
      <c r="Q69" s="25">
        <f>$I69+$K69+$M69+$O69</f>
        <v>536383281</v>
      </c>
      <c r="R69" s="26">
        <f>IF($H69=0,0,(($H69-$H69)/$H69)*100)</f>
        <v>0</v>
      </c>
      <c r="S69" s="27">
        <f>IF($I69=0,0,(($I69-$I69)/$I69)*100)</f>
        <v>0</v>
      </c>
      <c r="T69" s="26">
        <f>IF($E69=0,0,($P69/$E69)*100)</f>
        <v>9.7401414645418</v>
      </c>
      <c r="U69" s="28">
        <f>IF($E69=0,0,($Q69/$E69)*100)</f>
        <v>17.731274261843282</v>
      </c>
      <c r="V69" s="24">
        <v>0</v>
      </c>
      <c r="W69" s="25">
        <v>0</v>
      </c>
    </row>
    <row r="70" spans="1:23" ht="12.75" customHeight="1">
      <c r="A70" s="40" t="s">
        <v>41</v>
      </c>
      <c r="B70" s="41">
        <f>B69</f>
        <v>3025069000</v>
      </c>
      <c r="C70" s="41">
        <f>C69</f>
        <v>0</v>
      </c>
      <c r="D70" s="41"/>
      <c r="E70" s="41">
        <f>$B70+$C70+$D70</f>
        <v>3025069000</v>
      </c>
      <c r="F70" s="42">
        <f>F69</f>
        <v>3025069000</v>
      </c>
      <c r="G70" s="43">
        <f>G69</f>
        <v>913690000</v>
      </c>
      <c r="H70" s="42">
        <f>H69</f>
        <v>294646000</v>
      </c>
      <c r="I70" s="43">
        <f>I69</f>
        <v>536383281</v>
      </c>
      <c r="J70" s="42">
        <f>J69</f>
        <v>0</v>
      </c>
      <c r="K70" s="43">
        <f>K69</f>
        <v>0</v>
      </c>
      <c r="L70" s="42">
        <f>L69</f>
        <v>0</v>
      </c>
      <c r="M70" s="43">
        <f>M69</f>
        <v>0</v>
      </c>
      <c r="N70" s="42">
        <f>N69</f>
        <v>0</v>
      </c>
      <c r="O70" s="43">
        <f>O69</f>
        <v>0</v>
      </c>
      <c r="P70" s="42">
        <f>$H70+$J70+$L70+$N70</f>
        <v>294646000</v>
      </c>
      <c r="Q70" s="43">
        <f>$I70+$K70+$M70+$O70</f>
        <v>536383281</v>
      </c>
      <c r="R70" s="44">
        <f>IF($H70=0,0,(($H70-$H70)/$H70)*100)</f>
        <v>0</v>
      </c>
      <c r="S70" s="45">
        <f>IF($I70=0,0,(($I70-$I70)/$I70)*100)</f>
        <v>0</v>
      </c>
      <c r="T70" s="44">
        <f>IF($E70=0,0,($P70/$E70)*100)</f>
        <v>9.7401414645418</v>
      </c>
      <c r="U70" s="46">
        <f>IF($E70=0,0,($Q70/$E70)*100)</f>
        <v>17.731274261843282</v>
      </c>
      <c r="V70" s="42">
        <f>V69</f>
        <v>0</v>
      </c>
      <c r="W70" s="43">
        <f>W69</f>
        <v>0</v>
      </c>
    </row>
    <row r="71" spans="1:23" ht="12.75" customHeight="1">
      <c r="A71" s="47" t="s">
        <v>85</v>
      </c>
      <c r="B71" s="48">
        <f>B69</f>
        <v>3025069000</v>
      </c>
      <c r="C71" s="48">
        <f>C69</f>
        <v>0</v>
      </c>
      <c r="D71" s="48"/>
      <c r="E71" s="48">
        <f>$B71+$C71+$D71</f>
        <v>3025069000</v>
      </c>
      <c r="F71" s="49">
        <f>F69</f>
        <v>3025069000</v>
      </c>
      <c r="G71" s="50">
        <f>G69</f>
        <v>913690000</v>
      </c>
      <c r="H71" s="49">
        <f>H69</f>
        <v>294646000</v>
      </c>
      <c r="I71" s="50">
        <f>I69</f>
        <v>536383281</v>
      </c>
      <c r="J71" s="49">
        <f>J69</f>
        <v>0</v>
      </c>
      <c r="K71" s="50">
        <f>K69</f>
        <v>0</v>
      </c>
      <c r="L71" s="49">
        <f>L69</f>
        <v>0</v>
      </c>
      <c r="M71" s="50">
        <f>M69</f>
        <v>0</v>
      </c>
      <c r="N71" s="49">
        <f>N69</f>
        <v>0</v>
      </c>
      <c r="O71" s="50">
        <f>O69</f>
        <v>0</v>
      </c>
      <c r="P71" s="49">
        <f>$H71+$J71+$L71+$N71</f>
        <v>294646000</v>
      </c>
      <c r="Q71" s="50">
        <f>$I71+$K71+$M71+$O71</f>
        <v>536383281</v>
      </c>
      <c r="R71" s="51">
        <f>IF($H71=0,0,(($H71-$H71)/$H71)*100)</f>
        <v>0</v>
      </c>
      <c r="S71" s="52">
        <f>IF($I71=0,0,(($I71-$I71)/$I71)*100)</f>
        <v>0</v>
      </c>
      <c r="T71" s="51">
        <f>IF($E71=0,0,($P71/$E71)*100)</f>
        <v>9.7401414645418</v>
      </c>
      <c r="U71" s="55">
        <f>IF($E71=0,0,($Q71/$E71)*100)</f>
        <v>17.731274261843282</v>
      </c>
      <c r="V71" s="49">
        <f>V69</f>
        <v>0</v>
      </c>
      <c r="W71" s="50">
        <f>W69</f>
        <v>0</v>
      </c>
    </row>
    <row r="72" spans="1:23" ht="12.75" customHeight="1" thickBot="1">
      <c r="A72" s="47" t="s">
        <v>87</v>
      </c>
      <c r="B72" s="48">
        <f>SUM(B9:B15,B18:B23,B26:B29,B32,B35:B39,B42:B52,B55:B58,B61:B65,B69)</f>
        <v>5779111000</v>
      </c>
      <c r="C72" s="48">
        <f>SUM(C9:C15,C18:C23,C26:C29,C32,C35:C39,C42:C52,C55:C58,C61:C65,C69)</f>
        <v>-233215000</v>
      </c>
      <c r="D72" s="48"/>
      <c r="E72" s="48">
        <f>$B72+$C72+$D72</f>
        <v>5545896000</v>
      </c>
      <c r="F72" s="49">
        <f>SUM(F9:F15,F18:F23,F26:F29,F32,F35:F39,F42:F52,F55:F58,F61:F65,F69)</f>
        <v>5510880000</v>
      </c>
      <c r="G72" s="50">
        <f>SUM(G9:G15,G18:G23,G26:G29,G32,G35:G39,G42:G52,G55:G58,G61:G65,G69)</f>
        <v>1501928000</v>
      </c>
      <c r="H72" s="49">
        <f>SUM(H9:H15,H18:H23,H26:H29,H32,H35:H39,H42:H52,H55:H58,H61:H65,H69)</f>
        <v>433141000</v>
      </c>
      <c r="I72" s="50">
        <f>SUM(I9:I15,I18:I23,I26:I29,I32,I35:I39,I42:I52,I55:I58,I61:I65,I69)</f>
        <v>687825708</v>
      </c>
      <c r="J72" s="49">
        <f>SUM(J9:J15,J18:J23,J26:J29,J32,J35:J39,J42:J52,J55:J58,J61:J65,J69)</f>
        <v>0</v>
      </c>
      <c r="K72" s="50">
        <f>SUM(K9:K15,K18:K23,K26:K29,K32,K35:K39,K42:K52,K55:K58,K61:K65,K69)</f>
        <v>0</v>
      </c>
      <c r="L72" s="49">
        <f>SUM(L9:L15,L18:L23,L26:L29,L32,L35:L39,L42:L52,L55:L58,L61:L65,L69)</f>
        <v>0</v>
      </c>
      <c r="M72" s="50">
        <f>SUM(M9:M15,M18:M23,M26:M29,M32,M35:M39,M42:M52,M55:M58,M61:M65,M69)</f>
        <v>0</v>
      </c>
      <c r="N72" s="49">
        <f>SUM(N9:N15,N18:N23,N26:N29,N32,N35:N39,N42:N52,N55:N58,N61:N65,N69)</f>
        <v>0</v>
      </c>
      <c r="O72" s="50">
        <f>SUM(O9:O15,O18:O23,O26:O29,O32,O35:O39,O42:O52,O55:O58,O61:O65,O69)</f>
        <v>0</v>
      </c>
      <c r="P72" s="49">
        <f>$H72+$J72+$L72+$N72</f>
        <v>433141000</v>
      </c>
      <c r="Q72" s="50">
        <f>$I72+$K72+$M72+$O72</f>
        <v>687825708</v>
      </c>
      <c r="R72" s="51">
        <f>IF($H72=0,0,(($H72-$H72)/$H72)*100)</f>
        <v>0</v>
      </c>
      <c r="S72" s="52">
        <f>IF($I72=0,0,(($I72-$I72)/$I72)*100)</f>
        <v>0</v>
      </c>
      <c r="T72" s="5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8.89071206610566</v>
      </c>
      <c r="U72" s="5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14.118405603471546</v>
      </c>
      <c r="V72" s="49">
        <f>SUM(V9:V15,V18:V23,V26:V29,V32,V35:V39,V42:V52,V55:V58,V61:V65,V69)</f>
        <v>0</v>
      </c>
      <c r="W72" s="50">
        <f>SUM(W9:W15,W18:W23,W26:W29,W32,W35:W39,W42:W52,W55:W58,W61:W65,W69)</f>
        <v>0</v>
      </c>
    </row>
    <row r="73" spans="1:23" ht="13.5" thickTop="1">
      <c r="A73" s="56"/>
      <c r="B73" s="57"/>
      <c r="C73" s="58"/>
      <c r="D73" s="58"/>
      <c r="E73" s="59"/>
      <c r="F73" s="57"/>
      <c r="G73" s="58"/>
      <c r="H73" s="58"/>
      <c r="I73" s="59"/>
      <c r="J73" s="58"/>
      <c r="K73" s="59"/>
      <c r="L73" s="58"/>
      <c r="M73" s="58"/>
      <c r="N73" s="58"/>
      <c r="O73" s="58"/>
      <c r="P73" s="58"/>
      <c r="Q73" s="58"/>
      <c r="R73" s="58"/>
      <c r="S73" s="58"/>
      <c r="T73" s="58"/>
      <c r="U73" s="59"/>
      <c r="V73" s="57"/>
      <c r="W73" s="59"/>
    </row>
    <row r="74" spans="1:23" ht="12.75">
      <c r="A74" s="60"/>
      <c r="B74" s="61"/>
      <c r="C74" s="62"/>
      <c r="D74" s="62"/>
      <c r="E74" s="63"/>
      <c r="F74" s="64" t="s">
        <v>4</v>
      </c>
      <c r="G74" s="65"/>
      <c r="H74" s="64" t="s">
        <v>5</v>
      </c>
      <c r="I74" s="66"/>
      <c r="J74" s="64" t="s">
        <v>6</v>
      </c>
      <c r="K74" s="66"/>
      <c r="L74" s="64" t="s">
        <v>7</v>
      </c>
      <c r="M74" s="64"/>
      <c r="N74" s="67" t="s">
        <v>8</v>
      </c>
      <c r="O74" s="64"/>
      <c r="P74" s="68" t="s">
        <v>9</v>
      </c>
      <c r="Q74" s="69"/>
      <c r="R74" s="70" t="s">
        <v>10</v>
      </c>
      <c r="S74" s="69"/>
      <c r="T74" s="70" t="s">
        <v>11</v>
      </c>
      <c r="U74" s="69"/>
      <c r="V74" s="68"/>
      <c r="W74" s="69"/>
    </row>
    <row r="75" spans="1:23" ht="67.5">
      <c r="A75" s="71" t="s">
        <v>88</v>
      </c>
      <c r="B75" s="72" t="s">
        <v>89</v>
      </c>
      <c r="C75" s="72" t="s">
        <v>90</v>
      </c>
      <c r="D75" s="73" t="s">
        <v>16</v>
      </c>
      <c r="E75" s="72" t="s">
        <v>17</v>
      </c>
      <c r="F75" s="72" t="s">
        <v>18</v>
      </c>
      <c r="G75" s="72" t="s">
        <v>91</v>
      </c>
      <c r="H75" s="72" t="s">
        <v>92</v>
      </c>
      <c r="I75" s="74" t="s">
        <v>21</v>
      </c>
      <c r="J75" s="72" t="s">
        <v>93</v>
      </c>
      <c r="K75" s="74" t="s">
        <v>23</v>
      </c>
      <c r="L75" s="72" t="s">
        <v>94</v>
      </c>
      <c r="M75" s="74" t="s">
        <v>25</v>
      </c>
      <c r="N75" s="72" t="s">
        <v>95</v>
      </c>
      <c r="O75" s="74" t="s">
        <v>27</v>
      </c>
      <c r="P75" s="74" t="s">
        <v>96</v>
      </c>
      <c r="Q75" s="75" t="s">
        <v>29</v>
      </c>
      <c r="R75" s="76" t="s">
        <v>96</v>
      </c>
      <c r="S75" s="77" t="s">
        <v>29</v>
      </c>
      <c r="T75" s="76" t="s">
        <v>97</v>
      </c>
      <c r="U75" s="73" t="s">
        <v>31</v>
      </c>
      <c r="V75" s="72"/>
      <c r="W75" s="74"/>
    </row>
    <row r="76" spans="1:23" ht="12.75">
      <c r="A76" s="78" t="str">
        <f>+A7</f>
        <v>R thousands</v>
      </c>
      <c r="B76" s="79"/>
      <c r="C76" s="79">
        <v>100</v>
      </c>
      <c r="D76" s="79"/>
      <c r="E76" s="79"/>
      <c r="F76" s="79"/>
      <c r="G76" s="79"/>
      <c r="H76" s="79"/>
      <c r="I76" s="79"/>
      <c r="J76" s="79"/>
      <c r="K76" s="79"/>
      <c r="L76" s="79"/>
      <c r="M76" s="80"/>
      <c r="N76" s="79"/>
      <c r="O76" s="80"/>
      <c r="P76" s="79"/>
      <c r="Q76" s="80"/>
      <c r="R76" s="79"/>
      <c r="S76" s="80"/>
      <c r="T76" s="79"/>
      <c r="U76" s="79"/>
      <c r="V76" s="79"/>
      <c r="W76" s="79"/>
    </row>
    <row r="77" spans="1:23" ht="12.75" hidden="1">
      <c r="A77" s="81"/>
      <c r="B77" s="82"/>
      <c r="C77" s="82"/>
      <c r="D77" s="82"/>
      <c r="E77" s="82"/>
      <c r="F77" s="82"/>
      <c r="G77" s="82"/>
      <c r="H77" s="82"/>
      <c r="I77" s="82"/>
      <c r="J77" s="82"/>
      <c r="K77" s="82"/>
      <c r="L77" s="82"/>
      <c r="M77" s="83"/>
      <c r="N77" s="82"/>
      <c r="O77" s="83"/>
      <c r="P77" s="82"/>
      <c r="Q77" s="83"/>
      <c r="R77" s="84"/>
      <c r="S77" s="85"/>
      <c r="T77" s="84"/>
      <c r="U77" s="84"/>
      <c r="V77" s="82"/>
      <c r="W77" s="82"/>
    </row>
    <row r="78" spans="1:23" ht="12.75" hidden="1">
      <c r="A78" s="86" t="s">
        <v>98</v>
      </c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8"/>
      <c r="N78" s="87"/>
      <c r="O78" s="88"/>
      <c r="P78" s="87"/>
      <c r="Q78" s="88"/>
      <c r="R78" s="89"/>
      <c r="S78" s="90"/>
      <c r="T78" s="89"/>
      <c r="U78" s="89"/>
      <c r="V78" s="87"/>
      <c r="W78" s="87"/>
    </row>
    <row r="79" spans="1:23" ht="12.75" hidden="1">
      <c r="A79" s="91" t="s">
        <v>99</v>
      </c>
      <c r="B79" s="92">
        <f>SUM(B80:B83)</f>
        <v>0</v>
      </c>
      <c r="C79" s="92">
        <f>SUM(C80:C83)</f>
        <v>0</v>
      </c>
      <c r="D79" s="92">
        <f>SUM(D80:D83)</f>
        <v>0</v>
      </c>
      <c r="E79" s="92">
        <f>SUM(E80:E83)</f>
        <v>0</v>
      </c>
      <c r="F79" s="92">
        <f>SUM(F80:F83)</f>
        <v>0</v>
      </c>
      <c r="G79" s="92">
        <f>SUM(G80:G83)</f>
        <v>0</v>
      </c>
      <c r="H79" s="92">
        <f>SUM(H80:H83)</f>
        <v>0</v>
      </c>
      <c r="I79" s="92">
        <f>SUM(I80:I83)</f>
        <v>0</v>
      </c>
      <c r="J79" s="92">
        <f>SUM(J80:J83)</f>
        <v>0</v>
      </c>
      <c r="K79" s="92">
        <f>SUM(K80:K83)</f>
        <v>0</v>
      </c>
      <c r="L79" s="92">
        <f>SUM(L80:L83)</f>
        <v>0</v>
      </c>
      <c r="M79" s="93">
        <f>SUM(M80:M83)</f>
        <v>0</v>
      </c>
      <c r="N79" s="92"/>
      <c r="O79" s="93"/>
      <c r="P79" s="92"/>
      <c r="Q79" s="93"/>
      <c r="R79" s="94"/>
      <c r="S79" s="95"/>
      <c r="T79" s="94"/>
      <c r="U79" s="94"/>
      <c r="V79" s="92">
        <f>SUM(V80:V83)</f>
        <v>0</v>
      </c>
      <c r="W79" s="92">
        <f>SUM(W80:W83)</f>
        <v>0</v>
      </c>
    </row>
    <row r="80" spans="1:23" ht="12.75" hidden="1">
      <c r="A80" s="60" t="s">
        <v>100</v>
      </c>
      <c r="B80" s="96"/>
      <c r="C80" s="96"/>
      <c r="D80" s="96"/>
      <c r="E80" s="96">
        <f>SUM(B80:D80)</f>
        <v>0</v>
      </c>
      <c r="F80" s="96"/>
      <c r="G80" s="96"/>
      <c r="H80" s="96"/>
      <c r="I80" s="97"/>
      <c r="J80" s="96"/>
      <c r="K80" s="97"/>
      <c r="L80" s="96"/>
      <c r="M80" s="98"/>
      <c r="N80" s="96"/>
      <c r="O80" s="98"/>
      <c r="P80" s="96"/>
      <c r="Q80" s="98"/>
      <c r="R80" s="99"/>
      <c r="S80" s="100"/>
      <c r="T80" s="99"/>
      <c r="U80" s="99"/>
      <c r="V80" s="96"/>
      <c r="W80" s="96"/>
    </row>
    <row r="81" spans="1:23" ht="12.75" hidden="1">
      <c r="A81" s="60" t="s">
        <v>101</v>
      </c>
      <c r="B81" s="96"/>
      <c r="C81" s="96"/>
      <c r="D81" s="96"/>
      <c r="E81" s="96">
        <f>SUM(B81:D81)</f>
        <v>0</v>
      </c>
      <c r="F81" s="96"/>
      <c r="G81" s="96"/>
      <c r="H81" s="96"/>
      <c r="I81" s="97"/>
      <c r="J81" s="96"/>
      <c r="K81" s="97"/>
      <c r="L81" s="96"/>
      <c r="M81" s="98"/>
      <c r="N81" s="96"/>
      <c r="O81" s="98"/>
      <c r="P81" s="96"/>
      <c r="Q81" s="98"/>
      <c r="R81" s="99"/>
      <c r="S81" s="100"/>
      <c r="T81" s="99"/>
      <c r="U81" s="99"/>
      <c r="V81" s="96"/>
      <c r="W81" s="96"/>
    </row>
    <row r="82" spans="1:23" ht="12.75" hidden="1">
      <c r="A82" s="60" t="s">
        <v>102</v>
      </c>
      <c r="B82" s="96"/>
      <c r="C82" s="96"/>
      <c r="D82" s="96"/>
      <c r="E82" s="96">
        <f>SUM(B82:D82)</f>
        <v>0</v>
      </c>
      <c r="F82" s="96"/>
      <c r="G82" s="96"/>
      <c r="H82" s="96"/>
      <c r="I82" s="97"/>
      <c r="J82" s="96"/>
      <c r="K82" s="97"/>
      <c r="L82" s="96"/>
      <c r="M82" s="98"/>
      <c r="N82" s="96"/>
      <c r="O82" s="98"/>
      <c r="P82" s="96"/>
      <c r="Q82" s="98"/>
      <c r="R82" s="99"/>
      <c r="S82" s="100"/>
      <c r="T82" s="99"/>
      <c r="U82" s="99"/>
      <c r="V82" s="96"/>
      <c r="W82" s="96"/>
    </row>
    <row r="83" spans="1:23" ht="12.75" hidden="1">
      <c r="A83" s="60" t="s">
        <v>103</v>
      </c>
      <c r="B83" s="96"/>
      <c r="C83" s="96"/>
      <c r="D83" s="96"/>
      <c r="E83" s="96">
        <f>SUM(B83:D83)</f>
        <v>0</v>
      </c>
      <c r="F83" s="96"/>
      <c r="G83" s="96"/>
      <c r="H83" s="96"/>
      <c r="I83" s="97"/>
      <c r="J83" s="96"/>
      <c r="K83" s="97"/>
      <c r="L83" s="96"/>
      <c r="M83" s="98"/>
      <c r="N83" s="96"/>
      <c r="O83" s="98"/>
      <c r="P83" s="96"/>
      <c r="Q83" s="98"/>
      <c r="R83" s="99"/>
      <c r="S83" s="100"/>
      <c r="T83" s="99"/>
      <c r="U83" s="99"/>
      <c r="V83" s="96"/>
      <c r="W83" s="96"/>
    </row>
    <row r="84" spans="1:23" ht="12.75" hidden="1">
      <c r="A84" s="60"/>
      <c r="B84" s="96"/>
      <c r="C84" s="96"/>
      <c r="D84" s="96"/>
      <c r="E84" s="96"/>
      <c r="F84" s="96"/>
      <c r="G84" s="96"/>
      <c r="H84" s="96"/>
      <c r="I84" s="96"/>
      <c r="J84" s="96"/>
      <c r="K84" s="96"/>
      <c r="L84" s="96"/>
      <c r="M84" s="98"/>
      <c r="N84" s="96"/>
      <c r="O84" s="98"/>
      <c r="P84" s="96"/>
      <c r="Q84" s="98"/>
      <c r="R84" s="99"/>
      <c r="S84" s="100"/>
      <c r="T84" s="99"/>
      <c r="U84" s="99"/>
      <c r="V84" s="96"/>
      <c r="W84" s="96"/>
    </row>
    <row r="85" spans="1:23" ht="12.75">
      <c r="A85" s="101" t="s">
        <v>104</v>
      </c>
      <c r="B85" s="102"/>
      <c r="C85" s="102"/>
      <c r="D85" s="102"/>
      <c r="E85" s="102"/>
      <c r="F85" s="102"/>
      <c r="G85" s="102"/>
      <c r="H85" s="102"/>
      <c r="I85" s="102"/>
      <c r="J85" s="102"/>
      <c r="K85" s="102"/>
      <c r="L85" s="102"/>
      <c r="M85" s="102"/>
      <c r="N85" s="102"/>
      <c r="O85" s="102"/>
      <c r="P85" s="102"/>
      <c r="Q85" s="103"/>
      <c r="R85" s="104"/>
      <c r="S85" s="104"/>
      <c r="T85" s="105"/>
      <c r="U85" s="106"/>
      <c r="V85" s="102"/>
      <c r="W85" s="102"/>
    </row>
    <row r="86" spans="1:23" ht="12.75">
      <c r="A86" s="107" t="s">
        <v>105</v>
      </c>
      <c r="B86" s="108">
        <v>0</v>
      </c>
      <c r="C86" s="108">
        <v>0</v>
      </c>
      <c r="D86" s="108"/>
      <c r="E86" s="108">
        <f>$B86+$C86+$D86</f>
        <v>0</v>
      </c>
      <c r="F86" s="108">
        <v>0</v>
      </c>
      <c r="G86" s="108">
        <v>0</v>
      </c>
      <c r="H86" s="108"/>
      <c r="I86" s="108"/>
      <c r="J86" s="108"/>
      <c r="K86" s="108"/>
      <c r="L86" s="108"/>
      <c r="M86" s="108"/>
      <c r="N86" s="108"/>
      <c r="O86" s="108"/>
      <c r="P86" s="108">
        <f>$H86+$J86+$L86+$N86</f>
        <v>0</v>
      </c>
      <c r="Q86" s="96">
        <f>$I86+$K86+$M86+$O86</f>
        <v>0</v>
      </c>
      <c r="R86" s="109">
        <f>IF($H86=0,0,(($H86-$H86)/$H86)*100)</f>
        <v>0</v>
      </c>
      <c r="S86" s="110">
        <f>IF($I86=0,0,(($I86-$I86)/$I86)*100)</f>
        <v>0</v>
      </c>
      <c r="T86" s="109">
        <f>IF($E86=0,0,($P86/$E86)*100)</f>
        <v>0</v>
      </c>
      <c r="U86" s="110">
        <f>IF($E86=0,0,($Q86/$E86)*100)</f>
        <v>0</v>
      </c>
      <c r="V86" s="108"/>
      <c r="W86" s="108"/>
    </row>
    <row r="87" spans="1:23" ht="12.75">
      <c r="A87" s="111" t="s">
        <v>106</v>
      </c>
      <c r="B87" s="96">
        <v>0</v>
      </c>
      <c r="C87" s="96">
        <v>0</v>
      </c>
      <c r="D87" s="96"/>
      <c r="E87" s="96">
        <f>$B87+$C87+$D87</f>
        <v>0</v>
      </c>
      <c r="F87" s="96">
        <v>0</v>
      </c>
      <c r="G87" s="96">
        <v>0</v>
      </c>
      <c r="H87" s="96"/>
      <c r="I87" s="96"/>
      <c r="J87" s="96"/>
      <c r="K87" s="96"/>
      <c r="L87" s="96"/>
      <c r="M87" s="96"/>
      <c r="N87" s="96"/>
      <c r="O87" s="96"/>
      <c r="P87" s="98">
        <f>$H87+$J87+$L87+$N87</f>
        <v>0</v>
      </c>
      <c r="Q87" s="98">
        <f>$I87+$K87+$M87+$O87</f>
        <v>0</v>
      </c>
      <c r="R87" s="109">
        <f>IF($H87=0,0,(($H87-$H87)/$H87)*100)</f>
        <v>0</v>
      </c>
      <c r="S87" s="110">
        <f>IF($I87=0,0,(($I87-$I87)/$I87)*100)</f>
        <v>0</v>
      </c>
      <c r="T87" s="109">
        <f>IF($E87=0,0,($P87/$E87)*100)</f>
        <v>0</v>
      </c>
      <c r="U87" s="110">
        <f>IF($E87=0,0,($Q87/$E87)*100)</f>
        <v>0</v>
      </c>
      <c r="V87" s="96"/>
      <c r="W87" s="96"/>
    </row>
    <row r="88" spans="1:23" ht="12.75">
      <c r="A88" s="111" t="s">
        <v>107</v>
      </c>
      <c r="B88" s="96">
        <v>0</v>
      </c>
      <c r="C88" s="96">
        <v>0</v>
      </c>
      <c r="D88" s="96"/>
      <c r="E88" s="96">
        <f>$B88+$C88+$D88</f>
        <v>0</v>
      </c>
      <c r="F88" s="96">
        <v>0</v>
      </c>
      <c r="G88" s="96">
        <v>0</v>
      </c>
      <c r="H88" s="96"/>
      <c r="I88" s="96"/>
      <c r="J88" s="96"/>
      <c r="K88" s="96"/>
      <c r="L88" s="96"/>
      <c r="M88" s="96"/>
      <c r="N88" s="96"/>
      <c r="O88" s="96"/>
      <c r="P88" s="98">
        <f>$H88+$J88+$L88+$N88</f>
        <v>0</v>
      </c>
      <c r="Q88" s="98">
        <f>$I88+$K88+$M88+$O88</f>
        <v>0</v>
      </c>
      <c r="R88" s="109">
        <f>IF($H88=0,0,(($H88-$H88)/$H88)*100)</f>
        <v>0</v>
      </c>
      <c r="S88" s="110">
        <f>IF($I88=0,0,(($I88-$I88)/$I88)*100)</f>
        <v>0</v>
      </c>
      <c r="T88" s="109">
        <f>IF($E88=0,0,($P88/$E88)*100)</f>
        <v>0</v>
      </c>
      <c r="U88" s="110">
        <f>IF($E88=0,0,($Q88/$E88)*100)</f>
        <v>0</v>
      </c>
      <c r="V88" s="96"/>
      <c r="W88" s="96"/>
    </row>
    <row r="89" spans="1:23" ht="12.75">
      <c r="A89" s="111" t="s">
        <v>108</v>
      </c>
      <c r="B89" s="96">
        <v>0</v>
      </c>
      <c r="C89" s="96">
        <v>0</v>
      </c>
      <c r="D89" s="96"/>
      <c r="E89" s="96">
        <f>$B89+$C89+$D89</f>
        <v>0</v>
      </c>
      <c r="F89" s="96">
        <v>0</v>
      </c>
      <c r="G89" s="96">
        <v>0</v>
      </c>
      <c r="H89" s="96"/>
      <c r="I89" s="96"/>
      <c r="J89" s="96"/>
      <c r="K89" s="96"/>
      <c r="L89" s="96"/>
      <c r="M89" s="96"/>
      <c r="N89" s="96"/>
      <c r="O89" s="96"/>
      <c r="P89" s="98">
        <f>$H89+$J89+$L89+$N89</f>
        <v>0</v>
      </c>
      <c r="Q89" s="98">
        <f>$I89+$K89+$M89+$O89</f>
        <v>0</v>
      </c>
      <c r="R89" s="109">
        <f>IF($H89=0,0,(($H89-$H89)/$H89)*100)</f>
        <v>0</v>
      </c>
      <c r="S89" s="110">
        <f>IF($I89=0,0,(($I89-$I89)/$I89)*100)</f>
        <v>0</v>
      </c>
      <c r="T89" s="109">
        <f>IF($E89=0,0,($P89/$E89)*100)</f>
        <v>0</v>
      </c>
      <c r="U89" s="110">
        <f>IF($E89=0,0,($Q89/$E89)*100)</f>
        <v>0</v>
      </c>
      <c r="V89" s="96"/>
      <c r="W89" s="96"/>
    </row>
    <row r="90" spans="1:23" ht="12.75">
      <c r="A90" s="111" t="s">
        <v>109</v>
      </c>
      <c r="B90" s="96">
        <v>0</v>
      </c>
      <c r="C90" s="96">
        <v>0</v>
      </c>
      <c r="D90" s="96"/>
      <c r="E90" s="96">
        <f>$B90+$C90+$D90</f>
        <v>0</v>
      </c>
      <c r="F90" s="96">
        <v>0</v>
      </c>
      <c r="G90" s="96">
        <v>0</v>
      </c>
      <c r="H90" s="96"/>
      <c r="I90" s="96"/>
      <c r="J90" s="96"/>
      <c r="K90" s="96"/>
      <c r="L90" s="96"/>
      <c r="M90" s="96"/>
      <c r="N90" s="96"/>
      <c r="O90" s="96"/>
      <c r="P90" s="98">
        <f>$H90+$J90+$L90+$N90</f>
        <v>0</v>
      </c>
      <c r="Q90" s="98">
        <f>$I90+$K90+$M90+$O90</f>
        <v>0</v>
      </c>
      <c r="R90" s="109">
        <f>IF($H90=0,0,(($H90-$H90)/$H90)*100)</f>
        <v>0</v>
      </c>
      <c r="S90" s="110">
        <f>IF($I90=0,0,(($I90-$I90)/$I90)*100)</f>
        <v>0</v>
      </c>
      <c r="T90" s="109">
        <f>IF($E90=0,0,($P90/$E90)*100)</f>
        <v>0</v>
      </c>
      <c r="U90" s="110">
        <f>IF($E90=0,0,($Q90/$E90)*100)</f>
        <v>0</v>
      </c>
      <c r="V90" s="96"/>
      <c r="W90" s="96"/>
    </row>
    <row r="91" spans="1:23" ht="12.75">
      <c r="A91" s="111" t="s">
        <v>110</v>
      </c>
      <c r="B91" s="96">
        <v>0</v>
      </c>
      <c r="C91" s="96">
        <v>0</v>
      </c>
      <c r="D91" s="96"/>
      <c r="E91" s="96">
        <f>$B91+$C91+$D91</f>
        <v>0</v>
      </c>
      <c r="F91" s="96">
        <v>0</v>
      </c>
      <c r="G91" s="96">
        <v>0</v>
      </c>
      <c r="H91" s="96"/>
      <c r="I91" s="96"/>
      <c r="J91" s="96"/>
      <c r="K91" s="96"/>
      <c r="L91" s="96"/>
      <c r="M91" s="96"/>
      <c r="N91" s="96"/>
      <c r="O91" s="96"/>
      <c r="P91" s="98">
        <f>$H91+$J91+$L91+$N91</f>
        <v>0</v>
      </c>
      <c r="Q91" s="98">
        <f>$I91+$K91+$M91+$O91</f>
        <v>0</v>
      </c>
      <c r="R91" s="109">
        <f>IF($H91=0,0,(($H91-$H91)/$H91)*100)</f>
        <v>0</v>
      </c>
      <c r="S91" s="110">
        <f>IF($I91=0,0,(($I91-$I91)/$I91)*100)</f>
        <v>0</v>
      </c>
      <c r="T91" s="109">
        <f>IF($E91=0,0,($P91/$E91)*100)</f>
        <v>0</v>
      </c>
      <c r="U91" s="110">
        <f>IF($E91=0,0,($Q91/$E91)*100)</f>
        <v>0</v>
      </c>
      <c r="V91" s="96"/>
      <c r="W91" s="96"/>
    </row>
    <row r="92" spans="1:23" ht="12.75">
      <c r="A92" s="111" t="s">
        <v>111</v>
      </c>
      <c r="B92" s="96">
        <v>0</v>
      </c>
      <c r="C92" s="96">
        <v>0</v>
      </c>
      <c r="D92" s="96"/>
      <c r="E92" s="96">
        <f>$B92+$C92+$D92</f>
        <v>0</v>
      </c>
      <c r="F92" s="96">
        <v>0</v>
      </c>
      <c r="G92" s="96">
        <v>0</v>
      </c>
      <c r="H92" s="96"/>
      <c r="I92" s="96"/>
      <c r="J92" s="96"/>
      <c r="K92" s="96"/>
      <c r="L92" s="96"/>
      <c r="M92" s="96"/>
      <c r="N92" s="96"/>
      <c r="O92" s="96"/>
      <c r="P92" s="98">
        <f>$H92+$J92+$L92+$N92</f>
        <v>0</v>
      </c>
      <c r="Q92" s="98">
        <f>$I92+$K92+$M92+$O92</f>
        <v>0</v>
      </c>
      <c r="R92" s="109">
        <f>IF($H92=0,0,(($H92-$H92)/$H92)*100)</f>
        <v>0</v>
      </c>
      <c r="S92" s="110">
        <f>IF($I92=0,0,(($I92-$I92)/$I92)*100)</f>
        <v>0</v>
      </c>
      <c r="T92" s="109">
        <f>IF($E92=0,0,($P92/$E92)*100)</f>
        <v>0</v>
      </c>
      <c r="U92" s="110">
        <f>IF($E92=0,0,($Q92/$E92)*100)</f>
        <v>0</v>
      </c>
      <c r="V92" s="96"/>
      <c r="W92" s="96"/>
    </row>
    <row r="93" spans="1:23" ht="12.75">
      <c r="A93" s="111" t="s">
        <v>112</v>
      </c>
      <c r="B93" s="96">
        <v>0</v>
      </c>
      <c r="C93" s="96">
        <v>0</v>
      </c>
      <c r="D93" s="96"/>
      <c r="E93" s="96">
        <f>$B93+$C93+$D93</f>
        <v>0</v>
      </c>
      <c r="F93" s="96">
        <v>0</v>
      </c>
      <c r="G93" s="96">
        <v>0</v>
      </c>
      <c r="H93" s="96"/>
      <c r="I93" s="96"/>
      <c r="J93" s="96"/>
      <c r="K93" s="96"/>
      <c r="L93" s="96"/>
      <c r="M93" s="96"/>
      <c r="N93" s="96"/>
      <c r="O93" s="96"/>
      <c r="P93" s="98">
        <f>$H93+$J93+$L93+$N93</f>
        <v>0</v>
      </c>
      <c r="Q93" s="98">
        <f>$I93+$K93+$M93+$O93</f>
        <v>0</v>
      </c>
      <c r="R93" s="109">
        <f>IF($H93=0,0,(($H93-$H93)/$H93)*100)</f>
        <v>0</v>
      </c>
      <c r="S93" s="110">
        <f>IF($I93=0,0,(($I93-$I93)/$I93)*100)</f>
        <v>0</v>
      </c>
      <c r="T93" s="109">
        <f>IF($E93=0,0,($P93/$E93)*100)</f>
        <v>0</v>
      </c>
      <c r="U93" s="110">
        <f>IF($E93=0,0,($Q93/$E93)*100)</f>
        <v>0</v>
      </c>
      <c r="V93" s="96"/>
      <c r="W93" s="96"/>
    </row>
    <row r="94" spans="1:23" ht="12.75">
      <c r="A94" s="112" t="s">
        <v>113</v>
      </c>
      <c r="B94" s="113"/>
      <c r="C94" s="113"/>
      <c r="D94" s="113"/>
      <c r="E94" s="113"/>
      <c r="F94" s="113"/>
      <c r="G94" s="113"/>
      <c r="H94" s="113"/>
      <c r="I94" s="113"/>
      <c r="J94" s="113"/>
      <c r="K94" s="113"/>
      <c r="L94" s="113"/>
      <c r="M94" s="113"/>
      <c r="N94" s="113"/>
      <c r="O94" s="113"/>
      <c r="P94" s="114"/>
      <c r="Q94" s="114"/>
      <c r="R94" s="115"/>
      <c r="S94" s="116"/>
      <c r="T94" s="115"/>
      <c r="U94" s="116"/>
      <c r="V94" s="113"/>
      <c r="W94" s="113"/>
    </row>
    <row r="95" spans="1:23" ht="22.5" hidden="1">
      <c r="A95" s="117" t="s">
        <v>114</v>
      </c>
      <c r="B95" s="118">
        <f>SUM(B96:B110)</f>
        <v>0</v>
      </c>
      <c r="C95" s="118">
        <f>SUM(C96:C110)</f>
        <v>0</v>
      </c>
      <c r="D95" s="118">
        <f>SUM(D96:D110)</f>
        <v>0</v>
      </c>
      <c r="E95" s="118">
        <f>SUM(E96:E110)</f>
        <v>0</v>
      </c>
      <c r="F95" s="118">
        <f>SUM(F96:F110)</f>
        <v>0</v>
      </c>
      <c r="G95" s="118">
        <f>SUM(G96:G110)</f>
        <v>0</v>
      </c>
      <c r="H95" s="118">
        <f>SUM(H96:H110)</f>
        <v>0</v>
      </c>
      <c r="I95" s="118">
        <f>SUM(I96:I110)</f>
        <v>0</v>
      </c>
      <c r="J95" s="118">
        <f>SUM(J96:J110)</f>
        <v>0</v>
      </c>
      <c r="K95" s="118">
        <f>SUM(K96:K110)</f>
        <v>0</v>
      </c>
      <c r="L95" s="118">
        <f>SUM(L96:L110)</f>
        <v>0</v>
      </c>
      <c r="M95" s="119">
        <f>SUM(M96:M110)</f>
        <v>0</v>
      </c>
      <c r="N95" s="118"/>
      <c r="O95" s="119"/>
      <c r="P95" s="118"/>
      <c r="Q95" s="119"/>
      <c r="R95" s="120" t="str">
        <f>IF(L95=0," ",(N95-L95)/L95)</f>
        <v> </v>
      </c>
      <c r="S95" s="120" t="str">
        <f>IF(M95=0," ",(O95-M95)/M95)</f>
        <v> </v>
      </c>
      <c r="T95" s="120" t="str">
        <f>IF(E95=0," ",(P95/E95))</f>
        <v> </v>
      </c>
      <c r="U95" s="121" t="str">
        <f>IF(E95=0," ",(Q95/E95))</f>
        <v> </v>
      </c>
      <c r="V95" s="118">
        <f>SUM(V96:V110)</f>
        <v>0</v>
      </c>
      <c r="W95" s="118">
        <f>SUM(W96:W110)</f>
        <v>0</v>
      </c>
    </row>
    <row r="96" spans="1:23" ht="12.75" hidden="1">
      <c r="A96" s="1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126" t="str">
        <f>IF(L96=0," ",(N96-L96)/L96)</f>
        <v> </v>
      </c>
      <c r="S96" s="126" t="str">
        <f>IF(M96=0," ",(O96-M96)/M96)</f>
        <v> </v>
      </c>
      <c r="T96" s="126" t="str">
        <f>IF(E96=0," ",(P96/E96))</f>
        <v> </v>
      </c>
      <c r="U96" s="127" t="str">
        <f>IF(E96=0," ",(Q96/E96))</f>
        <v> </v>
      </c>
      <c r="V96" s="123"/>
      <c r="W96" s="123"/>
    </row>
    <row r="97" spans="1:23" ht="12.75" hidden="1">
      <c r="A97" s="122"/>
      <c r="B97" s="123"/>
      <c r="C97" s="123"/>
      <c r="D97" s="123"/>
      <c r="E97" s="124">
        <f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126" t="str">
        <f>IF(L97=0," ",(N97-L97)/L97)</f>
        <v> </v>
      </c>
      <c r="S97" s="126" t="str">
        <f>IF(M97=0," ",(O97-M97)/M97)</f>
        <v> </v>
      </c>
      <c r="T97" s="126" t="str">
        <f>IF(E97=0," ",(P97/E97))</f>
        <v> </v>
      </c>
      <c r="U97" s="127" t="str">
        <f>IF(E97=0," ",(Q97/E97))</f>
        <v> </v>
      </c>
      <c r="V97" s="123"/>
      <c r="W97" s="123"/>
    </row>
    <row r="98" spans="1:23" ht="12.75" hidden="1">
      <c r="A98" s="122"/>
      <c r="B98" s="123"/>
      <c r="C98" s="123"/>
      <c r="D98" s="123"/>
      <c r="E98" s="124">
        <f>SUM(B98:D98)</f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126" t="str">
        <f>IF(L98=0," ",(N98-L98)/L98)</f>
        <v> </v>
      </c>
      <c r="S98" s="126" t="str">
        <f>IF(M98=0," ",(O98-M98)/M98)</f>
        <v> </v>
      </c>
      <c r="T98" s="126" t="str">
        <f>IF(E98=0," ",(P98/E98))</f>
        <v> </v>
      </c>
      <c r="U98" s="127" t="str">
        <f>IF(E98=0," ",(Q98/E98))</f>
        <v> </v>
      </c>
      <c r="V98" s="123"/>
      <c r="W98" s="123"/>
    </row>
    <row r="99" spans="1:23" ht="12.75" hidden="1">
      <c r="A99" s="122"/>
      <c r="B99" s="123"/>
      <c r="C99" s="123"/>
      <c r="D99" s="123"/>
      <c r="E99" s="124">
        <f>SUM(B99:D99)</f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126" t="str">
        <f>IF(L99=0," ",(N99-L99)/L99)</f>
        <v> </v>
      </c>
      <c r="S99" s="126" t="str">
        <f>IF(M99=0," ",(O99-M99)/M99)</f>
        <v> </v>
      </c>
      <c r="T99" s="126" t="str">
        <f>IF(E99=0," ",(P99/E99))</f>
        <v> </v>
      </c>
      <c r="U99" s="127" t="str">
        <f>IF(E99=0," ",(Q99/E99))</f>
        <v> </v>
      </c>
      <c r="V99" s="123"/>
      <c r="W99" s="123"/>
    </row>
    <row r="100" spans="1:23" ht="12.75" hidden="1">
      <c r="A100" s="122"/>
      <c r="B100" s="123"/>
      <c r="C100" s="123"/>
      <c r="D100" s="123"/>
      <c r="E100" s="124">
        <f>SUM(B100:D100)</f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126" t="str">
        <f>IF(L100=0," ",(N100-L100)/L100)</f>
        <v> </v>
      </c>
      <c r="S100" s="126" t="str">
        <f>IF(M100=0," ",(O100-M100)/M100)</f>
        <v> </v>
      </c>
      <c r="T100" s="126" t="str">
        <f>IF(E100=0," ",(P100/E100))</f>
        <v> </v>
      </c>
      <c r="U100" s="127" t="str">
        <f>IF(E100=0," ",(Q100/E100))</f>
        <v> </v>
      </c>
      <c r="V100" s="123"/>
      <c r="W100" s="123"/>
    </row>
    <row r="101" spans="1:23" ht="12.75" hidden="1">
      <c r="A101" s="122"/>
      <c r="B101" s="123"/>
      <c r="C101" s="123"/>
      <c r="D101" s="123"/>
      <c r="E101" s="124">
        <f>SUM(B101:D101)</f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126" t="str">
        <f>IF(L101=0," ",(N101-L101)/L101)</f>
        <v> </v>
      </c>
      <c r="S101" s="126" t="str">
        <f>IF(M101=0," ",(O101-M101)/M101)</f>
        <v> </v>
      </c>
      <c r="T101" s="126" t="str">
        <f>IF(E101=0," ",(P101/E101))</f>
        <v> </v>
      </c>
      <c r="U101" s="127" t="str">
        <f>IF(E101=0," ",(Q101/E101))</f>
        <v> </v>
      </c>
      <c r="V101" s="123"/>
      <c r="W101" s="123"/>
    </row>
    <row r="102" spans="1:23" ht="12.75" hidden="1">
      <c r="A102" s="122"/>
      <c r="B102" s="123"/>
      <c r="C102" s="123"/>
      <c r="D102" s="123"/>
      <c r="E102" s="124">
        <f>SUM(B102:D102)</f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126" t="str">
        <f>IF(L102=0," ",(N102-L102)/L102)</f>
        <v> </v>
      </c>
      <c r="S102" s="126" t="str">
        <f>IF(M102=0," ",(O102-M102)/M102)</f>
        <v> </v>
      </c>
      <c r="T102" s="126" t="str">
        <f>IF(E102=0," ",(P102/E102))</f>
        <v> </v>
      </c>
      <c r="U102" s="127" t="str">
        <f>IF(E102=0," ",(Q102/E102))</f>
        <v> </v>
      </c>
      <c r="V102" s="123"/>
      <c r="W102" s="123"/>
    </row>
    <row r="103" spans="1:23" ht="12.75" hidden="1">
      <c r="A103" s="122"/>
      <c r="B103" s="123"/>
      <c r="C103" s="123"/>
      <c r="D103" s="123"/>
      <c r="E103" s="124">
        <f>SUM(B103:D103)</f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126" t="str">
        <f>IF(L103=0," ",(N103-L103)/L103)</f>
        <v> </v>
      </c>
      <c r="S103" s="126" t="str">
        <f>IF(M103=0," ",(O103-M103)/M103)</f>
        <v> </v>
      </c>
      <c r="T103" s="126" t="str">
        <f>IF(E103=0," ",(P103/E103))</f>
        <v> </v>
      </c>
      <c r="U103" s="127" t="str">
        <f>IF(E103=0," ",(Q103/E103))</f>
        <v> </v>
      </c>
      <c r="V103" s="123"/>
      <c r="W103" s="123"/>
    </row>
    <row r="104" spans="1:23" ht="12.75" hidden="1">
      <c r="A104" s="122"/>
      <c r="B104" s="123"/>
      <c r="C104" s="123"/>
      <c r="D104" s="123"/>
      <c r="E104" s="124">
        <f>SUM(B104:D104)</f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126" t="str">
        <f>IF(L104=0," ",(N104-L104)/L104)</f>
        <v> </v>
      </c>
      <c r="S104" s="126" t="str">
        <f>IF(M104=0," ",(O104-M104)/M104)</f>
        <v> </v>
      </c>
      <c r="T104" s="126" t="str">
        <f>IF(E104=0," ",(P104/E104))</f>
        <v> </v>
      </c>
      <c r="U104" s="127" t="str">
        <f>IF(E104=0," ",(Q104/E104))</f>
        <v> </v>
      </c>
      <c r="V104" s="123"/>
      <c r="W104" s="123"/>
    </row>
    <row r="105" spans="1:23" ht="12.75" hidden="1">
      <c r="A105" s="122"/>
      <c r="B105" s="123"/>
      <c r="C105" s="123"/>
      <c r="D105" s="123"/>
      <c r="E105" s="124">
        <f>SUM(B105:D105)</f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126" t="str">
        <f>IF(L105=0," ",(N105-L105)/L105)</f>
        <v> </v>
      </c>
      <c r="S105" s="126" t="str">
        <f>IF(M105=0," ",(O105-M105)/M105)</f>
        <v> </v>
      </c>
      <c r="T105" s="126" t="str">
        <f>IF(E105=0," ",(P105/E105))</f>
        <v> </v>
      </c>
      <c r="U105" s="127" t="str">
        <f>IF(E105=0," ",(Q105/E105))</f>
        <v> </v>
      </c>
      <c r="V105" s="123"/>
      <c r="W105" s="123"/>
    </row>
    <row r="106" spans="1:23" ht="12.75" hidden="1">
      <c r="A106" s="122"/>
      <c r="B106" s="123"/>
      <c r="C106" s="123"/>
      <c r="D106" s="123"/>
      <c r="E106" s="124">
        <f>SUM(B106:D106)</f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126" t="str">
        <f>IF(L106=0," ",(N106-L106)/L106)</f>
        <v> </v>
      </c>
      <c r="S106" s="126" t="str">
        <f>IF(M106=0," ",(O106-M106)/M106)</f>
        <v> </v>
      </c>
      <c r="T106" s="126" t="str">
        <f>IF(E106=0," ",(P106/E106))</f>
        <v> </v>
      </c>
      <c r="U106" s="127" t="str">
        <f>IF(E106=0," ",(Q106/E106))</f>
        <v> </v>
      </c>
      <c r="V106" s="123"/>
      <c r="W106" s="123"/>
    </row>
    <row r="107" spans="1:23" ht="12.75" hidden="1">
      <c r="A107" s="122"/>
      <c r="B107" s="123"/>
      <c r="C107" s="123"/>
      <c r="D107" s="123"/>
      <c r="E107" s="124">
        <f>SUM(B107:D107)</f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126" t="str">
        <f>IF(L107=0," ",(N107-L107)/L107)</f>
        <v> </v>
      </c>
      <c r="S107" s="126" t="str">
        <f>IF(M107=0," ",(O107-M107)/M107)</f>
        <v> </v>
      </c>
      <c r="T107" s="126" t="str">
        <f>IF(E107=0," ",(P107/E107))</f>
        <v> </v>
      </c>
      <c r="U107" s="127" t="str">
        <f>IF(E107=0," ",(Q107/E107))</f>
        <v> </v>
      </c>
      <c r="V107" s="123"/>
      <c r="W107" s="123"/>
    </row>
    <row r="108" spans="1:23" ht="12.75" hidden="1">
      <c r="A108" s="122"/>
      <c r="B108" s="123"/>
      <c r="C108" s="123"/>
      <c r="D108" s="123"/>
      <c r="E108" s="124">
        <f>SUM(B108:D108)</f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126" t="str">
        <f>IF(L108=0," ",(N108-L108)/L108)</f>
        <v> </v>
      </c>
      <c r="S108" s="126" t="str">
        <f>IF(M108=0," ",(O108-M108)/M108)</f>
        <v> </v>
      </c>
      <c r="T108" s="126" t="str">
        <f>IF(E108=0," ",(P108/E108))</f>
        <v> </v>
      </c>
      <c r="U108" s="127" t="str">
        <f>IF(E108=0," ",(Q108/E108))</f>
        <v> </v>
      </c>
      <c r="V108" s="123"/>
      <c r="W108" s="123"/>
    </row>
    <row r="109" spans="1:23" ht="12.75" hidden="1">
      <c r="A109" s="122"/>
      <c r="B109" s="123"/>
      <c r="C109" s="123"/>
      <c r="D109" s="123"/>
      <c r="E109" s="124">
        <f>SUM(B109:D109)</f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126" t="str">
        <f>IF(L109=0," ",(N109-L109)/L109)</f>
        <v> </v>
      </c>
      <c r="S109" s="126" t="str">
        <f>IF(M109=0," ",(O109-M109)/M109)</f>
        <v> </v>
      </c>
      <c r="T109" s="126" t="str">
        <f>IF(E109=0," ",(P109/E109))</f>
        <v> </v>
      </c>
      <c r="U109" s="127" t="str">
        <f>IF(E109=0," ",(Q109/E109))</f>
        <v> </v>
      </c>
      <c r="V109" s="123"/>
      <c r="W109" s="123"/>
    </row>
    <row r="110" spans="1:23" ht="12.75" hidden="1">
      <c r="A110" s="122"/>
      <c r="B110" s="123"/>
      <c r="C110" s="123"/>
      <c r="D110" s="123"/>
      <c r="E110" s="124">
        <f>SUM(B110:D110)</f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126" t="str">
        <f>IF(L110=0," ",(N110-L110)/L110)</f>
        <v> </v>
      </c>
      <c r="S110" s="126" t="str">
        <f>IF(M110=0," ",(O110-M110)/M110)</f>
        <v> </v>
      </c>
      <c r="T110" s="126" t="str">
        <f>IF(E110=0," ",(P110/E110))</f>
        <v> </v>
      </c>
      <c r="U110" s="127" t="str">
        <f>IF(E110=0," ",(Q110/E110))</f>
        <v> </v>
      </c>
      <c r="V110" s="123"/>
      <c r="W110" s="123"/>
    </row>
    <row r="111" spans="1:23" ht="12.75" hidden="1">
      <c r="A111" s="128"/>
      <c r="B111" s="129"/>
      <c r="C111" s="130"/>
      <c r="D111" s="130"/>
      <c r="E111" s="130"/>
      <c r="F111" s="129"/>
      <c r="G111" s="130"/>
      <c r="H111" s="129"/>
      <c r="I111" s="130"/>
      <c r="J111" s="129"/>
      <c r="K111" s="130"/>
      <c r="L111" s="129"/>
      <c r="M111" s="129"/>
      <c r="N111" s="129"/>
      <c r="O111" s="129"/>
      <c r="P111" s="129"/>
      <c r="Q111" s="129"/>
      <c r="R111" s="120" t="str">
        <f>IF(L111=0," ",(N111-L111)/L111)</f>
        <v> </v>
      </c>
      <c r="S111" s="121" t="str">
        <f>IF(M111=0," ",(O111-M111)/M111)</f>
        <v> </v>
      </c>
      <c r="T111" s="120" t="str">
        <f>IF(E111=0," ",(P111/E111))</f>
        <v> </v>
      </c>
      <c r="U111" s="121" t="str">
        <f>IF(E111=0," ",(Q111/E111))</f>
        <v> </v>
      </c>
      <c r="V111" s="129"/>
      <c r="W111" s="130"/>
    </row>
    <row r="112" spans="1:23" ht="12.75" hidden="1">
      <c r="A112" s="128" t="s">
        <v>85</v>
      </c>
      <c r="B112" s="129">
        <f>B95+B85</f>
        <v>0</v>
      </c>
      <c r="C112" s="129">
        <f>C95+C85</f>
        <v>0</v>
      </c>
      <c r="D112" s="129">
        <f>D95+D85</f>
        <v>0</v>
      </c>
      <c r="E112" s="129">
        <f>E95+E85</f>
        <v>0</v>
      </c>
      <c r="F112" s="129">
        <f>F95+F85</f>
        <v>0</v>
      </c>
      <c r="G112" s="129">
        <f>G95+G85</f>
        <v>0</v>
      </c>
      <c r="H112" s="129">
        <f>H95+H85</f>
        <v>0</v>
      </c>
      <c r="I112" s="129">
        <f>I95+I85</f>
        <v>0</v>
      </c>
      <c r="J112" s="129">
        <f>J95+J85</f>
        <v>0</v>
      </c>
      <c r="K112" s="129">
        <f>K95+K85</f>
        <v>0</v>
      </c>
      <c r="L112" s="129">
        <f>L95+L85</f>
        <v>0</v>
      </c>
      <c r="M112" s="129">
        <f>M95+M85</f>
        <v>0</v>
      </c>
      <c r="N112" s="129">
        <f>N95+N85</f>
        <v>0</v>
      </c>
      <c r="O112" s="129">
        <f>O95+O85</f>
        <v>0</v>
      </c>
      <c r="P112" s="129">
        <f>P95+P85</f>
        <v>0</v>
      </c>
      <c r="Q112" s="129">
        <f>Q95+Q85</f>
        <v>0</v>
      </c>
      <c r="R112" s="120" t="str">
        <f>IF(L112=0," ",(N112-L112)/L112)</f>
        <v> </v>
      </c>
      <c r="S112" s="121" t="str">
        <f>IF(M112=0," ",(O112-M112)/M112)</f>
        <v> </v>
      </c>
      <c r="T112" s="120" t="str">
        <f>IF(E112=0," ",(P112/E112))</f>
        <v> </v>
      </c>
      <c r="U112" s="121" t="str">
        <f>IF(E112=0," ",(Q112/E112))</f>
        <v> </v>
      </c>
      <c r="V112" s="129">
        <f>V95+V85</f>
        <v>0</v>
      </c>
      <c r="W112" s="129">
        <f>W95+W85</f>
        <v>0</v>
      </c>
    </row>
    <row r="113" spans="1:23" ht="12.75" hidden="1">
      <c r="A113" s="131" t="s">
        <v>115</v>
      </c>
      <c r="B113" s="132">
        <f>B85</f>
        <v>0</v>
      </c>
      <c r="C113" s="132">
        <f>C85</f>
        <v>0</v>
      </c>
      <c r="D113" s="132">
        <f>D85</f>
        <v>0</v>
      </c>
      <c r="E113" s="132">
        <f>E85</f>
        <v>0</v>
      </c>
      <c r="F113" s="132">
        <f>F85</f>
        <v>0</v>
      </c>
      <c r="G113" s="132">
        <f>G85</f>
        <v>0</v>
      </c>
      <c r="H113" s="132">
        <f>H85</f>
        <v>0</v>
      </c>
      <c r="I113" s="132">
        <f>I85</f>
        <v>0</v>
      </c>
      <c r="J113" s="132">
        <f>J85</f>
        <v>0</v>
      </c>
      <c r="K113" s="132">
        <f>K85</f>
        <v>0</v>
      </c>
      <c r="L113" s="132">
        <f>L85</f>
        <v>0</v>
      </c>
      <c r="M113" s="132">
        <f>M85</f>
        <v>0</v>
      </c>
      <c r="N113" s="132">
        <f>N85</f>
        <v>0</v>
      </c>
      <c r="O113" s="132">
        <f>O85</f>
        <v>0</v>
      </c>
      <c r="P113" s="132">
        <f>P85</f>
        <v>0</v>
      </c>
      <c r="Q113" s="132">
        <f>Q85</f>
        <v>0</v>
      </c>
      <c r="R113" s="120" t="str">
        <f>IF(L113=0," ",(N113-L113)/L113)</f>
        <v> </v>
      </c>
      <c r="S113" s="121" t="str">
        <f>IF(M113=0," ",(O113-M113)/M113)</f>
        <v> </v>
      </c>
      <c r="T113" s="120" t="str">
        <f>IF(E113=0," ",(P113/E113))</f>
        <v> </v>
      </c>
      <c r="U113" s="121" t="str">
        <f>IF(E113=0," ",(Q113/E113))</f>
        <v> </v>
      </c>
      <c r="V113" s="132">
        <f>V85</f>
        <v>0</v>
      </c>
      <c r="W113" s="132">
        <f>W85</f>
        <v>0</v>
      </c>
    </row>
    <row r="114" spans="1:23" ht="12.75">
      <c r="A114" s="133"/>
      <c r="B114" s="134"/>
      <c r="C114" s="134"/>
      <c r="D114" s="134"/>
      <c r="E114" s="134"/>
      <c r="F114" s="134"/>
      <c r="G114" s="134"/>
      <c r="H114" s="134"/>
      <c r="I114" s="134"/>
      <c r="J114" s="134"/>
      <c r="K114" s="134"/>
      <c r="L114" s="134"/>
      <c r="M114" s="134"/>
      <c r="N114" s="134"/>
      <c r="O114" s="134"/>
      <c r="P114" s="134"/>
      <c r="Q114" s="134"/>
      <c r="R114" s="135"/>
      <c r="S114" s="135"/>
      <c r="T114" s="135"/>
      <c r="U114" s="135"/>
      <c r="V114" s="134"/>
      <c r="W114" s="134"/>
    </row>
    <row r="115" ht="12.75">
      <c r="A115" s="136" t="s">
        <v>116</v>
      </c>
    </row>
    <row r="116" ht="12.75">
      <c r="A116" s="136" t="s">
        <v>117</v>
      </c>
    </row>
    <row r="117" spans="1:22" ht="12.75">
      <c r="A117" s="136" t="s">
        <v>118</v>
      </c>
      <c r="B117" s="137"/>
      <c r="C117" s="137"/>
      <c r="D117" s="137"/>
      <c r="E117" s="137"/>
      <c r="F117" s="137"/>
      <c r="H117" s="137"/>
      <c r="I117" s="137"/>
      <c r="J117" s="137"/>
      <c r="K117" s="137"/>
      <c r="V117" s="137"/>
    </row>
    <row r="118" spans="1:22" ht="12.75">
      <c r="A118" s="136" t="s">
        <v>119</v>
      </c>
      <c r="B118" s="137"/>
      <c r="C118" s="137"/>
      <c r="D118" s="137"/>
      <c r="E118" s="137"/>
      <c r="F118" s="137"/>
      <c r="H118" s="137"/>
      <c r="I118" s="137"/>
      <c r="J118" s="137"/>
      <c r="K118" s="137"/>
      <c r="V118" s="137"/>
    </row>
    <row r="119" spans="1:22" ht="12.75">
      <c r="A119" s="136" t="s">
        <v>120</v>
      </c>
      <c r="B119" s="137"/>
      <c r="C119" s="137"/>
      <c r="D119" s="137"/>
      <c r="E119" s="137"/>
      <c r="F119" s="137"/>
      <c r="H119" s="137"/>
      <c r="I119" s="137"/>
      <c r="J119" s="137"/>
      <c r="K119" s="137"/>
      <c r="V119" s="137"/>
    </row>
    <row r="120" ht="12.75">
      <c r="A120" s="136" t="s">
        <v>121</v>
      </c>
    </row>
    <row r="123" spans="1:23" ht="12.75">
      <c r="A123" s="137"/>
      <c r="G123" s="137"/>
      <c r="W123" s="137"/>
    </row>
    <row r="124" spans="1:23" ht="12.75">
      <c r="A124" s="137"/>
      <c r="G124" s="137"/>
      <c r="W124" s="137"/>
    </row>
    <row r="125" spans="1:23" ht="12.75">
      <c r="A125" s="137"/>
      <c r="G125" s="137"/>
      <c r="W125" s="137"/>
    </row>
  </sheetData>
  <sheetProtection password="F954" sheet="1" objects="1" scenarios="1"/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horizontalDpi="600" verticalDpi="600" orientation="landscape" paperSize="9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125"/>
  <sheetViews>
    <sheetView showGridLines="0" zoomScalePageLayoutView="0" workbookViewId="0" topLeftCell="A1">
      <selection activeCell="A1" sqref="A1:U1"/>
    </sheetView>
  </sheetViews>
  <sheetFormatPr defaultColWidth="9.140625" defaultRowHeight="12.75"/>
  <cols>
    <col min="1" max="1" width="52.7109375" style="0" customWidth="1"/>
    <col min="2" max="9" width="13.7109375" style="0" customWidth="1"/>
    <col min="10" max="15" width="13.7109375" style="0" hidden="1" customWidth="1"/>
    <col min="16" max="23" width="13.7109375" style="0" customWidth="1"/>
    <col min="24" max="24" width="2.7109375" style="0" customWidth="1"/>
  </cols>
  <sheetData>
    <row r="1" spans="1:23" ht="12.75">
      <c r="A1" s="1" t="s">
        <v>125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2"/>
      <c r="W1" s="2"/>
    </row>
    <row r="2" spans="1:23" ht="18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4"/>
      <c r="W2" s="4"/>
    </row>
    <row r="3" spans="1:23" ht="18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4"/>
      <c r="W3" s="4"/>
    </row>
    <row r="4" spans="1:23" ht="18" customHeight="1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4"/>
      <c r="W4" s="4"/>
    </row>
    <row r="5" spans="1:23" ht="15" customHeight="1">
      <c r="A5" s="5" t="s">
        <v>124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6"/>
      <c r="W5" s="6"/>
    </row>
    <row r="6" spans="1:23" ht="12.75" customHeight="1">
      <c r="A6" s="7"/>
      <c r="B6" s="7"/>
      <c r="C6" s="7"/>
      <c r="D6" s="7"/>
      <c r="E6" s="8"/>
      <c r="F6" s="9" t="s">
        <v>4</v>
      </c>
      <c r="G6" s="10"/>
      <c r="H6" s="9" t="s">
        <v>5</v>
      </c>
      <c r="I6" s="10"/>
      <c r="J6" s="9" t="s">
        <v>6</v>
      </c>
      <c r="K6" s="10"/>
      <c r="L6" s="9" t="s">
        <v>7</v>
      </c>
      <c r="M6" s="10"/>
      <c r="N6" s="9" t="s">
        <v>8</v>
      </c>
      <c r="O6" s="10"/>
      <c r="P6" s="9" t="s">
        <v>9</v>
      </c>
      <c r="Q6" s="10"/>
      <c r="R6" s="9" t="s">
        <v>10</v>
      </c>
      <c r="S6" s="10"/>
      <c r="T6" s="9" t="s">
        <v>11</v>
      </c>
      <c r="U6" s="10"/>
      <c r="V6" s="9" t="s">
        <v>12</v>
      </c>
      <c r="W6" s="10"/>
    </row>
    <row r="7" spans="1:23" ht="76.5">
      <c r="A7" s="11" t="s">
        <v>13</v>
      </c>
      <c r="B7" s="12" t="s">
        <v>14</v>
      </c>
      <c r="C7" s="12" t="s">
        <v>15</v>
      </c>
      <c r="D7" s="12" t="s">
        <v>16</v>
      </c>
      <c r="E7" s="12" t="s">
        <v>17</v>
      </c>
      <c r="F7" s="13" t="s">
        <v>18</v>
      </c>
      <c r="G7" s="14" t="s">
        <v>19</v>
      </c>
      <c r="H7" s="13" t="s">
        <v>20</v>
      </c>
      <c r="I7" s="14" t="s">
        <v>21</v>
      </c>
      <c r="J7" s="13" t="s">
        <v>22</v>
      </c>
      <c r="K7" s="14" t="s">
        <v>23</v>
      </c>
      <c r="L7" s="13" t="s">
        <v>24</v>
      </c>
      <c r="M7" s="14" t="s">
        <v>25</v>
      </c>
      <c r="N7" s="13" t="s">
        <v>26</v>
      </c>
      <c r="O7" s="14" t="s">
        <v>27</v>
      </c>
      <c r="P7" s="13" t="s">
        <v>28</v>
      </c>
      <c r="Q7" s="14" t="s">
        <v>29</v>
      </c>
      <c r="R7" s="13" t="s">
        <v>28</v>
      </c>
      <c r="S7" s="14" t="s">
        <v>29</v>
      </c>
      <c r="T7" s="13" t="s">
        <v>30</v>
      </c>
      <c r="U7" s="14" t="s">
        <v>31</v>
      </c>
      <c r="V7" s="13" t="s">
        <v>17</v>
      </c>
      <c r="W7" s="14" t="s">
        <v>32</v>
      </c>
    </row>
    <row r="8" spans="1:23" ht="12.75" customHeight="1">
      <c r="A8" s="15" t="s">
        <v>33</v>
      </c>
      <c r="B8" s="16"/>
      <c r="C8" s="16"/>
      <c r="D8" s="16"/>
      <c r="E8" s="16"/>
      <c r="F8" s="17"/>
      <c r="G8" s="18"/>
      <c r="H8" s="17"/>
      <c r="I8" s="18"/>
      <c r="J8" s="17"/>
      <c r="K8" s="18"/>
      <c r="L8" s="17"/>
      <c r="M8" s="18"/>
      <c r="N8" s="17"/>
      <c r="O8" s="18"/>
      <c r="P8" s="17"/>
      <c r="Q8" s="18"/>
      <c r="R8" s="19"/>
      <c r="S8" s="20"/>
      <c r="T8" s="19"/>
      <c r="U8" s="21"/>
      <c r="V8" s="17"/>
      <c r="W8" s="18"/>
    </row>
    <row r="9" spans="1:23" ht="12.75" customHeight="1" hidden="1">
      <c r="A9" s="22" t="s">
        <v>34</v>
      </c>
      <c r="B9" s="23">
        <v>0</v>
      </c>
      <c r="C9" s="23">
        <v>0</v>
      </c>
      <c r="D9" s="23"/>
      <c r="E9" s="23">
        <f>$B9+$C9+$D9</f>
        <v>0</v>
      </c>
      <c r="F9" s="24">
        <v>0</v>
      </c>
      <c r="G9" s="25">
        <v>0</v>
      </c>
      <c r="H9" s="24"/>
      <c r="I9" s="25"/>
      <c r="J9" s="24"/>
      <c r="K9" s="25"/>
      <c r="L9" s="24"/>
      <c r="M9" s="25"/>
      <c r="N9" s="24"/>
      <c r="O9" s="25"/>
      <c r="P9" s="24">
        <f>$H9+$J9+$L9+$N9</f>
        <v>0</v>
      </c>
      <c r="Q9" s="25">
        <f>$I9+$K9+$M9+$O9</f>
        <v>0</v>
      </c>
      <c r="R9" s="26">
        <f>IF($H9=0,0,(($H9-$H9)/$H9)*100)</f>
        <v>0</v>
      </c>
      <c r="S9" s="27">
        <f>IF($I9=0,0,(($I9-$I9)/$I9)*100)</f>
        <v>0</v>
      </c>
      <c r="T9" s="26">
        <f>IF($E9=0,0,($P9/$E9)*100)</f>
        <v>0</v>
      </c>
      <c r="U9" s="28">
        <f>IF($E9=0,0,($Q9/$E9)*100)</f>
        <v>0</v>
      </c>
      <c r="V9" s="24">
        <v>0</v>
      </c>
      <c r="W9" s="25"/>
    </row>
    <row r="10" spans="1:23" ht="12.75" customHeight="1">
      <c r="A10" s="22" t="s">
        <v>35</v>
      </c>
      <c r="B10" s="23">
        <v>54900000</v>
      </c>
      <c r="C10" s="23">
        <v>0</v>
      </c>
      <c r="D10" s="23"/>
      <c r="E10" s="23">
        <f>$B10+$C10+$D10</f>
        <v>54900000</v>
      </c>
      <c r="F10" s="24">
        <v>54900000</v>
      </c>
      <c r="G10" s="25">
        <v>54900000</v>
      </c>
      <c r="H10" s="24">
        <v>5823000</v>
      </c>
      <c r="I10" s="25">
        <v>4360271</v>
      </c>
      <c r="J10" s="24"/>
      <c r="K10" s="25"/>
      <c r="L10" s="24"/>
      <c r="M10" s="25"/>
      <c r="N10" s="24"/>
      <c r="O10" s="25"/>
      <c r="P10" s="24">
        <f>$H10+$J10+$L10+$N10</f>
        <v>5823000</v>
      </c>
      <c r="Q10" s="25">
        <f>$I10+$K10+$M10+$O10</f>
        <v>4360271</v>
      </c>
      <c r="R10" s="26">
        <f>IF($H10=0,0,(($H10-$H10)/$H10)*100)</f>
        <v>0</v>
      </c>
      <c r="S10" s="27">
        <f>IF($I10=0,0,(($I10-$I10)/$I10)*100)</f>
        <v>0</v>
      </c>
      <c r="T10" s="26">
        <f>IF($E10=0,0,($P10/$E10)*100)</f>
        <v>10.60655737704918</v>
      </c>
      <c r="U10" s="28">
        <f>IF($E10=0,0,($Q10/$E10)*100)</f>
        <v>7.9422058287796</v>
      </c>
      <c r="V10" s="24">
        <v>0</v>
      </c>
      <c r="W10" s="25">
        <v>0</v>
      </c>
    </row>
    <row r="11" spans="1:23" ht="12.75" customHeight="1">
      <c r="A11" s="22" t="s">
        <v>36</v>
      </c>
      <c r="B11" s="23">
        <v>2500000</v>
      </c>
      <c r="C11" s="23">
        <v>-2500000</v>
      </c>
      <c r="D11" s="23"/>
      <c r="E11" s="23">
        <f>$B11+$C11+$D11</f>
        <v>0</v>
      </c>
      <c r="F11" s="24">
        <v>0</v>
      </c>
      <c r="G11" s="25">
        <v>0</v>
      </c>
      <c r="H11" s="24"/>
      <c r="I11" s="25"/>
      <c r="J11" s="24"/>
      <c r="K11" s="25"/>
      <c r="L11" s="24"/>
      <c r="M11" s="25"/>
      <c r="N11" s="24"/>
      <c r="O11" s="25"/>
      <c r="P11" s="24">
        <f>$H11+$J11+$L11+$N11</f>
        <v>0</v>
      </c>
      <c r="Q11" s="25">
        <f>$I11+$K11+$M11+$O11</f>
        <v>0</v>
      </c>
      <c r="R11" s="26">
        <f>IF($H11=0,0,(($H11-$H11)/$H11)*100)</f>
        <v>0</v>
      </c>
      <c r="S11" s="27">
        <f>IF($I11=0,0,(($I11-$I11)/$I11)*100)</f>
        <v>0</v>
      </c>
      <c r="T11" s="26">
        <f>IF($E11=0,0,($P11/$E11)*100)</f>
        <v>0</v>
      </c>
      <c r="U11" s="28">
        <f>IF($E11=0,0,($Q11/$E11)*100)</f>
        <v>0</v>
      </c>
      <c r="V11" s="24">
        <v>0</v>
      </c>
      <c r="W11" s="25">
        <v>0</v>
      </c>
    </row>
    <row r="12" spans="1:23" ht="12.75" customHeight="1">
      <c r="A12" s="22" t="s">
        <v>37</v>
      </c>
      <c r="B12" s="23">
        <v>6450000</v>
      </c>
      <c r="C12" s="23">
        <v>0</v>
      </c>
      <c r="D12" s="23"/>
      <c r="E12" s="23">
        <f>$B12+$C12+$D12</f>
        <v>6450000</v>
      </c>
      <c r="F12" s="24">
        <v>0</v>
      </c>
      <c r="G12" s="25">
        <v>0</v>
      </c>
      <c r="H12" s="24"/>
      <c r="I12" s="25"/>
      <c r="J12" s="24"/>
      <c r="K12" s="25"/>
      <c r="L12" s="24"/>
      <c r="M12" s="25"/>
      <c r="N12" s="24"/>
      <c r="O12" s="25"/>
      <c r="P12" s="24">
        <f>$H12+$J12+$L12+$N12</f>
        <v>0</v>
      </c>
      <c r="Q12" s="25">
        <f>$I12+$K12+$M12+$O12</f>
        <v>0</v>
      </c>
      <c r="R12" s="26">
        <f>IF($H12=0,0,(($H12-$H12)/$H12)*100)</f>
        <v>0</v>
      </c>
      <c r="S12" s="27">
        <f>IF($I12=0,0,(($I12-$I12)/$I12)*100)</f>
        <v>0</v>
      </c>
      <c r="T12" s="26">
        <f>IF($E12=0,0,($P12/$E12)*100)</f>
        <v>0</v>
      </c>
      <c r="U12" s="28">
        <f>IF($E12=0,0,($Q12/$E12)*100)</f>
        <v>0</v>
      </c>
      <c r="V12" s="24">
        <v>0</v>
      </c>
      <c r="W12" s="25">
        <v>0</v>
      </c>
    </row>
    <row r="13" spans="1:23" ht="12.75" customHeight="1">
      <c r="A13" s="22" t="s">
        <v>38</v>
      </c>
      <c r="B13" s="23">
        <v>10000000</v>
      </c>
      <c r="C13" s="23">
        <v>0</v>
      </c>
      <c r="D13" s="23"/>
      <c r="E13" s="23">
        <f>$B13+$C13+$D13</f>
        <v>10000000</v>
      </c>
      <c r="F13" s="24">
        <v>10000000</v>
      </c>
      <c r="G13" s="25">
        <v>0</v>
      </c>
      <c r="H13" s="24"/>
      <c r="I13" s="25"/>
      <c r="J13" s="24"/>
      <c r="K13" s="25"/>
      <c r="L13" s="24"/>
      <c r="M13" s="25"/>
      <c r="N13" s="24"/>
      <c r="O13" s="25"/>
      <c r="P13" s="24">
        <f>$H13+$J13+$L13+$N13</f>
        <v>0</v>
      </c>
      <c r="Q13" s="25">
        <f>$I13+$K13+$M13+$O13</f>
        <v>0</v>
      </c>
      <c r="R13" s="26">
        <f>IF($H13=0,0,(($H13-$H13)/$H13)*100)</f>
        <v>0</v>
      </c>
      <c r="S13" s="27">
        <f>IF($I13=0,0,(($I13-$I13)/$I13)*100)</f>
        <v>0</v>
      </c>
      <c r="T13" s="26">
        <f>IF($E13=0,0,($P13/$E13)*100)</f>
        <v>0</v>
      </c>
      <c r="U13" s="28">
        <f>IF($E13=0,0,($Q13/$E13)*100)</f>
        <v>0</v>
      </c>
      <c r="V13" s="24">
        <v>0</v>
      </c>
      <c r="W13" s="25">
        <v>0</v>
      </c>
    </row>
    <row r="14" spans="1:23" ht="12.75" customHeight="1">
      <c r="A14" s="22" t="s">
        <v>39</v>
      </c>
      <c r="B14" s="23">
        <v>300000</v>
      </c>
      <c r="C14" s="23">
        <v>0</v>
      </c>
      <c r="D14" s="23"/>
      <c r="E14" s="23">
        <f>$B14+$C14+$D14</f>
        <v>300000</v>
      </c>
      <c r="F14" s="24">
        <v>300000</v>
      </c>
      <c r="G14" s="25">
        <v>0</v>
      </c>
      <c r="H14" s="24"/>
      <c r="I14" s="25"/>
      <c r="J14" s="24"/>
      <c r="K14" s="25"/>
      <c r="L14" s="24"/>
      <c r="M14" s="25"/>
      <c r="N14" s="24"/>
      <c r="O14" s="25"/>
      <c r="P14" s="24">
        <f>$H14+$J14+$L14+$N14</f>
        <v>0</v>
      </c>
      <c r="Q14" s="25">
        <f>$I14+$K14+$M14+$O14</f>
        <v>0</v>
      </c>
      <c r="R14" s="26">
        <f>IF($H14=0,0,(($H14-$H14)/$H14)*100)</f>
        <v>0</v>
      </c>
      <c r="S14" s="27">
        <f>IF($I14=0,0,(($I14-$I14)/$I14)*100)</f>
        <v>0</v>
      </c>
      <c r="T14" s="26">
        <f>IF($E14=0,0,($P14/$E14)*100)</f>
        <v>0</v>
      </c>
      <c r="U14" s="28">
        <f>IF($E14=0,0,($Q14/$E14)*100)</f>
        <v>0</v>
      </c>
      <c r="V14" s="24">
        <v>0</v>
      </c>
      <c r="W14" s="25">
        <v>0</v>
      </c>
    </row>
    <row r="15" spans="1:23" ht="12.75" customHeight="1">
      <c r="A15" s="22" t="s">
        <v>40</v>
      </c>
      <c r="B15" s="23">
        <v>0</v>
      </c>
      <c r="C15" s="23">
        <v>0</v>
      </c>
      <c r="D15" s="23"/>
      <c r="E15" s="23">
        <f>$B15+$C15+$D15</f>
        <v>0</v>
      </c>
      <c r="F15" s="24">
        <v>0</v>
      </c>
      <c r="G15" s="25">
        <v>0</v>
      </c>
      <c r="H15" s="24"/>
      <c r="I15" s="25"/>
      <c r="J15" s="24"/>
      <c r="K15" s="25"/>
      <c r="L15" s="24"/>
      <c r="M15" s="25"/>
      <c r="N15" s="24"/>
      <c r="O15" s="25"/>
      <c r="P15" s="24">
        <f>$H15+$J15+$L15+$N15</f>
        <v>0</v>
      </c>
      <c r="Q15" s="25">
        <f>$I15+$K15+$M15+$O15</f>
        <v>0</v>
      </c>
      <c r="R15" s="26">
        <f>IF($H15=0,0,(($H15-$H15)/$H15)*100)</f>
        <v>0</v>
      </c>
      <c r="S15" s="27">
        <f>IF($I15=0,0,(($I15-$I15)/$I15)*100)</f>
        <v>0</v>
      </c>
      <c r="T15" s="26">
        <f>IF($E15=0,0,($P15/$E15)*100)</f>
        <v>0</v>
      </c>
      <c r="U15" s="28">
        <f>IF($E15=0,0,($Q15/$E15)*100)</f>
        <v>0</v>
      </c>
      <c r="V15" s="24">
        <v>0</v>
      </c>
      <c r="W15" s="25">
        <v>0</v>
      </c>
    </row>
    <row r="16" spans="1:23" ht="12.75" customHeight="1">
      <c r="A16" s="29" t="s">
        <v>41</v>
      </c>
      <c r="B16" s="30">
        <f>SUM(B9:B15)</f>
        <v>74150000</v>
      </c>
      <c r="C16" s="30">
        <f>SUM(C9:C15)</f>
        <v>-2500000</v>
      </c>
      <c r="D16" s="30"/>
      <c r="E16" s="30">
        <f>$B16+$C16+$D16</f>
        <v>71650000</v>
      </c>
      <c r="F16" s="31">
        <f>SUM(F9:F15)</f>
        <v>65200000</v>
      </c>
      <c r="G16" s="32">
        <f>SUM(G9:G15)</f>
        <v>54900000</v>
      </c>
      <c r="H16" s="31">
        <f>SUM(H9:H15)</f>
        <v>5823000</v>
      </c>
      <c r="I16" s="32">
        <f>SUM(I9:I15)</f>
        <v>4360271</v>
      </c>
      <c r="J16" s="31">
        <f>SUM(J9:J15)</f>
        <v>0</v>
      </c>
      <c r="K16" s="32">
        <f>SUM(K9:K15)</f>
        <v>0</v>
      </c>
      <c r="L16" s="31">
        <f>SUM(L9:L15)</f>
        <v>0</v>
      </c>
      <c r="M16" s="32">
        <f>SUM(M9:M15)</f>
        <v>0</v>
      </c>
      <c r="N16" s="31">
        <f>SUM(N9:N15)</f>
        <v>0</v>
      </c>
      <c r="O16" s="32">
        <f>SUM(O9:O15)</f>
        <v>0</v>
      </c>
      <c r="P16" s="31">
        <f>$H16+$J16+$L16+$N16</f>
        <v>5823000</v>
      </c>
      <c r="Q16" s="32">
        <f>$I16+$K16+$M16+$O16</f>
        <v>4360271</v>
      </c>
      <c r="R16" s="33">
        <f>IF($H16=0,0,(($H16-$H16)/$H16)*100)</f>
        <v>0</v>
      </c>
      <c r="S16" s="34">
        <f>IF($I16=0,0,(($I16-$I16)/$I16)*100)</f>
        <v>0</v>
      </c>
      <c r="T16" s="33">
        <f>IF((SUM($E9:$E13)+$E15)=0,0,(P16/(SUM($E9:$E13)+$E15)*100))</f>
        <v>8.161177295024528</v>
      </c>
      <c r="U16" s="35">
        <f>IF((SUM($E9:$E13)+$E15)=0,0,(Q16/(SUM($E9:$E13)+$E15)*100))</f>
        <v>6.11110161177295</v>
      </c>
      <c r="V16" s="31">
        <f>SUM(V9:V15)</f>
        <v>0</v>
      </c>
      <c r="W16" s="32">
        <f>SUM(W9:W15)</f>
        <v>0</v>
      </c>
    </row>
    <row r="17" spans="1:23" ht="12.75" customHeight="1">
      <c r="A17" s="15" t="s">
        <v>42</v>
      </c>
      <c r="B17" s="36"/>
      <c r="C17" s="36"/>
      <c r="D17" s="36"/>
      <c r="E17" s="36"/>
      <c r="F17" s="37"/>
      <c r="G17" s="38"/>
      <c r="H17" s="37"/>
      <c r="I17" s="38"/>
      <c r="J17" s="37"/>
      <c r="K17" s="38"/>
      <c r="L17" s="37"/>
      <c r="M17" s="38"/>
      <c r="N17" s="37"/>
      <c r="O17" s="38"/>
      <c r="P17" s="37"/>
      <c r="Q17" s="38"/>
      <c r="R17" s="19"/>
      <c r="S17" s="20"/>
      <c r="T17" s="19"/>
      <c r="U17" s="21"/>
      <c r="V17" s="37"/>
      <c r="W17" s="38"/>
    </row>
    <row r="18" spans="1:23" ht="12.75" customHeight="1">
      <c r="A18" s="22" t="s">
        <v>43</v>
      </c>
      <c r="B18" s="23">
        <v>20000000</v>
      </c>
      <c r="C18" s="23">
        <v>-1325000</v>
      </c>
      <c r="D18" s="23"/>
      <c r="E18" s="23">
        <f>$B18+$C18+$D18</f>
        <v>18675000</v>
      </c>
      <c r="F18" s="24">
        <v>18675000</v>
      </c>
      <c r="G18" s="25">
        <v>0</v>
      </c>
      <c r="H18" s="24"/>
      <c r="I18" s="25"/>
      <c r="J18" s="24"/>
      <c r="K18" s="25"/>
      <c r="L18" s="24"/>
      <c r="M18" s="25"/>
      <c r="N18" s="24"/>
      <c r="O18" s="25"/>
      <c r="P18" s="24">
        <f>$H18+$J18+$L18+$N18</f>
        <v>0</v>
      </c>
      <c r="Q18" s="25">
        <f>$I18+$K18+$M18+$O18</f>
        <v>0</v>
      </c>
      <c r="R18" s="26">
        <f>IF($H18=0,0,(($H18-$H18)/$H18)*100)</f>
        <v>0</v>
      </c>
      <c r="S18" s="27">
        <f>IF($I18=0,0,(($I18-$I18)/$I18)*100)</f>
        <v>0</v>
      </c>
      <c r="T18" s="26">
        <f>IF($E18=0,0,($P18/$E18)*100)</f>
        <v>0</v>
      </c>
      <c r="U18" s="28">
        <f>IF($E18=0,0,($Q18/$E18)*100)</f>
        <v>0</v>
      </c>
      <c r="V18" s="24">
        <v>0</v>
      </c>
      <c r="W18" s="25">
        <v>0</v>
      </c>
    </row>
    <row r="19" spans="1:23" ht="12.75" customHeight="1">
      <c r="A19" s="22" t="s">
        <v>44</v>
      </c>
      <c r="B19" s="23">
        <v>20000000</v>
      </c>
      <c r="C19" s="23">
        <v>-1325000</v>
      </c>
      <c r="D19" s="23"/>
      <c r="E19" s="23">
        <f>$B19+$C19+$D19</f>
        <v>18675000</v>
      </c>
      <c r="F19" s="24">
        <v>0</v>
      </c>
      <c r="G19" s="25">
        <v>0</v>
      </c>
      <c r="H19" s="24"/>
      <c r="I19" s="25"/>
      <c r="J19" s="24"/>
      <c r="K19" s="25"/>
      <c r="L19" s="24"/>
      <c r="M19" s="25"/>
      <c r="N19" s="24"/>
      <c r="O19" s="25"/>
      <c r="P19" s="24">
        <f>$H19+$J19+$L19+$N19</f>
        <v>0</v>
      </c>
      <c r="Q19" s="25">
        <f>$I19+$K19+$M19+$O19</f>
        <v>0</v>
      </c>
      <c r="R19" s="26">
        <f>IF($H19=0,0,(($H19-$H19)/$H19)*100)</f>
        <v>0</v>
      </c>
      <c r="S19" s="27">
        <f>IF($I19=0,0,(($I19-$I19)/$I19)*100)</f>
        <v>0</v>
      </c>
      <c r="T19" s="26">
        <f>IF($E19=0,0,($P19/$E19)*100)</f>
        <v>0</v>
      </c>
      <c r="U19" s="28">
        <f>IF($E19=0,0,($Q19/$E19)*100)</f>
        <v>0</v>
      </c>
      <c r="V19" s="24">
        <v>0</v>
      </c>
      <c r="W19" s="25">
        <v>0</v>
      </c>
    </row>
    <row r="20" spans="1:23" ht="12.75" customHeight="1">
      <c r="A20" s="22" t="s">
        <v>45</v>
      </c>
      <c r="B20" s="23">
        <v>8610000</v>
      </c>
      <c r="C20" s="23">
        <v>0</v>
      </c>
      <c r="D20" s="23"/>
      <c r="E20" s="23">
        <f>$B20+$C20+$D20</f>
        <v>8610000</v>
      </c>
      <c r="F20" s="24">
        <v>8610000</v>
      </c>
      <c r="G20" s="25">
        <v>8610000</v>
      </c>
      <c r="H20" s="24"/>
      <c r="I20" s="25">
        <v>1403306</v>
      </c>
      <c r="J20" s="24"/>
      <c r="K20" s="25"/>
      <c r="L20" s="24"/>
      <c r="M20" s="25"/>
      <c r="N20" s="24"/>
      <c r="O20" s="25"/>
      <c r="P20" s="24">
        <f>$H20+$J20+$L20+$N20</f>
        <v>0</v>
      </c>
      <c r="Q20" s="25">
        <f>$I20+$K20+$M20+$O20</f>
        <v>1403306</v>
      </c>
      <c r="R20" s="26">
        <f>IF($H20=0,0,(($H20-$H20)/$H20)*100)</f>
        <v>0</v>
      </c>
      <c r="S20" s="27">
        <f>IF($I20=0,0,(($I20-$I20)/$I20)*100)</f>
        <v>0</v>
      </c>
      <c r="T20" s="26">
        <f>IF($E20=0,0,($P20/$E20)*100)</f>
        <v>0</v>
      </c>
      <c r="U20" s="28">
        <f>IF($E20=0,0,($Q20/$E20)*100)</f>
        <v>16.29855981416957</v>
      </c>
      <c r="V20" s="24">
        <v>0</v>
      </c>
      <c r="W20" s="25">
        <v>0</v>
      </c>
    </row>
    <row r="21" spans="1:23" ht="12.75" customHeight="1">
      <c r="A21" s="22" t="s">
        <v>46</v>
      </c>
      <c r="B21" s="23">
        <v>0</v>
      </c>
      <c r="C21" s="23">
        <v>0</v>
      </c>
      <c r="D21" s="23"/>
      <c r="E21" s="23">
        <f>$B21+$C21+$D21</f>
        <v>0</v>
      </c>
      <c r="F21" s="24">
        <v>0</v>
      </c>
      <c r="G21" s="25">
        <v>0</v>
      </c>
      <c r="H21" s="24"/>
      <c r="I21" s="25"/>
      <c r="J21" s="24"/>
      <c r="K21" s="25"/>
      <c r="L21" s="24"/>
      <c r="M21" s="25"/>
      <c r="N21" s="24"/>
      <c r="O21" s="25"/>
      <c r="P21" s="24">
        <f>$H21+$J21+$L21+$N21</f>
        <v>0</v>
      </c>
      <c r="Q21" s="25">
        <f>$I21+$K21+$M21+$O21</f>
        <v>0</v>
      </c>
      <c r="R21" s="26">
        <f>IF($H21=0,0,(($H21-$H21)/$H21)*100)</f>
        <v>0</v>
      </c>
      <c r="S21" s="27">
        <f>IF($I21=0,0,(($I21-$I21)/$I21)*100)</f>
        <v>0</v>
      </c>
      <c r="T21" s="26">
        <f>IF($E21=0,0,($P21/$E21)*100)</f>
        <v>0</v>
      </c>
      <c r="U21" s="28">
        <f>IF($E21=0,0,($Q21/$E21)*100)</f>
        <v>0</v>
      </c>
      <c r="V21" s="24">
        <v>0</v>
      </c>
      <c r="W21" s="25">
        <v>0</v>
      </c>
    </row>
    <row r="22" spans="1:23" ht="12.75" customHeight="1">
      <c r="A22" s="22" t="s">
        <v>47</v>
      </c>
      <c r="B22" s="23">
        <v>0</v>
      </c>
      <c r="C22" s="23">
        <v>0</v>
      </c>
      <c r="D22" s="23"/>
      <c r="E22" s="23">
        <f>$B22+$C22+$D22</f>
        <v>0</v>
      </c>
      <c r="F22" s="24">
        <v>0</v>
      </c>
      <c r="G22" s="25">
        <v>0</v>
      </c>
      <c r="H22" s="24"/>
      <c r="I22" s="25"/>
      <c r="J22" s="24"/>
      <c r="K22" s="25"/>
      <c r="L22" s="24"/>
      <c r="M22" s="25"/>
      <c r="N22" s="24"/>
      <c r="O22" s="25"/>
      <c r="P22" s="24">
        <f>$H22+$J22+$L22+$N22</f>
        <v>0</v>
      </c>
      <c r="Q22" s="25">
        <f>$I22+$K22+$M22+$O22</f>
        <v>0</v>
      </c>
      <c r="R22" s="26">
        <f>IF($H22=0,0,(($H22-$H22)/$H22)*100)</f>
        <v>0</v>
      </c>
      <c r="S22" s="27">
        <f>IF($I22=0,0,(($I22-$I22)/$I22)*100)</f>
        <v>0</v>
      </c>
      <c r="T22" s="26">
        <f>IF($E22=0,0,($P22/$E22)*100)</f>
        <v>0</v>
      </c>
      <c r="U22" s="28">
        <f>IF($E22=0,0,($Q22/$E22)*100)</f>
        <v>0</v>
      </c>
      <c r="V22" s="24">
        <v>0</v>
      </c>
      <c r="W22" s="25">
        <v>0</v>
      </c>
    </row>
    <row r="23" spans="1:23" ht="12.75" customHeight="1">
      <c r="A23" s="22" t="s">
        <v>48</v>
      </c>
      <c r="B23" s="23">
        <v>0</v>
      </c>
      <c r="C23" s="23">
        <v>0</v>
      </c>
      <c r="D23" s="23"/>
      <c r="E23" s="23">
        <f>$B23+$C23+$D23</f>
        <v>0</v>
      </c>
      <c r="F23" s="24">
        <v>0</v>
      </c>
      <c r="G23" s="25">
        <v>0</v>
      </c>
      <c r="H23" s="24"/>
      <c r="I23" s="25"/>
      <c r="J23" s="24"/>
      <c r="K23" s="25"/>
      <c r="L23" s="24"/>
      <c r="M23" s="25"/>
      <c r="N23" s="24"/>
      <c r="O23" s="25"/>
      <c r="P23" s="24">
        <f>$H23+$J23+$L23+$N23</f>
        <v>0</v>
      </c>
      <c r="Q23" s="25">
        <f>$I23+$K23+$M23+$O23</f>
        <v>0</v>
      </c>
      <c r="R23" s="26">
        <f>IF($H23=0,0,(($H23-$H23)/$H23)*100)</f>
        <v>0</v>
      </c>
      <c r="S23" s="27">
        <f>IF($I23=0,0,(($I23-$I23)/$I23)*100)</f>
        <v>0</v>
      </c>
      <c r="T23" s="26">
        <f>IF($E23=0,0,($P23/$E23)*100)</f>
        <v>0</v>
      </c>
      <c r="U23" s="28">
        <f>IF($E23=0,0,($Q23/$E23)*100)</f>
        <v>0</v>
      </c>
      <c r="V23" s="24">
        <v>0</v>
      </c>
      <c r="W23" s="25"/>
    </row>
    <row r="24" spans="1:23" ht="12.75" customHeight="1">
      <c r="A24" s="29" t="s">
        <v>41</v>
      </c>
      <c r="B24" s="30">
        <f>SUM(B18:B23)</f>
        <v>48610000</v>
      </c>
      <c r="C24" s="30">
        <f>SUM(C18:C23)</f>
        <v>-2650000</v>
      </c>
      <c r="D24" s="30"/>
      <c r="E24" s="30">
        <f>$B24+$C24+$D24</f>
        <v>45960000</v>
      </c>
      <c r="F24" s="31">
        <f>SUM(F18:F23)</f>
        <v>27285000</v>
      </c>
      <c r="G24" s="32">
        <f>SUM(G18:G23)</f>
        <v>8610000</v>
      </c>
      <c r="H24" s="31">
        <f>SUM(H18:H23)</f>
        <v>0</v>
      </c>
      <c r="I24" s="32">
        <f>SUM(I18:I23)</f>
        <v>1403306</v>
      </c>
      <c r="J24" s="31">
        <f>SUM(J18:J23)</f>
        <v>0</v>
      </c>
      <c r="K24" s="32">
        <f>SUM(K18:K23)</f>
        <v>0</v>
      </c>
      <c r="L24" s="31">
        <f>SUM(L18:L23)</f>
        <v>0</v>
      </c>
      <c r="M24" s="32">
        <f>SUM(M18:M23)</f>
        <v>0</v>
      </c>
      <c r="N24" s="31">
        <f>SUM(N18:N23)</f>
        <v>0</v>
      </c>
      <c r="O24" s="32">
        <f>SUM(O18:O23)</f>
        <v>0</v>
      </c>
      <c r="P24" s="31">
        <f>$H24+$J24+$L24+$N24</f>
        <v>0</v>
      </c>
      <c r="Q24" s="32">
        <f>$I24+$K24+$M24+$O24</f>
        <v>1403306</v>
      </c>
      <c r="R24" s="33">
        <f>IF($H24=0,0,(($H24-$H24)/$H24)*100)</f>
        <v>0</v>
      </c>
      <c r="S24" s="34">
        <f>IF($I24=0,0,(($I24-$I24)/$I24)*100)</f>
        <v>0</v>
      </c>
      <c r="T24" s="33">
        <f>IF(($E24-$E19-$E23)=0,0,($P24/($E24-$E19-$E23))*100)</f>
        <v>0</v>
      </c>
      <c r="U24" s="35">
        <f>IF(($E24-$E19-$E23)=0,0,($Q24/($E24-$E19-$E23))*100)</f>
        <v>5.143140919919369</v>
      </c>
      <c r="V24" s="31">
        <f>SUM(V18:V23)</f>
        <v>0</v>
      </c>
      <c r="W24" s="32">
        <f>SUM(W18:W23)</f>
        <v>0</v>
      </c>
    </row>
    <row r="25" spans="1:23" ht="12.75" customHeight="1">
      <c r="A25" s="15" t="s">
        <v>49</v>
      </c>
      <c r="B25" s="36"/>
      <c r="C25" s="36"/>
      <c r="D25" s="36"/>
      <c r="E25" s="36"/>
      <c r="F25" s="37"/>
      <c r="G25" s="38"/>
      <c r="H25" s="37"/>
      <c r="I25" s="38"/>
      <c r="J25" s="37"/>
      <c r="K25" s="38"/>
      <c r="L25" s="37"/>
      <c r="M25" s="38"/>
      <c r="N25" s="37"/>
      <c r="O25" s="38"/>
      <c r="P25" s="37"/>
      <c r="Q25" s="38"/>
      <c r="R25" s="19"/>
      <c r="S25" s="20"/>
      <c r="T25" s="19"/>
      <c r="U25" s="21"/>
      <c r="V25" s="37"/>
      <c r="W25" s="38"/>
    </row>
    <row r="26" spans="1:23" ht="12.75" customHeight="1">
      <c r="A26" s="22" t="s">
        <v>50</v>
      </c>
      <c r="B26" s="23">
        <v>0</v>
      </c>
      <c r="C26" s="23">
        <v>0</v>
      </c>
      <c r="D26" s="23"/>
      <c r="E26" s="23">
        <f>$B26+$C26+$D26</f>
        <v>0</v>
      </c>
      <c r="F26" s="24">
        <v>0</v>
      </c>
      <c r="G26" s="25">
        <v>0</v>
      </c>
      <c r="H26" s="24"/>
      <c r="I26" s="25"/>
      <c r="J26" s="24"/>
      <c r="K26" s="25"/>
      <c r="L26" s="24"/>
      <c r="M26" s="25"/>
      <c r="N26" s="24"/>
      <c r="O26" s="25"/>
      <c r="P26" s="24">
        <f>$H26+$J26+$L26+$N26</f>
        <v>0</v>
      </c>
      <c r="Q26" s="25">
        <f>$I26+$K26+$M26+$O26</f>
        <v>0</v>
      </c>
      <c r="R26" s="26">
        <f>IF($H26=0,0,(($H26-$H26)/$H26)*100)</f>
        <v>0</v>
      </c>
      <c r="S26" s="27">
        <f>IF($I26=0,0,(($I26-$I26)/$I26)*100)</f>
        <v>0</v>
      </c>
      <c r="T26" s="26">
        <f>IF($E26=0,0,($P26/$E26)*100)</f>
        <v>0</v>
      </c>
      <c r="U26" s="28">
        <f>IF($E26=0,0,($Q26/$E26)*100)</f>
        <v>0</v>
      </c>
      <c r="V26" s="24">
        <v>0</v>
      </c>
      <c r="W26" s="25"/>
    </row>
    <row r="27" spans="1:23" ht="12.75" customHeight="1">
      <c r="A27" s="22" t="s">
        <v>51</v>
      </c>
      <c r="B27" s="23">
        <v>0</v>
      </c>
      <c r="C27" s="23">
        <v>0</v>
      </c>
      <c r="D27" s="23"/>
      <c r="E27" s="23">
        <f>$B27+$C27+$D27</f>
        <v>0</v>
      </c>
      <c r="F27" s="24">
        <v>0</v>
      </c>
      <c r="G27" s="25">
        <v>0</v>
      </c>
      <c r="H27" s="24"/>
      <c r="I27" s="25"/>
      <c r="J27" s="24"/>
      <c r="K27" s="25"/>
      <c r="L27" s="24"/>
      <c r="M27" s="25"/>
      <c r="N27" s="24"/>
      <c r="O27" s="25"/>
      <c r="P27" s="24">
        <f>$H27+$J27+$L27+$N27</f>
        <v>0</v>
      </c>
      <c r="Q27" s="25">
        <f>$I27+$K27+$M27+$O27</f>
        <v>0</v>
      </c>
      <c r="R27" s="26">
        <f>IF($H27=0,0,(($H27-$H27)/$H27)*100)</f>
        <v>0</v>
      </c>
      <c r="S27" s="27">
        <f>IF($I27=0,0,(($I27-$I27)/$I27)*100)</f>
        <v>0</v>
      </c>
      <c r="T27" s="26">
        <f>IF($E27=0,0,($P27/$E27)*100)</f>
        <v>0</v>
      </c>
      <c r="U27" s="28">
        <f>IF($E27=0,0,($Q27/$E27)*100)</f>
        <v>0</v>
      </c>
      <c r="V27" s="24">
        <v>0</v>
      </c>
      <c r="W27" s="25"/>
    </row>
    <row r="28" spans="1:23" ht="12.75" customHeight="1">
      <c r="A28" s="22" t="s">
        <v>52</v>
      </c>
      <c r="B28" s="23">
        <v>242210000</v>
      </c>
      <c r="C28" s="23">
        <v>-38446000</v>
      </c>
      <c r="D28" s="23"/>
      <c r="E28" s="23">
        <f>$B28+$C28+$D28</f>
        <v>203764000</v>
      </c>
      <c r="F28" s="24">
        <v>203764000</v>
      </c>
      <c r="G28" s="25">
        <v>60553000</v>
      </c>
      <c r="H28" s="24">
        <v>51339000</v>
      </c>
      <c r="I28" s="25">
        <v>34391556</v>
      </c>
      <c r="J28" s="24"/>
      <c r="K28" s="25"/>
      <c r="L28" s="24"/>
      <c r="M28" s="25"/>
      <c r="N28" s="24"/>
      <c r="O28" s="25"/>
      <c r="P28" s="24">
        <f>$H28+$J28+$L28+$N28</f>
        <v>51339000</v>
      </c>
      <c r="Q28" s="25">
        <f>$I28+$K28+$M28+$O28</f>
        <v>34391556</v>
      </c>
      <c r="R28" s="26">
        <f>IF($H28=0,0,(($H28-$H28)/$H28)*100)</f>
        <v>0</v>
      </c>
      <c r="S28" s="27">
        <f>IF($I28=0,0,(($I28-$I28)/$I28)*100)</f>
        <v>0</v>
      </c>
      <c r="T28" s="26">
        <f>IF($E28=0,0,($P28/$E28)*100)</f>
        <v>25.195324002277143</v>
      </c>
      <c r="U28" s="28">
        <f>IF($E28=0,0,($Q28/$E28)*100)</f>
        <v>16.878131563966157</v>
      </c>
      <c r="V28" s="24">
        <v>0</v>
      </c>
      <c r="W28" s="25">
        <v>0</v>
      </c>
    </row>
    <row r="29" spans="1:23" ht="12.75" customHeight="1">
      <c r="A29" s="22" t="s">
        <v>53</v>
      </c>
      <c r="B29" s="23">
        <v>9099000</v>
      </c>
      <c r="C29" s="23">
        <v>0</v>
      </c>
      <c r="D29" s="23"/>
      <c r="E29" s="23">
        <f>$B29+$C29+$D29</f>
        <v>9099000</v>
      </c>
      <c r="F29" s="24">
        <v>9099000</v>
      </c>
      <c r="G29" s="25">
        <v>667000</v>
      </c>
      <c r="H29" s="24"/>
      <c r="I29" s="25"/>
      <c r="J29" s="24"/>
      <c r="K29" s="25"/>
      <c r="L29" s="24"/>
      <c r="M29" s="25"/>
      <c r="N29" s="24"/>
      <c r="O29" s="25"/>
      <c r="P29" s="24">
        <f>$H29+$J29+$L29+$N29</f>
        <v>0</v>
      </c>
      <c r="Q29" s="25">
        <f>$I29+$K29+$M29+$O29</f>
        <v>0</v>
      </c>
      <c r="R29" s="26">
        <f>IF($H29=0,0,(($H29-$H29)/$H29)*100)</f>
        <v>0</v>
      </c>
      <c r="S29" s="27">
        <f>IF($I29=0,0,(($I29-$I29)/$I29)*100)</f>
        <v>0</v>
      </c>
      <c r="T29" s="26">
        <f>IF($E29=0,0,($P29/$E29)*100)</f>
        <v>0</v>
      </c>
      <c r="U29" s="28">
        <f>IF($E29=0,0,($Q29/$E29)*100)</f>
        <v>0</v>
      </c>
      <c r="V29" s="24">
        <v>0</v>
      </c>
      <c r="W29" s="25">
        <v>0</v>
      </c>
    </row>
    <row r="30" spans="1:23" ht="12.75" customHeight="1">
      <c r="A30" s="29" t="s">
        <v>41</v>
      </c>
      <c r="B30" s="30">
        <f>SUM(B26:B29)</f>
        <v>251309000</v>
      </c>
      <c r="C30" s="30">
        <f>SUM(C26:C29)</f>
        <v>-38446000</v>
      </c>
      <c r="D30" s="30"/>
      <c r="E30" s="30">
        <f>$B30+$C30+$D30</f>
        <v>212863000</v>
      </c>
      <c r="F30" s="31">
        <f>SUM(F26:F29)</f>
        <v>212863000</v>
      </c>
      <c r="G30" s="32">
        <f>SUM(G26:G29)</f>
        <v>61220000</v>
      </c>
      <c r="H30" s="31">
        <f>SUM(H26:H29)</f>
        <v>51339000</v>
      </c>
      <c r="I30" s="32">
        <f>SUM(I26:I29)</f>
        <v>34391556</v>
      </c>
      <c r="J30" s="31">
        <f>SUM(J26:J29)</f>
        <v>0</v>
      </c>
      <c r="K30" s="32">
        <f>SUM(K26:K29)</f>
        <v>0</v>
      </c>
      <c r="L30" s="31">
        <f>SUM(L26:L29)</f>
        <v>0</v>
      </c>
      <c r="M30" s="32">
        <f>SUM(M26:M29)</f>
        <v>0</v>
      </c>
      <c r="N30" s="31">
        <f>SUM(N26:N29)</f>
        <v>0</v>
      </c>
      <c r="O30" s="32">
        <f>SUM(O26:O29)</f>
        <v>0</v>
      </c>
      <c r="P30" s="31">
        <f>$H30+$J30+$L30+$N30</f>
        <v>51339000</v>
      </c>
      <c r="Q30" s="32">
        <f>$I30+$K30+$M30+$O30</f>
        <v>34391556</v>
      </c>
      <c r="R30" s="33">
        <f>IF($H30=0,0,(($H30-$H30)/$H30)*100)</f>
        <v>0</v>
      </c>
      <c r="S30" s="34">
        <f>IF($I30=0,0,(($I30-$I30)/$I30)*100)</f>
        <v>0</v>
      </c>
      <c r="T30" s="33">
        <f>IF($E30=0,0,($P30/$E30)*100)</f>
        <v>24.118329629855822</v>
      </c>
      <c r="U30" s="35">
        <f>IF($E30=0,0,($Q30/$E30)*100)</f>
        <v>16.156662266340323</v>
      </c>
      <c r="V30" s="31">
        <f>SUM(V26:V29)</f>
        <v>0</v>
      </c>
      <c r="W30" s="32">
        <f>SUM(W26:W29)</f>
        <v>0</v>
      </c>
    </row>
    <row r="31" spans="1:23" ht="12.75" customHeight="1">
      <c r="A31" s="15" t="s">
        <v>54</v>
      </c>
      <c r="B31" s="36"/>
      <c r="C31" s="36"/>
      <c r="D31" s="36"/>
      <c r="E31" s="36"/>
      <c r="F31" s="37"/>
      <c r="G31" s="38"/>
      <c r="H31" s="37"/>
      <c r="I31" s="38"/>
      <c r="J31" s="37"/>
      <c r="K31" s="38"/>
      <c r="L31" s="37"/>
      <c r="M31" s="38"/>
      <c r="N31" s="37"/>
      <c r="O31" s="38"/>
      <c r="P31" s="37"/>
      <c r="Q31" s="38"/>
      <c r="R31" s="19"/>
      <c r="S31" s="20"/>
      <c r="T31" s="19"/>
      <c r="U31" s="21"/>
      <c r="V31" s="37"/>
      <c r="W31" s="38"/>
    </row>
    <row r="32" spans="1:23" ht="12.75" customHeight="1">
      <c r="A32" s="22" t="s">
        <v>55</v>
      </c>
      <c r="B32" s="23">
        <v>29162000</v>
      </c>
      <c r="C32" s="23">
        <v>0</v>
      </c>
      <c r="D32" s="23"/>
      <c r="E32" s="23">
        <f>$B32+$C32+$D32</f>
        <v>29162000</v>
      </c>
      <c r="F32" s="24">
        <v>29162000</v>
      </c>
      <c r="G32" s="25">
        <v>7044000</v>
      </c>
      <c r="H32" s="24">
        <v>5900000</v>
      </c>
      <c r="I32" s="25">
        <v>6386970</v>
      </c>
      <c r="J32" s="24"/>
      <c r="K32" s="25"/>
      <c r="L32" s="24"/>
      <c r="M32" s="25"/>
      <c r="N32" s="24"/>
      <c r="O32" s="25"/>
      <c r="P32" s="24">
        <f>$H32+$J32+$L32+$N32</f>
        <v>5900000</v>
      </c>
      <c r="Q32" s="25">
        <f>$I32+$K32+$M32+$O32</f>
        <v>6386970</v>
      </c>
      <c r="R32" s="26">
        <f>IF($H32=0,0,(($H32-$H32)/$H32)*100)</f>
        <v>0</v>
      </c>
      <c r="S32" s="27">
        <f>IF($I32=0,0,(($I32-$I32)/$I32)*100)</f>
        <v>0</v>
      </c>
      <c r="T32" s="26">
        <f>IF($E32=0,0,($P32/$E32)*100)</f>
        <v>20.2318085179343</v>
      </c>
      <c r="U32" s="28">
        <f>IF($E32=0,0,($Q32/$E32)*100)</f>
        <v>21.901687127083193</v>
      </c>
      <c r="V32" s="24">
        <v>0</v>
      </c>
      <c r="W32" s="25">
        <v>0</v>
      </c>
    </row>
    <row r="33" spans="1:23" ht="12.75" customHeight="1">
      <c r="A33" s="29" t="s">
        <v>41</v>
      </c>
      <c r="B33" s="30">
        <f>B32</f>
        <v>29162000</v>
      </c>
      <c r="C33" s="30">
        <f>C32</f>
        <v>0</v>
      </c>
      <c r="D33" s="30"/>
      <c r="E33" s="30">
        <f>$B33+$C33+$D33</f>
        <v>29162000</v>
      </c>
      <c r="F33" s="31">
        <f>F32</f>
        <v>29162000</v>
      </c>
      <c r="G33" s="32">
        <f>G32</f>
        <v>7044000</v>
      </c>
      <c r="H33" s="31">
        <f>H32</f>
        <v>5900000</v>
      </c>
      <c r="I33" s="32">
        <f>I32</f>
        <v>6386970</v>
      </c>
      <c r="J33" s="31">
        <f>J32</f>
        <v>0</v>
      </c>
      <c r="K33" s="32">
        <f>K32</f>
        <v>0</v>
      </c>
      <c r="L33" s="31">
        <f>L32</f>
        <v>0</v>
      </c>
      <c r="M33" s="32">
        <f>M32</f>
        <v>0</v>
      </c>
      <c r="N33" s="31">
        <f>N32</f>
        <v>0</v>
      </c>
      <c r="O33" s="32">
        <f>O32</f>
        <v>0</v>
      </c>
      <c r="P33" s="31">
        <f>$H33+$J33+$L33+$N33</f>
        <v>5900000</v>
      </c>
      <c r="Q33" s="32">
        <f>$I33+$K33+$M33+$O33</f>
        <v>6386970</v>
      </c>
      <c r="R33" s="33">
        <f>IF($H33=0,0,(($H33-$H33)/$H33)*100)</f>
        <v>0</v>
      </c>
      <c r="S33" s="34">
        <f>IF($I33=0,0,(($I33-$I33)/$I33)*100)</f>
        <v>0</v>
      </c>
      <c r="T33" s="33">
        <f>IF($E33=0,0,($P33/$E33)*100)</f>
        <v>20.2318085179343</v>
      </c>
      <c r="U33" s="35">
        <f>IF($E33=0,0,($Q33/$E33)*100)</f>
        <v>21.901687127083193</v>
      </c>
      <c r="V33" s="31">
        <f>V32</f>
        <v>0</v>
      </c>
      <c r="W33" s="32">
        <f>W32</f>
        <v>0</v>
      </c>
    </row>
    <row r="34" spans="1:23" ht="12.75" customHeight="1">
      <c r="A34" s="15" t="s">
        <v>56</v>
      </c>
      <c r="B34" s="36"/>
      <c r="C34" s="36"/>
      <c r="D34" s="36"/>
      <c r="E34" s="36"/>
      <c r="F34" s="37"/>
      <c r="G34" s="38"/>
      <c r="H34" s="37"/>
      <c r="I34" s="38"/>
      <c r="J34" s="37"/>
      <c r="K34" s="38"/>
      <c r="L34" s="37"/>
      <c r="M34" s="38"/>
      <c r="N34" s="37"/>
      <c r="O34" s="38"/>
      <c r="P34" s="37"/>
      <c r="Q34" s="38"/>
      <c r="R34" s="19"/>
      <c r="S34" s="20"/>
      <c r="T34" s="19"/>
      <c r="U34" s="21"/>
      <c r="V34" s="37"/>
      <c r="W34" s="38"/>
    </row>
    <row r="35" spans="1:23" ht="12.75" customHeight="1">
      <c r="A35" s="22" t="s">
        <v>57</v>
      </c>
      <c r="B35" s="23">
        <v>119437000</v>
      </c>
      <c r="C35" s="23">
        <v>-32129000</v>
      </c>
      <c r="D35" s="23"/>
      <c r="E35" s="23">
        <f>$B35+$C35+$D35</f>
        <v>87308000</v>
      </c>
      <c r="F35" s="24">
        <v>87308000</v>
      </c>
      <c r="G35" s="25">
        <v>33619000</v>
      </c>
      <c r="H35" s="24"/>
      <c r="I35" s="25">
        <v>2304831</v>
      </c>
      <c r="J35" s="24"/>
      <c r="K35" s="25"/>
      <c r="L35" s="24"/>
      <c r="M35" s="25"/>
      <c r="N35" s="24"/>
      <c r="O35" s="25"/>
      <c r="P35" s="24">
        <f>$H35+$J35+$L35+$N35</f>
        <v>0</v>
      </c>
      <c r="Q35" s="25">
        <f>$I35+$K35+$M35+$O35</f>
        <v>2304831</v>
      </c>
      <c r="R35" s="26">
        <f>IF($H35=0,0,(($H35-$H35)/$H35)*100)</f>
        <v>0</v>
      </c>
      <c r="S35" s="27">
        <f>IF($I35=0,0,(($I35-$I35)/$I35)*100)</f>
        <v>0</v>
      </c>
      <c r="T35" s="26">
        <f>IF($E35=0,0,($P35/$E35)*100)</f>
        <v>0</v>
      </c>
      <c r="U35" s="28">
        <f>IF($E35=0,0,($Q35/$E35)*100)</f>
        <v>2.6398852338846384</v>
      </c>
      <c r="V35" s="24">
        <v>0</v>
      </c>
      <c r="W35" s="25">
        <v>0</v>
      </c>
    </row>
    <row r="36" spans="1:23" ht="12.75" customHeight="1">
      <c r="A36" s="22" t="s">
        <v>58</v>
      </c>
      <c r="B36" s="23">
        <v>119437000</v>
      </c>
      <c r="C36" s="23">
        <v>-32129000</v>
      </c>
      <c r="D36" s="23"/>
      <c r="E36" s="23">
        <f>$B36+$C36+$D36</f>
        <v>87308000</v>
      </c>
      <c r="F36" s="24">
        <v>87308000</v>
      </c>
      <c r="G36" s="25">
        <v>33619000</v>
      </c>
      <c r="H36" s="24"/>
      <c r="I36" s="25"/>
      <c r="J36" s="24"/>
      <c r="K36" s="25"/>
      <c r="L36" s="24"/>
      <c r="M36" s="25"/>
      <c r="N36" s="24"/>
      <c r="O36" s="25"/>
      <c r="P36" s="24">
        <f>$H36+$J36+$L36+$N36</f>
        <v>0</v>
      </c>
      <c r="Q36" s="25">
        <f>$I36+$K36+$M36+$O36</f>
        <v>0</v>
      </c>
      <c r="R36" s="26">
        <f>IF($H36=0,0,(($H36-$H36)/$H36)*100)</f>
        <v>0</v>
      </c>
      <c r="S36" s="27">
        <f>IF($I36=0,0,(($I36-$I36)/$I36)*100)</f>
        <v>0</v>
      </c>
      <c r="T36" s="26">
        <f>IF($E36=0,0,($P36/$E36)*100)</f>
        <v>0</v>
      </c>
      <c r="U36" s="28">
        <f>IF($E36=0,0,($Q36/$E36)*100)</f>
        <v>0</v>
      </c>
      <c r="V36" s="24">
        <v>0</v>
      </c>
      <c r="W36" s="25">
        <v>0</v>
      </c>
    </row>
    <row r="37" spans="1:23" ht="12.75" customHeight="1">
      <c r="A37" s="22" t="s">
        <v>59</v>
      </c>
      <c r="B37" s="23">
        <v>0</v>
      </c>
      <c r="C37" s="23">
        <v>0</v>
      </c>
      <c r="D37" s="23"/>
      <c r="E37" s="23">
        <f>$B37+$C37+$D37</f>
        <v>0</v>
      </c>
      <c r="F37" s="24">
        <v>0</v>
      </c>
      <c r="G37" s="25">
        <v>0</v>
      </c>
      <c r="H37" s="24"/>
      <c r="I37" s="25"/>
      <c r="J37" s="24"/>
      <c r="K37" s="25"/>
      <c r="L37" s="24"/>
      <c r="M37" s="25"/>
      <c r="N37" s="24"/>
      <c r="O37" s="25"/>
      <c r="P37" s="24">
        <f>$H37+$J37+$L37+$N37</f>
        <v>0</v>
      </c>
      <c r="Q37" s="25">
        <f>$I37+$K37+$M37+$O37</f>
        <v>0</v>
      </c>
      <c r="R37" s="26">
        <f>IF($H37=0,0,(($H37-$H37)/$H37)*100)</f>
        <v>0</v>
      </c>
      <c r="S37" s="27">
        <f>IF($I37=0,0,(($I37-$I37)/$I37)*100)</f>
        <v>0</v>
      </c>
      <c r="T37" s="26">
        <f>IF($E37=0,0,($P37/$E37)*100)</f>
        <v>0</v>
      </c>
      <c r="U37" s="28">
        <f>IF($E37=0,0,($Q37/$E37)*100)</f>
        <v>0</v>
      </c>
      <c r="V37" s="24">
        <v>0</v>
      </c>
      <c r="W37" s="25"/>
    </row>
    <row r="38" spans="1:23" ht="12.75" customHeight="1">
      <c r="A38" s="22" t="s">
        <v>60</v>
      </c>
      <c r="B38" s="23">
        <v>21000000</v>
      </c>
      <c r="C38" s="23">
        <v>-2100000</v>
      </c>
      <c r="D38" s="23"/>
      <c r="E38" s="23">
        <f>$B38+$C38+$D38</f>
        <v>18900000</v>
      </c>
      <c r="F38" s="24">
        <v>18900000</v>
      </c>
      <c r="G38" s="25">
        <v>5000000</v>
      </c>
      <c r="H38" s="24"/>
      <c r="I38" s="25">
        <v>47097</v>
      </c>
      <c r="J38" s="24"/>
      <c r="K38" s="25"/>
      <c r="L38" s="24"/>
      <c r="M38" s="25"/>
      <c r="N38" s="24"/>
      <c r="O38" s="25"/>
      <c r="P38" s="24">
        <f>$H38+$J38+$L38+$N38</f>
        <v>0</v>
      </c>
      <c r="Q38" s="25">
        <f>$I38+$K38+$M38+$O38</f>
        <v>47097</v>
      </c>
      <c r="R38" s="26">
        <f>IF($H38=0,0,(($H38-$H38)/$H38)*100)</f>
        <v>0</v>
      </c>
      <c r="S38" s="27">
        <f>IF($I38=0,0,(($I38-$I38)/$I38)*100)</f>
        <v>0</v>
      </c>
      <c r="T38" s="26">
        <f>IF($E38=0,0,($P38/$E38)*100)</f>
        <v>0</v>
      </c>
      <c r="U38" s="28">
        <f>IF($E38=0,0,($Q38/$E38)*100)</f>
        <v>0.2491904761904762</v>
      </c>
      <c r="V38" s="24">
        <v>0</v>
      </c>
      <c r="W38" s="25">
        <v>0</v>
      </c>
    </row>
    <row r="39" spans="1:23" ht="12.75" customHeight="1">
      <c r="A39" s="22" t="s">
        <v>61</v>
      </c>
      <c r="B39" s="23">
        <v>0</v>
      </c>
      <c r="C39" s="23">
        <v>0</v>
      </c>
      <c r="D39" s="23"/>
      <c r="E39" s="23">
        <f>$B39+$C39+$D39</f>
        <v>0</v>
      </c>
      <c r="F39" s="24">
        <v>0</v>
      </c>
      <c r="G39" s="25">
        <v>0</v>
      </c>
      <c r="H39" s="24"/>
      <c r="I39" s="25"/>
      <c r="J39" s="24"/>
      <c r="K39" s="25"/>
      <c r="L39" s="24"/>
      <c r="M39" s="25"/>
      <c r="N39" s="24"/>
      <c r="O39" s="25"/>
      <c r="P39" s="24">
        <f>$H39+$J39+$L39+$N39</f>
        <v>0</v>
      </c>
      <c r="Q39" s="25">
        <f>$I39+$K39+$M39+$O39</f>
        <v>0</v>
      </c>
      <c r="R39" s="26">
        <f>IF($H39=0,0,(($H39-$H39)/$H39)*100)</f>
        <v>0</v>
      </c>
      <c r="S39" s="27">
        <f>IF($I39=0,0,(($I39-$I39)/$I39)*100)</f>
        <v>0</v>
      </c>
      <c r="T39" s="26">
        <f>IF($E39=0,0,($P39/$E39)*100)</f>
        <v>0</v>
      </c>
      <c r="U39" s="28">
        <f>IF($E39=0,0,($Q39/$E39)*100)</f>
        <v>0</v>
      </c>
      <c r="V39" s="24">
        <v>0</v>
      </c>
      <c r="W39" s="25"/>
    </row>
    <row r="40" spans="1:23" ht="12.75" customHeight="1">
      <c r="A40" s="29" t="s">
        <v>41</v>
      </c>
      <c r="B40" s="30">
        <f>SUM(B35:B39)</f>
        <v>259874000</v>
      </c>
      <c r="C40" s="30">
        <f>SUM(C35:C39)</f>
        <v>-66358000</v>
      </c>
      <c r="D40" s="30"/>
      <c r="E40" s="30">
        <f>$B40+$C40+$D40</f>
        <v>193516000</v>
      </c>
      <c r="F40" s="31">
        <f>SUM(F35:F39)</f>
        <v>193516000</v>
      </c>
      <c r="G40" s="32">
        <f>SUM(G35:G39)</f>
        <v>72238000</v>
      </c>
      <c r="H40" s="31">
        <f>SUM(H35:H39)</f>
        <v>0</v>
      </c>
      <c r="I40" s="32">
        <f>SUM(I35:I39)</f>
        <v>2351928</v>
      </c>
      <c r="J40" s="31">
        <f>SUM(J35:J39)</f>
        <v>0</v>
      </c>
      <c r="K40" s="32">
        <f>SUM(K35:K39)</f>
        <v>0</v>
      </c>
      <c r="L40" s="31">
        <f>SUM(L35:L39)</f>
        <v>0</v>
      </c>
      <c r="M40" s="32">
        <f>SUM(M35:M39)</f>
        <v>0</v>
      </c>
      <c r="N40" s="31">
        <f>SUM(N35:N39)</f>
        <v>0</v>
      </c>
      <c r="O40" s="32">
        <f>SUM(O35:O39)</f>
        <v>0</v>
      </c>
      <c r="P40" s="31">
        <f>$H40+$J40+$L40+$N40</f>
        <v>0</v>
      </c>
      <c r="Q40" s="32">
        <f>$I40+$K40+$M40+$O40</f>
        <v>2351928</v>
      </c>
      <c r="R40" s="33">
        <f>IF($H40=0,0,(($H40-$H40)/$H40)*100)</f>
        <v>0</v>
      </c>
      <c r="S40" s="34">
        <f>IF($I40=0,0,(($I40-$I40)/$I40)*100)</f>
        <v>0</v>
      </c>
      <c r="T40" s="33">
        <f>IF((+$E35+$E38)=0,0,(P40/(+$E35+$E38))*100)</f>
        <v>0</v>
      </c>
      <c r="U40" s="35">
        <f>IF((+$E35+$E38)=0,0,(Q40/(+$E35+$E38))*100)</f>
        <v>2.214454655016571</v>
      </c>
      <c r="V40" s="31">
        <f>SUM(V35:V39)</f>
        <v>0</v>
      </c>
      <c r="W40" s="32">
        <f>SUM(W35:W39)</f>
        <v>0</v>
      </c>
    </row>
    <row r="41" spans="1:23" ht="12.75" customHeight="1">
      <c r="A41" s="15" t="s">
        <v>62</v>
      </c>
      <c r="B41" s="36"/>
      <c r="C41" s="36"/>
      <c r="D41" s="36"/>
      <c r="E41" s="36"/>
      <c r="F41" s="37"/>
      <c r="G41" s="38"/>
      <c r="H41" s="37"/>
      <c r="I41" s="38"/>
      <c r="J41" s="37"/>
      <c r="K41" s="38"/>
      <c r="L41" s="37"/>
      <c r="M41" s="38"/>
      <c r="N41" s="37"/>
      <c r="O41" s="38"/>
      <c r="P41" s="37"/>
      <c r="Q41" s="38"/>
      <c r="R41" s="19"/>
      <c r="S41" s="20"/>
      <c r="T41" s="19"/>
      <c r="U41" s="21"/>
      <c r="V41" s="37"/>
      <c r="W41" s="38"/>
    </row>
    <row r="42" spans="1:23" ht="12.75" customHeight="1">
      <c r="A42" s="22" t="s">
        <v>63</v>
      </c>
      <c r="B42" s="23">
        <v>0</v>
      </c>
      <c r="C42" s="23">
        <v>0</v>
      </c>
      <c r="D42" s="23"/>
      <c r="E42" s="23">
        <f>$B42+$C42+$D42</f>
        <v>0</v>
      </c>
      <c r="F42" s="24">
        <v>0</v>
      </c>
      <c r="G42" s="25">
        <v>0</v>
      </c>
      <c r="H42" s="24"/>
      <c r="I42" s="25"/>
      <c r="J42" s="24"/>
      <c r="K42" s="25"/>
      <c r="L42" s="24"/>
      <c r="M42" s="25"/>
      <c r="N42" s="24"/>
      <c r="O42" s="25"/>
      <c r="P42" s="24">
        <f>$H42+$J42+$L42+$N42</f>
        <v>0</v>
      </c>
      <c r="Q42" s="25">
        <f>$I42+$K42+$M42+$O42</f>
        <v>0</v>
      </c>
      <c r="R42" s="26">
        <f>IF($H42=0,0,(($H42-$H42)/$H42)*100)</f>
        <v>0</v>
      </c>
      <c r="S42" s="27">
        <f>IF($I42=0,0,(($I42-$I42)/$I42)*100)</f>
        <v>0</v>
      </c>
      <c r="T42" s="26">
        <f>IF($E42=0,0,($P42/$E42)*100)</f>
        <v>0</v>
      </c>
      <c r="U42" s="28">
        <f>IF($E42=0,0,($Q42/$E42)*100)</f>
        <v>0</v>
      </c>
      <c r="V42" s="24">
        <v>0</v>
      </c>
      <c r="W42" s="25"/>
    </row>
    <row r="43" spans="1:23" ht="12.75" customHeight="1">
      <c r="A43" s="22" t="s">
        <v>64</v>
      </c>
      <c r="B43" s="23">
        <v>219608000</v>
      </c>
      <c r="C43" s="23">
        <v>0</v>
      </c>
      <c r="D43" s="23"/>
      <c r="E43" s="23">
        <f>$B43+$C43+$D43</f>
        <v>219608000</v>
      </c>
      <c r="F43" s="24">
        <v>219608000</v>
      </c>
      <c r="G43" s="25">
        <v>43108000</v>
      </c>
      <c r="H43" s="24">
        <v>28866000</v>
      </c>
      <c r="I43" s="25">
        <v>28651013</v>
      </c>
      <c r="J43" s="24"/>
      <c r="K43" s="25"/>
      <c r="L43" s="24"/>
      <c r="M43" s="25"/>
      <c r="N43" s="24"/>
      <c r="O43" s="25"/>
      <c r="P43" s="24">
        <f>$H43+$J43+$L43+$N43</f>
        <v>28866000</v>
      </c>
      <c r="Q43" s="25">
        <f>$I43+$K43+$M43+$O43</f>
        <v>28651013</v>
      </c>
      <c r="R43" s="26">
        <f>IF($H43=0,0,(($H43-$H43)/$H43)*100)</f>
        <v>0</v>
      </c>
      <c r="S43" s="27">
        <f>IF($I43=0,0,(($I43-$I43)/$I43)*100)</f>
        <v>0</v>
      </c>
      <c r="T43" s="26">
        <f>IF($E43=0,0,($P43/$E43)*100)</f>
        <v>13.144329896907218</v>
      </c>
      <c r="U43" s="28">
        <f>IF($E43=0,0,($Q43/$E43)*100)</f>
        <v>13.046434100761356</v>
      </c>
      <c r="V43" s="24">
        <v>0</v>
      </c>
      <c r="W43" s="25">
        <v>0</v>
      </c>
    </row>
    <row r="44" spans="1:23" ht="12.75" customHeight="1">
      <c r="A44" s="22" t="s">
        <v>65</v>
      </c>
      <c r="B44" s="23">
        <v>737716000</v>
      </c>
      <c r="C44" s="23">
        <v>-80000000</v>
      </c>
      <c r="D44" s="23"/>
      <c r="E44" s="23">
        <f>$B44+$C44+$D44</f>
        <v>657716000</v>
      </c>
      <c r="F44" s="24">
        <v>657716000</v>
      </c>
      <c r="G44" s="25">
        <v>0</v>
      </c>
      <c r="H44" s="24"/>
      <c r="I44" s="25"/>
      <c r="J44" s="24"/>
      <c r="K44" s="25"/>
      <c r="L44" s="24"/>
      <c r="M44" s="25"/>
      <c r="N44" s="24"/>
      <c r="O44" s="25"/>
      <c r="P44" s="24">
        <f>$H44+$J44+$L44+$N44</f>
        <v>0</v>
      </c>
      <c r="Q44" s="25">
        <f>$I44+$K44+$M44+$O44</f>
        <v>0</v>
      </c>
      <c r="R44" s="26">
        <f>IF($H44=0,0,(($H44-$H44)/$H44)*100)</f>
        <v>0</v>
      </c>
      <c r="S44" s="27">
        <f>IF($I44=0,0,(($I44-$I44)/$I44)*100)</f>
        <v>0</v>
      </c>
      <c r="T44" s="26">
        <f>IF($E44=0,0,($P44/$E44)*100)</f>
        <v>0</v>
      </c>
      <c r="U44" s="28">
        <f>IF($E44=0,0,($Q44/$E44)*100)</f>
        <v>0</v>
      </c>
      <c r="V44" s="24">
        <v>0</v>
      </c>
      <c r="W44" s="25">
        <v>0</v>
      </c>
    </row>
    <row r="45" spans="1:23" ht="12.75" customHeight="1">
      <c r="A45" s="22" t="s">
        <v>66</v>
      </c>
      <c r="B45" s="23">
        <v>0</v>
      </c>
      <c r="C45" s="23">
        <v>0</v>
      </c>
      <c r="D45" s="23"/>
      <c r="E45" s="23">
        <f>$B45+$C45+$D45</f>
        <v>0</v>
      </c>
      <c r="F45" s="24">
        <v>0</v>
      </c>
      <c r="G45" s="25">
        <v>0</v>
      </c>
      <c r="H45" s="24"/>
      <c r="I45" s="25"/>
      <c r="J45" s="24"/>
      <c r="K45" s="25"/>
      <c r="L45" s="24"/>
      <c r="M45" s="25"/>
      <c r="N45" s="24"/>
      <c r="O45" s="25"/>
      <c r="P45" s="24">
        <f>$H45+$J45+$L45+$N45</f>
        <v>0</v>
      </c>
      <c r="Q45" s="25">
        <f>$I45+$K45+$M45+$O45</f>
        <v>0</v>
      </c>
      <c r="R45" s="26">
        <f>IF($H45=0,0,(($H45-$H45)/$H45)*100)</f>
        <v>0</v>
      </c>
      <c r="S45" s="27">
        <f>IF($I45=0,0,(($I45-$I45)/$I45)*100)</f>
        <v>0</v>
      </c>
      <c r="T45" s="26">
        <f>IF($E45=0,0,($P45/$E45)*100)</f>
        <v>0</v>
      </c>
      <c r="U45" s="28">
        <f>IF($E45=0,0,($Q45/$E45)*100)</f>
        <v>0</v>
      </c>
      <c r="V45" s="24">
        <v>0</v>
      </c>
      <c r="W45" s="25"/>
    </row>
    <row r="46" spans="1:23" ht="12.75" customHeight="1">
      <c r="A46" s="22" t="s">
        <v>67</v>
      </c>
      <c r="B46" s="23">
        <v>0</v>
      </c>
      <c r="C46" s="23">
        <v>0</v>
      </c>
      <c r="D46" s="23"/>
      <c r="E46" s="23">
        <f>$B46+$C46+$D46</f>
        <v>0</v>
      </c>
      <c r="F46" s="24">
        <v>0</v>
      </c>
      <c r="G46" s="25">
        <v>0</v>
      </c>
      <c r="H46" s="24"/>
      <c r="I46" s="25"/>
      <c r="J46" s="24"/>
      <c r="K46" s="25"/>
      <c r="L46" s="24"/>
      <c r="M46" s="25"/>
      <c r="N46" s="24"/>
      <c r="O46" s="25"/>
      <c r="P46" s="24">
        <f>$H46+$J46+$L46+$N46</f>
        <v>0</v>
      </c>
      <c r="Q46" s="25">
        <f>$I46+$K46+$M46+$O46</f>
        <v>0</v>
      </c>
      <c r="R46" s="26">
        <f>IF($H46=0,0,(($H46-$H46)/$H46)*100)</f>
        <v>0</v>
      </c>
      <c r="S46" s="27">
        <f>IF($I46=0,0,(($I46-$I46)/$I46)*100)</f>
        <v>0</v>
      </c>
      <c r="T46" s="26">
        <f>IF($E46=0,0,($P46/$E46)*100)</f>
        <v>0</v>
      </c>
      <c r="U46" s="28">
        <f>IF($E46=0,0,($Q46/$E46)*100)</f>
        <v>0</v>
      </c>
      <c r="V46" s="24">
        <v>0</v>
      </c>
      <c r="W46" s="25"/>
    </row>
    <row r="47" spans="1:23" ht="12.75" customHeight="1" hidden="1">
      <c r="A47" s="22" t="s">
        <v>68</v>
      </c>
      <c r="B47" s="23">
        <v>0</v>
      </c>
      <c r="C47" s="23">
        <v>0</v>
      </c>
      <c r="D47" s="23"/>
      <c r="E47" s="23">
        <f>$B47+$C47+$D47</f>
        <v>0</v>
      </c>
      <c r="F47" s="24">
        <v>0</v>
      </c>
      <c r="G47" s="25">
        <v>0</v>
      </c>
      <c r="H47" s="24"/>
      <c r="I47" s="25"/>
      <c r="J47" s="24"/>
      <c r="K47" s="25"/>
      <c r="L47" s="24"/>
      <c r="M47" s="25"/>
      <c r="N47" s="24"/>
      <c r="O47" s="25"/>
      <c r="P47" s="24">
        <f>$H47+$J47+$L47+$N47</f>
        <v>0</v>
      </c>
      <c r="Q47" s="25">
        <f>$I47+$K47+$M47+$O47</f>
        <v>0</v>
      </c>
      <c r="R47" s="26">
        <f>IF($H47=0,0,(($H47-$H47)/$H47)*100)</f>
        <v>0</v>
      </c>
      <c r="S47" s="27">
        <f>IF($I47=0,0,(($I47-$I47)/$I47)*100)</f>
        <v>0</v>
      </c>
      <c r="T47" s="26">
        <f>IF($E47=0,0,($P47/$E47)*100)</f>
        <v>0</v>
      </c>
      <c r="U47" s="28">
        <f>IF($E47=0,0,($Q47/$E47)*100)</f>
        <v>0</v>
      </c>
      <c r="V47" s="24">
        <v>0</v>
      </c>
      <c r="W47" s="25"/>
    </row>
    <row r="48" spans="1:23" ht="12.75" customHeight="1">
      <c r="A48" s="22" t="s">
        <v>69</v>
      </c>
      <c r="B48" s="23">
        <v>0</v>
      </c>
      <c r="C48" s="23">
        <v>0</v>
      </c>
      <c r="D48" s="23"/>
      <c r="E48" s="23">
        <f>$B48+$C48+$D48</f>
        <v>0</v>
      </c>
      <c r="F48" s="24">
        <v>0</v>
      </c>
      <c r="G48" s="25">
        <v>0</v>
      </c>
      <c r="H48" s="24"/>
      <c r="I48" s="25"/>
      <c r="J48" s="24"/>
      <c r="K48" s="25"/>
      <c r="L48" s="24"/>
      <c r="M48" s="25"/>
      <c r="N48" s="24"/>
      <c r="O48" s="25"/>
      <c r="P48" s="24">
        <f>$H48+$J48+$L48+$N48</f>
        <v>0</v>
      </c>
      <c r="Q48" s="25">
        <f>$I48+$K48+$M48+$O48</f>
        <v>0</v>
      </c>
      <c r="R48" s="26">
        <f>IF($H48=0,0,(($H48-$H48)/$H48)*100)</f>
        <v>0</v>
      </c>
      <c r="S48" s="27">
        <f>IF($I48=0,0,(($I48-$I48)/$I48)*100)</f>
        <v>0</v>
      </c>
      <c r="T48" s="26">
        <f>IF($E48=0,0,($P48/$E48)*100)</f>
        <v>0</v>
      </c>
      <c r="U48" s="28">
        <f>IF($E48=0,0,($Q48/$E48)*100)</f>
        <v>0</v>
      </c>
      <c r="V48" s="24">
        <v>0</v>
      </c>
      <c r="W48" s="25"/>
    </row>
    <row r="49" spans="1:23" ht="12.75" customHeight="1">
      <c r="A49" s="22" t="s">
        <v>70</v>
      </c>
      <c r="B49" s="23">
        <v>0</v>
      </c>
      <c r="C49" s="23">
        <v>0</v>
      </c>
      <c r="D49" s="23"/>
      <c r="E49" s="23">
        <f>$B49+$C49+$D49</f>
        <v>0</v>
      </c>
      <c r="F49" s="24">
        <v>0</v>
      </c>
      <c r="G49" s="25">
        <v>0</v>
      </c>
      <c r="H49" s="24"/>
      <c r="I49" s="25"/>
      <c r="J49" s="24"/>
      <c r="K49" s="25"/>
      <c r="L49" s="24"/>
      <c r="M49" s="25"/>
      <c r="N49" s="24"/>
      <c r="O49" s="25"/>
      <c r="P49" s="24">
        <f>$H49+$J49+$L49+$N49</f>
        <v>0</v>
      </c>
      <c r="Q49" s="25">
        <f>$I49+$K49+$M49+$O49</f>
        <v>0</v>
      </c>
      <c r="R49" s="26">
        <f>IF($H49=0,0,(($H49-$H49)/$H49)*100)</f>
        <v>0</v>
      </c>
      <c r="S49" s="27">
        <f>IF($I49=0,0,(($I49-$I49)/$I49)*100)</f>
        <v>0</v>
      </c>
      <c r="T49" s="26">
        <f>IF($E49=0,0,($P49/$E49)*100)</f>
        <v>0</v>
      </c>
      <c r="U49" s="28">
        <f>IF($E49=0,0,($Q49/$E49)*100)</f>
        <v>0</v>
      </c>
      <c r="V49" s="24">
        <v>0</v>
      </c>
      <c r="W49" s="25"/>
    </row>
    <row r="50" spans="1:23" ht="12.75" customHeight="1">
      <c r="A50" s="22" t="s">
        <v>71</v>
      </c>
      <c r="B50" s="23">
        <v>0</v>
      </c>
      <c r="C50" s="23">
        <v>0</v>
      </c>
      <c r="D50" s="23"/>
      <c r="E50" s="23">
        <f>$B50+$C50+$D50</f>
        <v>0</v>
      </c>
      <c r="F50" s="24">
        <v>0</v>
      </c>
      <c r="G50" s="25">
        <v>0</v>
      </c>
      <c r="H50" s="24"/>
      <c r="I50" s="25"/>
      <c r="J50" s="24"/>
      <c r="K50" s="25"/>
      <c r="L50" s="24"/>
      <c r="M50" s="25"/>
      <c r="N50" s="24"/>
      <c r="O50" s="25"/>
      <c r="P50" s="24">
        <f>$H50+$J50+$L50+$N50</f>
        <v>0</v>
      </c>
      <c r="Q50" s="25">
        <f>$I50+$K50+$M50+$O50</f>
        <v>0</v>
      </c>
      <c r="R50" s="26">
        <f>IF($H50=0,0,(($H50-$H50)/$H50)*100)</f>
        <v>0</v>
      </c>
      <c r="S50" s="27">
        <f>IF($I50=0,0,(($I50-$I50)/$I50)*100)</f>
        <v>0</v>
      </c>
      <c r="T50" s="26">
        <f>IF($E50=0,0,($P50/$E50)*100)</f>
        <v>0</v>
      </c>
      <c r="U50" s="28">
        <f>IF($E50=0,0,($Q50/$E50)*100)</f>
        <v>0</v>
      </c>
      <c r="V50" s="24">
        <v>0</v>
      </c>
      <c r="W50" s="25">
        <v>0</v>
      </c>
    </row>
    <row r="51" spans="1:23" ht="12.75" customHeight="1">
      <c r="A51" s="22" t="s">
        <v>72</v>
      </c>
      <c r="B51" s="23">
        <v>415636000</v>
      </c>
      <c r="C51" s="23">
        <v>0</v>
      </c>
      <c r="D51" s="23"/>
      <c r="E51" s="23">
        <f>$B51+$C51+$D51</f>
        <v>415636000</v>
      </c>
      <c r="F51" s="24">
        <v>415636000</v>
      </c>
      <c r="G51" s="25">
        <v>185520000</v>
      </c>
      <c r="H51" s="24">
        <v>64377000</v>
      </c>
      <c r="I51" s="25">
        <v>43351312</v>
      </c>
      <c r="J51" s="24"/>
      <c r="K51" s="25"/>
      <c r="L51" s="24"/>
      <c r="M51" s="25"/>
      <c r="N51" s="24"/>
      <c r="O51" s="25"/>
      <c r="P51" s="24">
        <f>$H51+$J51+$L51+$N51</f>
        <v>64377000</v>
      </c>
      <c r="Q51" s="25">
        <f>$I51+$K51+$M51+$O51</f>
        <v>43351312</v>
      </c>
      <c r="R51" s="26">
        <f>IF($H51=0,0,(($H51-$H51)/$H51)*100)</f>
        <v>0</v>
      </c>
      <c r="S51" s="27">
        <f>IF($I51=0,0,(($I51-$I51)/$I51)*100)</f>
        <v>0</v>
      </c>
      <c r="T51" s="26">
        <f>IF($E51=0,0,($P51/$E51)*100)</f>
        <v>15.488793078559123</v>
      </c>
      <c r="U51" s="28">
        <f>IF($E51=0,0,($Q51/$E51)*100)</f>
        <v>10.430114811998962</v>
      </c>
      <c r="V51" s="24">
        <v>0</v>
      </c>
      <c r="W51" s="25">
        <v>0</v>
      </c>
    </row>
    <row r="52" spans="1:23" ht="12.75" customHeight="1">
      <c r="A52" s="22" t="s">
        <v>73</v>
      </c>
      <c r="B52" s="23">
        <v>212878000</v>
      </c>
      <c r="C52" s="23">
        <v>0</v>
      </c>
      <c r="D52" s="23"/>
      <c r="E52" s="23">
        <f>$B52+$C52+$D52</f>
        <v>212878000</v>
      </c>
      <c r="F52" s="24">
        <v>212878000</v>
      </c>
      <c r="G52" s="25">
        <v>0</v>
      </c>
      <c r="H52" s="24"/>
      <c r="I52" s="25"/>
      <c r="J52" s="24"/>
      <c r="K52" s="25"/>
      <c r="L52" s="24"/>
      <c r="M52" s="25"/>
      <c r="N52" s="24"/>
      <c r="O52" s="25"/>
      <c r="P52" s="24">
        <f>$H52+$J52+$L52+$N52</f>
        <v>0</v>
      </c>
      <c r="Q52" s="25">
        <f>$I52+$K52+$M52+$O52</f>
        <v>0</v>
      </c>
      <c r="R52" s="26">
        <f>IF($H52=0,0,(($H52-$H52)/$H52)*100)</f>
        <v>0</v>
      </c>
      <c r="S52" s="27">
        <f>IF($I52=0,0,(($I52-$I52)/$I52)*100)</f>
        <v>0</v>
      </c>
      <c r="T52" s="26">
        <f>IF($E52=0,0,($P52/$E52)*100)</f>
        <v>0</v>
      </c>
      <c r="U52" s="28">
        <f>IF($E52=0,0,($Q52/$E52)*100)</f>
        <v>0</v>
      </c>
      <c r="V52" s="24">
        <v>0</v>
      </c>
      <c r="W52" s="25">
        <v>0</v>
      </c>
    </row>
    <row r="53" spans="1:23" ht="12.75" customHeight="1">
      <c r="A53" s="29" t="s">
        <v>41</v>
      </c>
      <c r="B53" s="30">
        <f>SUM(B42:B52)</f>
        <v>1585838000</v>
      </c>
      <c r="C53" s="30">
        <f>SUM(C42:C52)</f>
        <v>-80000000</v>
      </c>
      <c r="D53" s="30"/>
      <c r="E53" s="30">
        <f>$B53+$C53+$D53</f>
        <v>1505838000</v>
      </c>
      <c r="F53" s="31">
        <f>SUM(F42:F52)</f>
        <v>1505838000</v>
      </c>
      <c r="G53" s="32">
        <f>SUM(G42:G52)</f>
        <v>228628000</v>
      </c>
      <c r="H53" s="31">
        <f>SUM(H42:H52)</f>
        <v>93243000</v>
      </c>
      <c r="I53" s="32">
        <f>SUM(I42:I52)</f>
        <v>72002325</v>
      </c>
      <c r="J53" s="31">
        <f>SUM(J42:J52)</f>
        <v>0</v>
      </c>
      <c r="K53" s="32">
        <f>SUM(K42:K52)</f>
        <v>0</v>
      </c>
      <c r="L53" s="31">
        <f>SUM(L42:L52)</f>
        <v>0</v>
      </c>
      <c r="M53" s="32">
        <f>SUM(M42:M52)</f>
        <v>0</v>
      </c>
      <c r="N53" s="31">
        <f>SUM(N42:N52)</f>
        <v>0</v>
      </c>
      <c r="O53" s="32">
        <f>SUM(O42:O52)</f>
        <v>0</v>
      </c>
      <c r="P53" s="31">
        <f>$H53+$J53+$L53+$N53</f>
        <v>93243000</v>
      </c>
      <c r="Q53" s="32">
        <f>$I53+$K53+$M53+$O53</f>
        <v>72002325</v>
      </c>
      <c r="R53" s="33">
        <f>IF($H53=0,0,(($H53-$H53)/$H53)*100)</f>
        <v>0</v>
      </c>
      <c r="S53" s="34">
        <f>IF($I53=0,0,(($I53-$I53)/$I53)*100)</f>
        <v>0</v>
      </c>
      <c r="T53" s="33">
        <f>IF((+$E43+$E45+$E47+$E48+$E51)=0,0,(P53/(+$E43+$E45+$E47+$E48+$E51))*100)</f>
        <v>14.678296843417648</v>
      </c>
      <c r="U53" s="35">
        <f>IF((+$E43+$E45+$E47+$E48+$E51)=0,0,(Q53/(+$E43+$E45+$E47+$E48+$E51))*100)</f>
        <v>11.334593479041125</v>
      </c>
      <c r="V53" s="31">
        <f>SUM(V42:V52)</f>
        <v>0</v>
      </c>
      <c r="W53" s="32">
        <f>SUM(W42:W52)</f>
        <v>0</v>
      </c>
    </row>
    <row r="54" spans="1:23" ht="12.75" customHeight="1">
      <c r="A54" s="15" t="s">
        <v>74</v>
      </c>
      <c r="B54" s="36"/>
      <c r="C54" s="36"/>
      <c r="D54" s="36"/>
      <c r="E54" s="36"/>
      <c r="F54" s="37"/>
      <c r="G54" s="38"/>
      <c r="H54" s="37"/>
      <c r="I54" s="38"/>
      <c r="J54" s="37"/>
      <c r="K54" s="38"/>
      <c r="L54" s="37"/>
      <c r="M54" s="38"/>
      <c r="N54" s="37"/>
      <c r="O54" s="38"/>
      <c r="P54" s="37"/>
      <c r="Q54" s="38"/>
      <c r="R54" s="19"/>
      <c r="S54" s="20"/>
      <c r="T54" s="19"/>
      <c r="U54" s="21"/>
      <c r="V54" s="37"/>
      <c r="W54" s="38"/>
    </row>
    <row r="55" spans="1:23" ht="12.75" customHeight="1">
      <c r="A55" s="39" t="s">
        <v>75</v>
      </c>
      <c r="B55" s="23">
        <v>0</v>
      </c>
      <c r="C55" s="23">
        <v>0</v>
      </c>
      <c r="D55" s="23"/>
      <c r="E55" s="23">
        <f>$B55+$C55+$D55</f>
        <v>0</v>
      </c>
      <c r="F55" s="24">
        <v>0</v>
      </c>
      <c r="G55" s="25">
        <v>0</v>
      </c>
      <c r="H55" s="24"/>
      <c r="I55" s="25"/>
      <c r="J55" s="24"/>
      <c r="K55" s="25"/>
      <c r="L55" s="24"/>
      <c r="M55" s="25"/>
      <c r="N55" s="24"/>
      <c r="O55" s="25"/>
      <c r="P55" s="24">
        <f>$H55+$J55+$L55+$N55</f>
        <v>0</v>
      </c>
      <c r="Q55" s="25">
        <f>$I55+$K55+$M55+$O55</f>
        <v>0</v>
      </c>
      <c r="R55" s="26">
        <f>IF($H55=0,0,(($H55-$H55)/$H55)*100)</f>
        <v>0</v>
      </c>
      <c r="S55" s="27">
        <f>IF($I55=0,0,(($I55-$I55)/$I55)*100)</f>
        <v>0</v>
      </c>
      <c r="T55" s="26">
        <f>IF($E55=0,0,($P55/$E55)*100)</f>
        <v>0</v>
      </c>
      <c r="U55" s="28">
        <f>IF($E55=0,0,($Q55/$E55)*100)</f>
        <v>0</v>
      </c>
      <c r="V55" s="24">
        <v>0</v>
      </c>
      <c r="W55" s="25"/>
    </row>
    <row r="56" spans="1:23" ht="12.75" customHeight="1">
      <c r="A56" s="39" t="s">
        <v>76</v>
      </c>
      <c r="B56" s="23">
        <v>0</v>
      </c>
      <c r="C56" s="23">
        <v>0</v>
      </c>
      <c r="D56" s="23"/>
      <c r="E56" s="23">
        <f>$B56+$C56+$D56</f>
        <v>0</v>
      </c>
      <c r="F56" s="24">
        <v>0</v>
      </c>
      <c r="G56" s="25">
        <v>0</v>
      </c>
      <c r="H56" s="24"/>
      <c r="I56" s="25"/>
      <c r="J56" s="24"/>
      <c r="K56" s="25"/>
      <c r="L56" s="24"/>
      <c r="M56" s="25"/>
      <c r="N56" s="24"/>
      <c r="O56" s="25"/>
      <c r="P56" s="24">
        <f>$H56+$J56+$L56+$N56</f>
        <v>0</v>
      </c>
      <c r="Q56" s="25">
        <f>$I56+$K56+$M56+$O56</f>
        <v>0</v>
      </c>
      <c r="R56" s="26">
        <f>IF($H56=0,0,(($H56-$H56)/$H56)*100)</f>
        <v>0</v>
      </c>
      <c r="S56" s="27">
        <f>IF($I56=0,0,(($I56-$I56)/$I56)*100)</f>
        <v>0</v>
      </c>
      <c r="T56" s="26">
        <f>IF($E56=0,0,($P56/$E56)*100)</f>
        <v>0</v>
      </c>
      <c r="U56" s="28">
        <f>IF($E56=0,0,($Q56/$E56)*100)</f>
        <v>0</v>
      </c>
      <c r="V56" s="24">
        <v>0</v>
      </c>
      <c r="W56" s="25"/>
    </row>
    <row r="57" spans="1:23" ht="12.75" customHeight="1" hidden="1">
      <c r="A57" s="39" t="s">
        <v>77</v>
      </c>
      <c r="B57" s="23">
        <v>0</v>
      </c>
      <c r="C57" s="23">
        <v>0</v>
      </c>
      <c r="D57" s="23"/>
      <c r="E57" s="23">
        <f>$B57+$C57+$D57</f>
        <v>0</v>
      </c>
      <c r="F57" s="24">
        <v>0</v>
      </c>
      <c r="G57" s="25">
        <v>0</v>
      </c>
      <c r="H57" s="24"/>
      <c r="I57" s="25"/>
      <c r="J57" s="24"/>
      <c r="K57" s="25"/>
      <c r="L57" s="24"/>
      <c r="M57" s="25"/>
      <c r="N57" s="24"/>
      <c r="O57" s="25"/>
      <c r="P57" s="24">
        <f>$H57+$J57+$L57+$N57</f>
        <v>0</v>
      </c>
      <c r="Q57" s="25">
        <f>$I57+$K57+$M57+$O57</f>
        <v>0</v>
      </c>
      <c r="R57" s="26">
        <f>IF($H57=0,0,(($H57-$H57)/$H57)*100)</f>
        <v>0</v>
      </c>
      <c r="S57" s="27">
        <f>IF($I57=0,0,(($I57-$I57)/$I57)*100)</f>
        <v>0</v>
      </c>
      <c r="T57" s="26">
        <f>IF($E57=0,0,($P57/$E57)*100)</f>
        <v>0</v>
      </c>
      <c r="U57" s="28">
        <f>IF($E57=0,0,($Q57/$E57)*100)</f>
        <v>0</v>
      </c>
      <c r="V57" s="24">
        <v>0</v>
      </c>
      <c r="W57" s="25"/>
    </row>
    <row r="58" spans="1:23" ht="12.75" customHeight="1" hidden="1">
      <c r="A58" s="22" t="s">
        <v>78</v>
      </c>
      <c r="B58" s="23">
        <v>0</v>
      </c>
      <c r="C58" s="23">
        <v>0</v>
      </c>
      <c r="D58" s="23"/>
      <c r="E58" s="23">
        <f>$B58+$C58+$D58</f>
        <v>0</v>
      </c>
      <c r="F58" s="24">
        <v>0</v>
      </c>
      <c r="G58" s="25">
        <v>0</v>
      </c>
      <c r="H58" s="24"/>
      <c r="I58" s="25"/>
      <c r="J58" s="24"/>
      <c r="K58" s="25"/>
      <c r="L58" s="24"/>
      <c r="M58" s="25"/>
      <c r="N58" s="24"/>
      <c r="O58" s="25"/>
      <c r="P58" s="24">
        <f>$H58+$J58+$L58+$N58</f>
        <v>0</v>
      </c>
      <c r="Q58" s="25">
        <f>$I58+$K58+$M58+$O58</f>
        <v>0</v>
      </c>
      <c r="R58" s="26">
        <f>IF($H58=0,0,(($H58-$H58)/$H58)*100)</f>
        <v>0</v>
      </c>
      <c r="S58" s="27">
        <f>IF($I58=0,0,(($I58-$I58)/$I58)*100)</f>
        <v>0</v>
      </c>
      <c r="T58" s="26">
        <f>IF($E58=0,0,($P58/$E58)*100)</f>
        <v>0</v>
      </c>
      <c r="U58" s="28">
        <f>IF($E58=0,0,($Q58/$E58)*100)</f>
        <v>0</v>
      </c>
      <c r="V58" s="24">
        <v>0</v>
      </c>
      <c r="W58" s="25"/>
    </row>
    <row r="59" spans="1:23" ht="12.75" customHeight="1">
      <c r="A59" s="40" t="s">
        <v>41</v>
      </c>
      <c r="B59" s="41">
        <f>SUM(B55:B58)</f>
        <v>0</v>
      </c>
      <c r="C59" s="41">
        <f>SUM(C55:C58)</f>
        <v>0</v>
      </c>
      <c r="D59" s="41"/>
      <c r="E59" s="41">
        <f>$B59+$C59+$D59</f>
        <v>0</v>
      </c>
      <c r="F59" s="42">
        <f>SUM(F55:F58)</f>
        <v>0</v>
      </c>
      <c r="G59" s="43">
        <f>SUM(G55:G58)</f>
        <v>0</v>
      </c>
      <c r="H59" s="42">
        <f>SUM(H55:H58)</f>
        <v>0</v>
      </c>
      <c r="I59" s="43">
        <f>SUM(I55:I58)</f>
        <v>0</v>
      </c>
      <c r="J59" s="42">
        <f>SUM(J55:J58)</f>
        <v>0</v>
      </c>
      <c r="K59" s="43">
        <f>SUM(K55:K58)</f>
        <v>0</v>
      </c>
      <c r="L59" s="42">
        <f>SUM(L55:L58)</f>
        <v>0</v>
      </c>
      <c r="M59" s="43">
        <f>SUM(M55:M58)</f>
        <v>0</v>
      </c>
      <c r="N59" s="42">
        <f>SUM(N55:N58)</f>
        <v>0</v>
      </c>
      <c r="O59" s="43">
        <f>SUM(O55:O58)</f>
        <v>0</v>
      </c>
      <c r="P59" s="42">
        <f>$H59+$J59+$L59+$N59</f>
        <v>0</v>
      </c>
      <c r="Q59" s="43">
        <f>$I59+$K59+$M59+$O59</f>
        <v>0</v>
      </c>
      <c r="R59" s="44">
        <f>IF($H59=0,0,(($H59-$H59)/$H59)*100)</f>
        <v>0</v>
      </c>
      <c r="S59" s="45">
        <f>IF($I59=0,0,(($I59-$I59)/$I59)*100)</f>
        <v>0</v>
      </c>
      <c r="T59" s="44">
        <f>IF($E59=0,0,($P59/$E59)*100)</f>
        <v>0</v>
      </c>
      <c r="U59" s="46">
        <f>IF($E59=0,0,($Q59/$E59)*100)</f>
        <v>0</v>
      </c>
      <c r="V59" s="42">
        <f>SUM(V55:V58)</f>
        <v>0</v>
      </c>
      <c r="W59" s="43">
        <f>SUM(W55:W58)</f>
        <v>0</v>
      </c>
    </row>
    <row r="60" spans="1:23" ht="12.75" customHeight="1">
      <c r="A60" s="15" t="s">
        <v>79</v>
      </c>
      <c r="B60" s="36"/>
      <c r="C60" s="36"/>
      <c r="D60" s="36"/>
      <c r="E60" s="36"/>
      <c r="F60" s="37"/>
      <c r="G60" s="38"/>
      <c r="H60" s="37"/>
      <c r="I60" s="38"/>
      <c r="J60" s="37"/>
      <c r="K60" s="38"/>
      <c r="L60" s="37"/>
      <c r="M60" s="38"/>
      <c r="N60" s="37"/>
      <c r="O60" s="38"/>
      <c r="P60" s="37"/>
      <c r="Q60" s="38"/>
      <c r="R60" s="19"/>
      <c r="S60" s="20"/>
      <c r="T60" s="19"/>
      <c r="U60" s="21"/>
      <c r="V60" s="37"/>
      <c r="W60" s="38"/>
    </row>
    <row r="61" spans="1:23" ht="12.75" customHeight="1">
      <c r="A61" s="22" t="s">
        <v>80</v>
      </c>
      <c r="B61" s="23">
        <v>0</v>
      </c>
      <c r="C61" s="23">
        <v>0</v>
      </c>
      <c r="D61" s="23"/>
      <c r="E61" s="23">
        <f>$B61+$C61+$D61</f>
        <v>0</v>
      </c>
      <c r="F61" s="24">
        <v>0</v>
      </c>
      <c r="G61" s="25">
        <v>0</v>
      </c>
      <c r="H61" s="24"/>
      <c r="I61" s="25"/>
      <c r="J61" s="24"/>
      <c r="K61" s="25"/>
      <c r="L61" s="24"/>
      <c r="M61" s="25"/>
      <c r="N61" s="24"/>
      <c r="O61" s="25"/>
      <c r="P61" s="24">
        <f>$H61+$J61+$L61+$N61</f>
        <v>0</v>
      </c>
      <c r="Q61" s="25">
        <f>$I61+$K61+$M61+$O61</f>
        <v>0</v>
      </c>
      <c r="R61" s="26">
        <f>IF($H61=0,0,(($H61-$H61)/$H61)*100)</f>
        <v>0</v>
      </c>
      <c r="S61" s="27">
        <f>IF($I61=0,0,(($I61-$I61)/$I61)*100)</f>
        <v>0</v>
      </c>
      <c r="T61" s="26">
        <f>IF($E61=0,0,($P61/$E61)*100)</f>
        <v>0</v>
      </c>
      <c r="U61" s="28">
        <f>IF($E61=0,0,($Q61/$E61)*100)</f>
        <v>0</v>
      </c>
      <c r="V61" s="24">
        <v>0</v>
      </c>
      <c r="W61" s="25"/>
    </row>
    <row r="62" spans="1:23" ht="12.75" customHeight="1">
      <c r="A62" s="22" t="s">
        <v>81</v>
      </c>
      <c r="B62" s="23">
        <v>0</v>
      </c>
      <c r="C62" s="23">
        <v>0</v>
      </c>
      <c r="D62" s="23"/>
      <c r="E62" s="23">
        <f>$B62+$C62+$D62</f>
        <v>0</v>
      </c>
      <c r="F62" s="24">
        <v>0</v>
      </c>
      <c r="G62" s="25">
        <v>0</v>
      </c>
      <c r="H62" s="24"/>
      <c r="I62" s="25"/>
      <c r="J62" s="24"/>
      <c r="K62" s="25"/>
      <c r="L62" s="24"/>
      <c r="M62" s="25"/>
      <c r="N62" s="24"/>
      <c r="O62" s="25"/>
      <c r="P62" s="24">
        <f>$H62+$J62+$L62+$N62</f>
        <v>0</v>
      </c>
      <c r="Q62" s="25">
        <f>$I62+$K62+$M62+$O62</f>
        <v>0</v>
      </c>
      <c r="R62" s="26">
        <f>IF($H62=0,0,(($H62-$H62)/$H62)*100)</f>
        <v>0</v>
      </c>
      <c r="S62" s="27">
        <f>IF($I62=0,0,(($I62-$I62)/$I62)*100)</f>
        <v>0</v>
      </c>
      <c r="T62" s="26">
        <f>IF($E62=0,0,($P62/$E62)*100)</f>
        <v>0</v>
      </c>
      <c r="U62" s="28">
        <f>IF($E62=0,0,($Q62/$E62)*100)</f>
        <v>0</v>
      </c>
      <c r="V62" s="24">
        <v>0</v>
      </c>
      <c r="W62" s="25"/>
    </row>
    <row r="63" spans="1:23" ht="12.75" customHeight="1">
      <c r="A63" s="22" t="s">
        <v>82</v>
      </c>
      <c r="B63" s="23">
        <v>0</v>
      </c>
      <c r="C63" s="23">
        <v>0</v>
      </c>
      <c r="D63" s="23"/>
      <c r="E63" s="23">
        <f>$B63+$C63+$D63</f>
        <v>0</v>
      </c>
      <c r="F63" s="24">
        <v>0</v>
      </c>
      <c r="G63" s="25">
        <v>0</v>
      </c>
      <c r="H63" s="24"/>
      <c r="I63" s="25"/>
      <c r="J63" s="24"/>
      <c r="K63" s="25"/>
      <c r="L63" s="24"/>
      <c r="M63" s="25"/>
      <c r="N63" s="24"/>
      <c r="O63" s="25"/>
      <c r="P63" s="24">
        <f>$H63+$J63+$L63+$N63</f>
        <v>0</v>
      </c>
      <c r="Q63" s="25">
        <f>$I63+$K63+$M63+$O63</f>
        <v>0</v>
      </c>
      <c r="R63" s="26">
        <f>IF($H63=0,0,(($H63-$H63)/$H63)*100)</f>
        <v>0</v>
      </c>
      <c r="S63" s="27">
        <f>IF($I63=0,0,(($I63-$I63)/$I63)*100)</f>
        <v>0</v>
      </c>
      <c r="T63" s="26">
        <f>IF($E63=0,0,($P63/$E63)*100)</f>
        <v>0</v>
      </c>
      <c r="U63" s="28">
        <f>IF($E63=0,0,($Q63/$E63)*100)</f>
        <v>0</v>
      </c>
      <c r="V63" s="24">
        <v>0</v>
      </c>
      <c r="W63" s="25"/>
    </row>
    <row r="64" spans="1:23" ht="12.75" customHeight="1">
      <c r="A64" s="22" t="s">
        <v>83</v>
      </c>
      <c r="B64" s="23">
        <v>0</v>
      </c>
      <c r="C64" s="23">
        <v>0</v>
      </c>
      <c r="D64" s="23"/>
      <c r="E64" s="23">
        <f>$B64+$C64+$D64</f>
        <v>0</v>
      </c>
      <c r="F64" s="24">
        <v>0</v>
      </c>
      <c r="G64" s="25">
        <v>0</v>
      </c>
      <c r="H64" s="24"/>
      <c r="I64" s="25"/>
      <c r="J64" s="24"/>
      <c r="K64" s="25"/>
      <c r="L64" s="24"/>
      <c r="M64" s="25"/>
      <c r="N64" s="24"/>
      <c r="O64" s="25"/>
      <c r="P64" s="24">
        <f>$H64+$J64+$L64+$N64</f>
        <v>0</v>
      </c>
      <c r="Q64" s="25">
        <f>$I64+$K64+$M64+$O64</f>
        <v>0</v>
      </c>
      <c r="R64" s="26">
        <f>IF($H64=0,0,(($H64-$H64)/$H64)*100)</f>
        <v>0</v>
      </c>
      <c r="S64" s="27">
        <f>IF($I64=0,0,(($I64-$I64)/$I64)*100)</f>
        <v>0</v>
      </c>
      <c r="T64" s="26">
        <f>IF($E64=0,0,($P64/$E64)*100)</f>
        <v>0</v>
      </c>
      <c r="U64" s="28">
        <f>IF($E64=0,0,($Q64/$E64)*100)</f>
        <v>0</v>
      </c>
      <c r="V64" s="24">
        <v>0</v>
      </c>
      <c r="W64" s="25">
        <v>0</v>
      </c>
    </row>
    <row r="65" spans="1:23" ht="12.75" customHeight="1">
      <c r="A65" s="22" t="s">
        <v>84</v>
      </c>
      <c r="B65" s="23">
        <v>0</v>
      </c>
      <c r="C65" s="23">
        <v>0</v>
      </c>
      <c r="D65" s="23"/>
      <c r="E65" s="23">
        <f>$B65+$C65+$D65</f>
        <v>0</v>
      </c>
      <c r="F65" s="24">
        <v>0</v>
      </c>
      <c r="G65" s="25">
        <v>0</v>
      </c>
      <c r="H65" s="24"/>
      <c r="I65" s="25"/>
      <c r="J65" s="24"/>
      <c r="K65" s="25"/>
      <c r="L65" s="24"/>
      <c r="M65" s="25"/>
      <c r="N65" s="24"/>
      <c r="O65" s="25"/>
      <c r="P65" s="24">
        <f>$H65+$J65+$L65+$N65</f>
        <v>0</v>
      </c>
      <c r="Q65" s="25">
        <f>$I65+$K65+$M65+$O65</f>
        <v>0</v>
      </c>
      <c r="R65" s="26">
        <f>IF($H65=0,0,(($H65-$H65)/$H65)*100)</f>
        <v>0</v>
      </c>
      <c r="S65" s="27">
        <f>IF($I65=0,0,(($I65-$I65)/$I65)*100)</f>
        <v>0</v>
      </c>
      <c r="T65" s="26">
        <f>IF($E65=0,0,($P65/$E65)*100)</f>
        <v>0</v>
      </c>
      <c r="U65" s="28">
        <f>IF($E65=0,0,($Q65/$E65)*100)</f>
        <v>0</v>
      </c>
      <c r="V65" s="24">
        <v>0</v>
      </c>
      <c r="W65" s="25">
        <v>0</v>
      </c>
    </row>
    <row r="66" spans="1:23" ht="12.75" customHeight="1">
      <c r="A66" s="29" t="s">
        <v>41</v>
      </c>
      <c r="B66" s="30">
        <f>SUM(B61:B65)</f>
        <v>0</v>
      </c>
      <c r="C66" s="30">
        <f>SUM(C61:C65)</f>
        <v>0</v>
      </c>
      <c r="D66" s="30"/>
      <c r="E66" s="30">
        <f>$B66+$C66+$D66</f>
        <v>0</v>
      </c>
      <c r="F66" s="31">
        <f>SUM(F61:F65)</f>
        <v>0</v>
      </c>
      <c r="G66" s="32">
        <f>SUM(G61:G65)</f>
        <v>0</v>
      </c>
      <c r="H66" s="31">
        <f>SUM(H61:H65)</f>
        <v>0</v>
      </c>
      <c r="I66" s="32">
        <f>SUM(I61:I65)</f>
        <v>0</v>
      </c>
      <c r="J66" s="31">
        <f>SUM(J61:J65)</f>
        <v>0</v>
      </c>
      <c r="K66" s="32">
        <f>SUM(K61:K65)</f>
        <v>0</v>
      </c>
      <c r="L66" s="31">
        <f>SUM(L61:L65)</f>
        <v>0</v>
      </c>
      <c r="M66" s="32">
        <f>SUM(M61:M65)</f>
        <v>0</v>
      </c>
      <c r="N66" s="31">
        <f>SUM(N61:N65)</f>
        <v>0</v>
      </c>
      <c r="O66" s="32">
        <f>SUM(O61:O65)</f>
        <v>0</v>
      </c>
      <c r="P66" s="31">
        <f>$H66+$J66+$L66+$N66</f>
        <v>0</v>
      </c>
      <c r="Q66" s="32">
        <f>$I66+$K66+$M66+$O66</f>
        <v>0</v>
      </c>
      <c r="R66" s="33">
        <f>IF($H66=0,0,(($H66-$H66)/$H66)*100)</f>
        <v>0</v>
      </c>
      <c r="S66" s="34">
        <f>IF($I66=0,0,(($I66-$I66)/$I66)*100)</f>
        <v>0</v>
      </c>
      <c r="T66" s="33">
        <f>IF((+$E61+$E63+$E64++$E65)=0,0,(P66/(+$E61+$E63+$E64+$E65))*100)</f>
        <v>0</v>
      </c>
      <c r="U66" s="35">
        <f>IF((+$E61+$E63+$E65)=0,0,(Q66/(+$E61+$E63+$E65))*100)</f>
        <v>0</v>
      </c>
      <c r="V66" s="31">
        <f>SUM(V61:V65)</f>
        <v>0</v>
      </c>
      <c r="W66" s="32">
        <f>SUM(W61:W65)</f>
        <v>0</v>
      </c>
    </row>
    <row r="67" spans="1:23" ht="12.75" customHeight="1">
      <c r="A67" s="47" t="s">
        <v>85</v>
      </c>
      <c r="B67" s="48">
        <f>SUM(B9:B15,B18:B23,B26:B29,B32,B35:B39,B42:B52,B55:B58,B61:B65)</f>
        <v>2248943000</v>
      </c>
      <c r="C67" s="48">
        <f>SUM(C9:C15,C18:C23,C26:C29,C32,C35:C39,C42:C52,C55:C58,C61:C65)</f>
        <v>-189954000</v>
      </c>
      <c r="D67" s="48"/>
      <c r="E67" s="48">
        <f>$B67+$C67+$D67</f>
        <v>2058989000</v>
      </c>
      <c r="F67" s="49">
        <f>SUM(F9:F15,F18:F23,F26:F29,F32,F35:F39,F42:F52,F55:F58,F61:F65)</f>
        <v>2033864000</v>
      </c>
      <c r="G67" s="50">
        <f>SUM(G9:G15,G18:G23,G26:G29,G32,G35:G39,G42:G52,G55:G58,G61:G65)</f>
        <v>432640000</v>
      </c>
      <c r="H67" s="49">
        <f>SUM(H9:H15,H18:H23,H26:H29,H32,H35:H39,H42:H52,H55:H58,H61:H65)</f>
        <v>156305000</v>
      </c>
      <c r="I67" s="50">
        <f>SUM(I9:I15,I18:I23,I26:I29,I32,I35:I39,I42:I52,I55:I58,I61:I65)</f>
        <v>120896356</v>
      </c>
      <c r="J67" s="49">
        <f>SUM(J9:J15,J18:J23,J26:J29,J32,J35:J39,J42:J52,J55:J58,J61:J65)</f>
        <v>0</v>
      </c>
      <c r="K67" s="50">
        <f>SUM(K9:K15,K18:K23,K26:K29,K32,K35:K39,K42:K52,K55:K58,K61:K65)</f>
        <v>0</v>
      </c>
      <c r="L67" s="49">
        <f>SUM(L9:L15,L18:L23,L26:L29,L32,L35:L39,L42:L52,L55:L58,L61:L65)</f>
        <v>0</v>
      </c>
      <c r="M67" s="50">
        <f>SUM(M9:M15,M18:M23,M26:M29,M32,M35:M39,M42:M52,M55:M58,M61:M65)</f>
        <v>0</v>
      </c>
      <c r="N67" s="49">
        <f>SUM(N9:N15,N18:N23,N26:N29,N32,N35:N39,N42:N52,N55:N58,N61:N65)</f>
        <v>0</v>
      </c>
      <c r="O67" s="50">
        <f>SUM(O9:O15,O18:O23,O26:O29,O32,O35:O39,O42:O52,O55:O58,O61:O65)</f>
        <v>0</v>
      </c>
      <c r="P67" s="49">
        <f>$H67+$J67+$L67+$N67</f>
        <v>156305000</v>
      </c>
      <c r="Q67" s="50">
        <f>$I67+$K67+$M67+$O67</f>
        <v>120896356</v>
      </c>
      <c r="R67" s="51">
        <f>IF($H67=0,0,(($H67-$H67)/$H67)*100)</f>
        <v>0</v>
      </c>
      <c r="S67" s="52">
        <f>IF($I67=0,0,(($I67-$I67)/$I67)*100)</f>
        <v>0</v>
      </c>
      <c r="T67" s="5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14.444438283652708</v>
      </c>
      <c r="U67" s="5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11.172259063756801</v>
      </c>
      <c r="V67" s="49">
        <f>SUM(V9:V15,V18:V23,V26:V29,V32,V35:V39,V42:V52,V55:V58,V61:V65)</f>
        <v>0</v>
      </c>
      <c r="W67" s="50">
        <f>SUM(W9:W15,W18:W23,W26:W29,W32,W35:W39,W42:W52,W55:W58,W61:W65)</f>
        <v>0</v>
      </c>
    </row>
    <row r="68" spans="1:23" ht="12.75" customHeight="1">
      <c r="A68" s="15" t="s">
        <v>42</v>
      </c>
      <c r="B68" s="36"/>
      <c r="C68" s="36"/>
      <c r="D68" s="36"/>
      <c r="E68" s="36"/>
      <c r="F68" s="37"/>
      <c r="G68" s="38"/>
      <c r="H68" s="37"/>
      <c r="I68" s="38"/>
      <c r="J68" s="37"/>
      <c r="K68" s="38"/>
      <c r="L68" s="37"/>
      <c r="M68" s="38"/>
      <c r="N68" s="37"/>
      <c r="O68" s="38"/>
      <c r="P68" s="37"/>
      <c r="Q68" s="38"/>
      <c r="R68" s="19"/>
      <c r="S68" s="20"/>
      <c r="T68" s="19"/>
      <c r="U68" s="21"/>
      <c r="V68" s="37"/>
      <c r="W68" s="38"/>
    </row>
    <row r="69" spans="1:23" s="54" customFormat="1" ht="12.75" customHeight="1">
      <c r="A69" s="53" t="s">
        <v>86</v>
      </c>
      <c r="B69" s="23">
        <v>746257000</v>
      </c>
      <c r="C69" s="23">
        <v>0</v>
      </c>
      <c r="D69" s="23"/>
      <c r="E69" s="23">
        <f>$B69+$C69+$D69</f>
        <v>746257000</v>
      </c>
      <c r="F69" s="24">
        <v>746257000</v>
      </c>
      <c r="G69" s="25">
        <v>333717000</v>
      </c>
      <c r="H69" s="24">
        <v>154649000</v>
      </c>
      <c r="I69" s="25">
        <v>104419739</v>
      </c>
      <c r="J69" s="24"/>
      <c r="K69" s="25"/>
      <c r="L69" s="24"/>
      <c r="M69" s="25"/>
      <c r="N69" s="24"/>
      <c r="O69" s="25"/>
      <c r="P69" s="24">
        <f>$H69+$J69+$L69+$N69</f>
        <v>154649000</v>
      </c>
      <c r="Q69" s="25">
        <f>$I69+$K69+$M69+$O69</f>
        <v>104419739</v>
      </c>
      <c r="R69" s="26">
        <f>IF($H69=0,0,(($H69-$H69)/$H69)*100)</f>
        <v>0</v>
      </c>
      <c r="S69" s="27">
        <f>IF($I69=0,0,(($I69-$I69)/$I69)*100)</f>
        <v>0</v>
      </c>
      <c r="T69" s="26">
        <f>IF($E69=0,0,($P69/$E69)*100)</f>
        <v>20.72328969778508</v>
      </c>
      <c r="U69" s="28">
        <f>IF($E69=0,0,($Q69/$E69)*100)</f>
        <v>13.992463588281248</v>
      </c>
      <c r="V69" s="24">
        <v>0</v>
      </c>
      <c r="W69" s="25">
        <v>0</v>
      </c>
    </row>
    <row r="70" spans="1:23" ht="12.75" customHeight="1">
      <c r="A70" s="40" t="s">
        <v>41</v>
      </c>
      <c r="B70" s="41">
        <f>B69</f>
        <v>746257000</v>
      </c>
      <c r="C70" s="41">
        <f>C69</f>
        <v>0</v>
      </c>
      <c r="D70" s="41"/>
      <c r="E70" s="41">
        <f>$B70+$C70+$D70</f>
        <v>746257000</v>
      </c>
      <c r="F70" s="42">
        <f>F69</f>
        <v>746257000</v>
      </c>
      <c r="G70" s="43">
        <f>G69</f>
        <v>333717000</v>
      </c>
      <c r="H70" s="42">
        <f>H69</f>
        <v>154649000</v>
      </c>
      <c r="I70" s="43">
        <f>I69</f>
        <v>104419739</v>
      </c>
      <c r="J70" s="42">
        <f>J69</f>
        <v>0</v>
      </c>
      <c r="K70" s="43">
        <f>K69</f>
        <v>0</v>
      </c>
      <c r="L70" s="42">
        <f>L69</f>
        <v>0</v>
      </c>
      <c r="M70" s="43">
        <f>M69</f>
        <v>0</v>
      </c>
      <c r="N70" s="42">
        <f>N69</f>
        <v>0</v>
      </c>
      <c r="O70" s="43">
        <f>O69</f>
        <v>0</v>
      </c>
      <c r="P70" s="42">
        <f>$H70+$J70+$L70+$N70</f>
        <v>154649000</v>
      </c>
      <c r="Q70" s="43">
        <f>$I70+$K70+$M70+$O70</f>
        <v>104419739</v>
      </c>
      <c r="R70" s="44">
        <f>IF($H70=0,0,(($H70-$H70)/$H70)*100)</f>
        <v>0</v>
      </c>
      <c r="S70" s="45">
        <f>IF($I70=0,0,(($I70-$I70)/$I70)*100)</f>
        <v>0</v>
      </c>
      <c r="T70" s="44">
        <f>IF($E70=0,0,($P70/$E70)*100)</f>
        <v>20.72328969778508</v>
      </c>
      <c r="U70" s="46">
        <f>IF($E70=0,0,($Q70/$E70)*100)</f>
        <v>13.992463588281248</v>
      </c>
      <c r="V70" s="42">
        <f>V69</f>
        <v>0</v>
      </c>
      <c r="W70" s="43">
        <f>W69</f>
        <v>0</v>
      </c>
    </row>
    <row r="71" spans="1:23" ht="12.75" customHeight="1">
      <c r="A71" s="47" t="s">
        <v>85</v>
      </c>
      <c r="B71" s="48">
        <f>B69</f>
        <v>746257000</v>
      </c>
      <c r="C71" s="48">
        <f>C69</f>
        <v>0</v>
      </c>
      <c r="D71" s="48"/>
      <c r="E71" s="48">
        <f>$B71+$C71+$D71</f>
        <v>746257000</v>
      </c>
      <c r="F71" s="49">
        <f>F69</f>
        <v>746257000</v>
      </c>
      <c r="G71" s="50">
        <f>G69</f>
        <v>333717000</v>
      </c>
      <c r="H71" s="49">
        <f>H69</f>
        <v>154649000</v>
      </c>
      <c r="I71" s="50">
        <f>I69</f>
        <v>104419739</v>
      </c>
      <c r="J71" s="49">
        <f>J69</f>
        <v>0</v>
      </c>
      <c r="K71" s="50">
        <f>K69</f>
        <v>0</v>
      </c>
      <c r="L71" s="49">
        <f>L69</f>
        <v>0</v>
      </c>
      <c r="M71" s="50">
        <f>M69</f>
        <v>0</v>
      </c>
      <c r="N71" s="49">
        <f>N69</f>
        <v>0</v>
      </c>
      <c r="O71" s="50">
        <f>O69</f>
        <v>0</v>
      </c>
      <c r="P71" s="49">
        <f>$H71+$J71+$L71+$N71</f>
        <v>154649000</v>
      </c>
      <c r="Q71" s="50">
        <f>$I71+$K71+$M71+$O71</f>
        <v>104419739</v>
      </c>
      <c r="R71" s="51">
        <f>IF($H71=0,0,(($H71-$H71)/$H71)*100)</f>
        <v>0</v>
      </c>
      <c r="S71" s="52">
        <f>IF($I71=0,0,(($I71-$I71)/$I71)*100)</f>
        <v>0</v>
      </c>
      <c r="T71" s="51">
        <f>IF($E71=0,0,($P71/$E71)*100)</f>
        <v>20.72328969778508</v>
      </c>
      <c r="U71" s="55">
        <f>IF($E71=0,0,($Q71/$E71)*100)</f>
        <v>13.992463588281248</v>
      </c>
      <c r="V71" s="49">
        <f>V69</f>
        <v>0</v>
      </c>
      <c r="W71" s="50">
        <f>W69</f>
        <v>0</v>
      </c>
    </row>
    <row r="72" spans="1:23" ht="12.75" customHeight="1" thickBot="1">
      <c r="A72" s="47" t="s">
        <v>87</v>
      </c>
      <c r="B72" s="48">
        <f>SUM(B9:B15,B18:B23,B26:B29,B32,B35:B39,B42:B52,B55:B58,B61:B65,B69)</f>
        <v>2995200000</v>
      </c>
      <c r="C72" s="48">
        <f>SUM(C9:C15,C18:C23,C26:C29,C32,C35:C39,C42:C52,C55:C58,C61:C65,C69)</f>
        <v>-189954000</v>
      </c>
      <c r="D72" s="48"/>
      <c r="E72" s="48">
        <f>$B72+$C72+$D72</f>
        <v>2805246000</v>
      </c>
      <c r="F72" s="49">
        <f>SUM(F9:F15,F18:F23,F26:F29,F32,F35:F39,F42:F52,F55:F58,F61:F65,F69)</f>
        <v>2780121000</v>
      </c>
      <c r="G72" s="50">
        <f>SUM(G9:G15,G18:G23,G26:G29,G32,G35:G39,G42:G52,G55:G58,G61:G65,G69)</f>
        <v>766357000</v>
      </c>
      <c r="H72" s="49">
        <f>SUM(H9:H15,H18:H23,H26:H29,H32,H35:H39,H42:H52,H55:H58,H61:H65,H69)</f>
        <v>310954000</v>
      </c>
      <c r="I72" s="50">
        <f>SUM(I9:I15,I18:I23,I26:I29,I32,I35:I39,I42:I52,I55:I58,I61:I65,I69)</f>
        <v>225316095</v>
      </c>
      <c r="J72" s="49">
        <f>SUM(J9:J15,J18:J23,J26:J29,J32,J35:J39,J42:J52,J55:J58,J61:J65,J69)</f>
        <v>0</v>
      </c>
      <c r="K72" s="50">
        <f>SUM(K9:K15,K18:K23,K26:K29,K32,K35:K39,K42:K52,K55:K58,K61:K65,K69)</f>
        <v>0</v>
      </c>
      <c r="L72" s="49">
        <f>SUM(L9:L15,L18:L23,L26:L29,L32,L35:L39,L42:L52,L55:L58,L61:L65,L69)</f>
        <v>0</v>
      </c>
      <c r="M72" s="50">
        <f>SUM(M9:M15,M18:M23,M26:M29,M32,M35:M39,M42:M52,M55:M58,M61:M65,M69)</f>
        <v>0</v>
      </c>
      <c r="N72" s="49">
        <f>SUM(N9:N15,N18:N23,N26:N29,N32,N35:N39,N42:N52,N55:N58,N61:N65,N69)</f>
        <v>0</v>
      </c>
      <c r="O72" s="50">
        <f>SUM(O9:O15,O18:O23,O26:O29,O32,O35:O39,O42:O52,O55:O58,O61:O65,O69)</f>
        <v>0</v>
      </c>
      <c r="P72" s="49">
        <f>$H72+$J72+$L72+$N72</f>
        <v>310954000</v>
      </c>
      <c r="Q72" s="50">
        <f>$I72+$K72+$M72+$O72</f>
        <v>225316095</v>
      </c>
      <c r="R72" s="51">
        <f>IF($H72=0,0,(($H72-$H72)/$H72)*100)</f>
        <v>0</v>
      </c>
      <c r="S72" s="52">
        <f>IF($I72=0,0,(($I72-$I72)/$I72)*100)</f>
        <v>0</v>
      </c>
      <c r="T72" s="5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17.007179622931694</v>
      </c>
      <c r="U72" s="5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12.323338177359165</v>
      </c>
      <c r="V72" s="49">
        <f>SUM(V9:V15,V18:V23,V26:V29,V32,V35:V39,V42:V52,V55:V58,V61:V65,V69)</f>
        <v>0</v>
      </c>
      <c r="W72" s="50">
        <f>SUM(W9:W15,W18:W23,W26:W29,W32,W35:W39,W42:W52,W55:W58,W61:W65,W69)</f>
        <v>0</v>
      </c>
    </row>
    <row r="73" spans="1:23" ht="13.5" thickTop="1">
      <c r="A73" s="56"/>
      <c r="B73" s="57"/>
      <c r="C73" s="58"/>
      <c r="D73" s="58"/>
      <c r="E73" s="59"/>
      <c r="F73" s="57"/>
      <c r="G73" s="58"/>
      <c r="H73" s="58"/>
      <c r="I73" s="59"/>
      <c r="J73" s="58"/>
      <c r="K73" s="59"/>
      <c r="L73" s="58"/>
      <c r="M73" s="58"/>
      <c r="N73" s="58"/>
      <c r="O73" s="58"/>
      <c r="P73" s="58"/>
      <c r="Q73" s="58"/>
      <c r="R73" s="58"/>
      <c r="S73" s="58"/>
      <c r="T73" s="58"/>
      <c r="U73" s="59"/>
      <c r="V73" s="57"/>
      <c r="W73" s="59"/>
    </row>
    <row r="74" spans="1:23" ht="12.75">
      <c r="A74" s="60"/>
      <c r="B74" s="61"/>
      <c r="C74" s="62"/>
      <c r="D74" s="62"/>
      <c r="E74" s="63"/>
      <c r="F74" s="64" t="s">
        <v>4</v>
      </c>
      <c r="G74" s="65"/>
      <c r="H74" s="64" t="s">
        <v>5</v>
      </c>
      <c r="I74" s="66"/>
      <c r="J74" s="64" t="s">
        <v>6</v>
      </c>
      <c r="K74" s="66"/>
      <c r="L74" s="64" t="s">
        <v>7</v>
      </c>
      <c r="M74" s="64"/>
      <c r="N74" s="67" t="s">
        <v>8</v>
      </c>
      <c r="O74" s="64"/>
      <c r="P74" s="68" t="s">
        <v>9</v>
      </c>
      <c r="Q74" s="69"/>
      <c r="R74" s="70" t="s">
        <v>10</v>
      </c>
      <c r="S74" s="69"/>
      <c r="T74" s="70" t="s">
        <v>11</v>
      </c>
      <c r="U74" s="69"/>
      <c r="V74" s="68"/>
      <c r="W74" s="69"/>
    </row>
    <row r="75" spans="1:23" ht="67.5">
      <c r="A75" s="71" t="s">
        <v>88</v>
      </c>
      <c r="B75" s="72" t="s">
        <v>89</v>
      </c>
      <c r="C75" s="72" t="s">
        <v>90</v>
      </c>
      <c r="D75" s="73" t="s">
        <v>16</v>
      </c>
      <c r="E75" s="72" t="s">
        <v>17</v>
      </c>
      <c r="F75" s="72" t="s">
        <v>18</v>
      </c>
      <c r="G75" s="72" t="s">
        <v>91</v>
      </c>
      <c r="H75" s="72" t="s">
        <v>92</v>
      </c>
      <c r="I75" s="74" t="s">
        <v>21</v>
      </c>
      <c r="J75" s="72" t="s">
        <v>93</v>
      </c>
      <c r="K75" s="74" t="s">
        <v>23</v>
      </c>
      <c r="L75" s="72" t="s">
        <v>94</v>
      </c>
      <c r="M75" s="74" t="s">
        <v>25</v>
      </c>
      <c r="N75" s="72" t="s">
        <v>95</v>
      </c>
      <c r="O75" s="74" t="s">
        <v>27</v>
      </c>
      <c r="P75" s="74" t="s">
        <v>96</v>
      </c>
      <c r="Q75" s="75" t="s">
        <v>29</v>
      </c>
      <c r="R75" s="76" t="s">
        <v>96</v>
      </c>
      <c r="S75" s="77" t="s">
        <v>29</v>
      </c>
      <c r="T75" s="76" t="s">
        <v>97</v>
      </c>
      <c r="U75" s="73" t="s">
        <v>31</v>
      </c>
      <c r="V75" s="72"/>
      <c r="W75" s="74"/>
    </row>
    <row r="76" spans="1:23" ht="12.75">
      <c r="A76" s="78" t="str">
        <f>+A7</f>
        <v>R thousands</v>
      </c>
      <c r="B76" s="79"/>
      <c r="C76" s="79">
        <v>100</v>
      </c>
      <c r="D76" s="79"/>
      <c r="E76" s="79"/>
      <c r="F76" s="79"/>
      <c r="G76" s="79"/>
      <c r="H76" s="79"/>
      <c r="I76" s="79"/>
      <c r="J76" s="79"/>
      <c r="K76" s="79"/>
      <c r="L76" s="79"/>
      <c r="M76" s="80"/>
      <c r="N76" s="79"/>
      <c r="O76" s="80"/>
      <c r="P76" s="79"/>
      <c r="Q76" s="80"/>
      <c r="R76" s="79"/>
      <c r="S76" s="80"/>
      <c r="T76" s="79"/>
      <c r="U76" s="79"/>
      <c r="V76" s="79"/>
      <c r="W76" s="79"/>
    </row>
    <row r="77" spans="1:23" ht="12.75" hidden="1">
      <c r="A77" s="81"/>
      <c r="B77" s="82"/>
      <c r="C77" s="82"/>
      <c r="D77" s="82"/>
      <c r="E77" s="82"/>
      <c r="F77" s="82"/>
      <c r="G77" s="82"/>
      <c r="H77" s="82"/>
      <c r="I77" s="82"/>
      <c r="J77" s="82"/>
      <c r="K77" s="82"/>
      <c r="L77" s="82"/>
      <c r="M77" s="83"/>
      <c r="N77" s="82"/>
      <c r="O77" s="83"/>
      <c r="P77" s="82"/>
      <c r="Q77" s="83"/>
      <c r="R77" s="84"/>
      <c r="S77" s="85"/>
      <c r="T77" s="84"/>
      <c r="U77" s="84"/>
      <c r="V77" s="82"/>
      <c r="W77" s="82"/>
    </row>
    <row r="78" spans="1:23" ht="12.75" hidden="1">
      <c r="A78" s="86" t="s">
        <v>98</v>
      </c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8"/>
      <c r="N78" s="87"/>
      <c r="O78" s="88"/>
      <c r="P78" s="87"/>
      <c r="Q78" s="88"/>
      <c r="R78" s="89"/>
      <c r="S78" s="90"/>
      <c r="T78" s="89"/>
      <c r="U78" s="89"/>
      <c r="V78" s="87"/>
      <c r="W78" s="87"/>
    </row>
    <row r="79" spans="1:23" ht="12.75" hidden="1">
      <c r="A79" s="91" t="s">
        <v>99</v>
      </c>
      <c r="B79" s="92">
        <f>SUM(B80:B83)</f>
        <v>0</v>
      </c>
      <c r="C79" s="92">
        <f>SUM(C80:C83)</f>
        <v>0</v>
      </c>
      <c r="D79" s="92">
        <f>SUM(D80:D83)</f>
        <v>0</v>
      </c>
      <c r="E79" s="92">
        <f>SUM(E80:E83)</f>
        <v>0</v>
      </c>
      <c r="F79" s="92">
        <f>SUM(F80:F83)</f>
        <v>0</v>
      </c>
      <c r="G79" s="92">
        <f>SUM(G80:G83)</f>
        <v>0</v>
      </c>
      <c r="H79" s="92">
        <f>SUM(H80:H83)</f>
        <v>0</v>
      </c>
      <c r="I79" s="92">
        <f>SUM(I80:I83)</f>
        <v>0</v>
      </c>
      <c r="J79" s="92">
        <f>SUM(J80:J83)</f>
        <v>0</v>
      </c>
      <c r="K79" s="92">
        <f>SUM(K80:K83)</f>
        <v>0</v>
      </c>
      <c r="L79" s="92">
        <f>SUM(L80:L83)</f>
        <v>0</v>
      </c>
      <c r="M79" s="93">
        <f>SUM(M80:M83)</f>
        <v>0</v>
      </c>
      <c r="N79" s="92"/>
      <c r="O79" s="93"/>
      <c r="P79" s="92"/>
      <c r="Q79" s="93"/>
      <c r="R79" s="94"/>
      <c r="S79" s="95"/>
      <c r="T79" s="94"/>
      <c r="U79" s="94"/>
      <c r="V79" s="92">
        <f>SUM(V80:V83)</f>
        <v>0</v>
      </c>
      <c r="W79" s="92">
        <f>SUM(W80:W83)</f>
        <v>0</v>
      </c>
    </row>
    <row r="80" spans="1:23" ht="12.75" hidden="1">
      <c r="A80" s="60" t="s">
        <v>100</v>
      </c>
      <c r="B80" s="96"/>
      <c r="C80" s="96"/>
      <c r="D80" s="96"/>
      <c r="E80" s="96">
        <f>SUM(B80:D80)</f>
        <v>0</v>
      </c>
      <c r="F80" s="96"/>
      <c r="G80" s="96"/>
      <c r="H80" s="96"/>
      <c r="I80" s="97"/>
      <c r="J80" s="96"/>
      <c r="K80" s="97"/>
      <c r="L80" s="96"/>
      <c r="M80" s="98"/>
      <c r="N80" s="96"/>
      <c r="O80" s="98"/>
      <c r="P80" s="96"/>
      <c r="Q80" s="98"/>
      <c r="R80" s="99"/>
      <c r="S80" s="100"/>
      <c r="T80" s="99"/>
      <c r="U80" s="99"/>
      <c r="V80" s="96"/>
      <c r="W80" s="96"/>
    </row>
    <row r="81" spans="1:23" ht="12.75" hidden="1">
      <c r="A81" s="60" t="s">
        <v>101</v>
      </c>
      <c r="B81" s="96"/>
      <c r="C81" s="96"/>
      <c r="D81" s="96"/>
      <c r="E81" s="96">
        <f>SUM(B81:D81)</f>
        <v>0</v>
      </c>
      <c r="F81" s="96"/>
      <c r="G81" s="96"/>
      <c r="H81" s="96"/>
      <c r="I81" s="97"/>
      <c r="J81" s="96"/>
      <c r="K81" s="97"/>
      <c r="L81" s="96"/>
      <c r="M81" s="98"/>
      <c r="N81" s="96"/>
      <c r="O81" s="98"/>
      <c r="P81" s="96"/>
      <c r="Q81" s="98"/>
      <c r="R81" s="99"/>
      <c r="S81" s="100"/>
      <c r="T81" s="99"/>
      <c r="U81" s="99"/>
      <c r="V81" s="96"/>
      <c r="W81" s="96"/>
    </row>
    <row r="82" spans="1:23" ht="12.75" hidden="1">
      <c r="A82" s="60" t="s">
        <v>102</v>
      </c>
      <c r="B82" s="96"/>
      <c r="C82" s="96"/>
      <c r="D82" s="96"/>
      <c r="E82" s="96">
        <f>SUM(B82:D82)</f>
        <v>0</v>
      </c>
      <c r="F82" s="96"/>
      <c r="G82" s="96"/>
      <c r="H82" s="96"/>
      <c r="I82" s="97"/>
      <c r="J82" s="96"/>
      <c r="K82" s="97"/>
      <c r="L82" s="96"/>
      <c r="M82" s="98"/>
      <c r="N82" s="96"/>
      <c r="O82" s="98"/>
      <c r="P82" s="96"/>
      <c r="Q82" s="98"/>
      <c r="R82" s="99"/>
      <c r="S82" s="100"/>
      <c r="T82" s="99"/>
      <c r="U82" s="99"/>
      <c r="V82" s="96"/>
      <c r="W82" s="96"/>
    </row>
    <row r="83" spans="1:23" ht="12.75" hidden="1">
      <c r="A83" s="60" t="s">
        <v>103</v>
      </c>
      <c r="B83" s="96"/>
      <c r="C83" s="96"/>
      <c r="D83" s="96"/>
      <c r="E83" s="96">
        <f>SUM(B83:D83)</f>
        <v>0</v>
      </c>
      <c r="F83" s="96"/>
      <c r="G83" s="96"/>
      <c r="H83" s="96"/>
      <c r="I83" s="97"/>
      <c r="J83" s="96"/>
      <c r="K83" s="97"/>
      <c r="L83" s="96"/>
      <c r="M83" s="98"/>
      <c r="N83" s="96"/>
      <c r="O83" s="98"/>
      <c r="P83" s="96"/>
      <c r="Q83" s="98"/>
      <c r="R83" s="99"/>
      <c r="S83" s="100"/>
      <c r="T83" s="99"/>
      <c r="U83" s="99"/>
      <c r="V83" s="96"/>
      <c r="W83" s="96"/>
    </row>
    <row r="84" spans="1:23" ht="12.75" hidden="1">
      <c r="A84" s="60"/>
      <c r="B84" s="96"/>
      <c r="C84" s="96"/>
      <c r="D84" s="96"/>
      <c r="E84" s="96"/>
      <c r="F84" s="96"/>
      <c r="G84" s="96"/>
      <c r="H84" s="96"/>
      <c r="I84" s="96"/>
      <c r="J84" s="96"/>
      <c r="K84" s="96"/>
      <c r="L84" s="96"/>
      <c r="M84" s="98"/>
      <c r="N84" s="96"/>
      <c r="O84" s="98"/>
      <c r="P84" s="96"/>
      <c r="Q84" s="98"/>
      <c r="R84" s="99"/>
      <c r="S84" s="100"/>
      <c r="T84" s="99"/>
      <c r="U84" s="99"/>
      <c r="V84" s="96"/>
      <c r="W84" s="96"/>
    </row>
    <row r="85" spans="1:23" ht="12.75">
      <c r="A85" s="101" t="s">
        <v>104</v>
      </c>
      <c r="B85" s="102"/>
      <c r="C85" s="102"/>
      <c r="D85" s="102"/>
      <c r="E85" s="102"/>
      <c r="F85" s="102"/>
      <c r="G85" s="102"/>
      <c r="H85" s="102"/>
      <c r="I85" s="102"/>
      <c r="J85" s="102"/>
      <c r="K85" s="102"/>
      <c r="L85" s="102"/>
      <c r="M85" s="102"/>
      <c r="N85" s="102"/>
      <c r="O85" s="102"/>
      <c r="P85" s="102"/>
      <c r="Q85" s="103"/>
      <c r="R85" s="104"/>
      <c r="S85" s="104"/>
      <c r="T85" s="105"/>
      <c r="U85" s="106"/>
      <c r="V85" s="102"/>
      <c r="W85" s="102"/>
    </row>
    <row r="86" spans="1:23" ht="12.75">
      <c r="A86" s="107" t="s">
        <v>105</v>
      </c>
      <c r="B86" s="108">
        <v>0</v>
      </c>
      <c r="C86" s="108">
        <v>0</v>
      </c>
      <c r="D86" s="108"/>
      <c r="E86" s="108">
        <f>$B86+$C86+$D86</f>
        <v>0</v>
      </c>
      <c r="F86" s="108">
        <v>0</v>
      </c>
      <c r="G86" s="108">
        <v>0</v>
      </c>
      <c r="H86" s="108"/>
      <c r="I86" s="108"/>
      <c r="J86" s="108"/>
      <c r="K86" s="108"/>
      <c r="L86" s="108"/>
      <c r="M86" s="108"/>
      <c r="N86" s="108"/>
      <c r="O86" s="108"/>
      <c r="P86" s="108">
        <f>$H86+$J86+$L86+$N86</f>
        <v>0</v>
      </c>
      <c r="Q86" s="96">
        <f>$I86+$K86+$M86+$O86</f>
        <v>0</v>
      </c>
      <c r="R86" s="109">
        <f>IF($H86=0,0,(($H86-$H86)/$H86)*100)</f>
        <v>0</v>
      </c>
      <c r="S86" s="110">
        <f>IF($I86=0,0,(($I86-$I86)/$I86)*100)</f>
        <v>0</v>
      </c>
      <c r="T86" s="109">
        <f>IF($E86=0,0,($P86/$E86)*100)</f>
        <v>0</v>
      </c>
      <c r="U86" s="110">
        <f>IF($E86=0,0,($Q86/$E86)*100)</f>
        <v>0</v>
      </c>
      <c r="V86" s="108"/>
      <c r="W86" s="108"/>
    </row>
    <row r="87" spans="1:23" ht="12.75">
      <c r="A87" s="111" t="s">
        <v>106</v>
      </c>
      <c r="B87" s="96">
        <v>0</v>
      </c>
      <c r="C87" s="96">
        <v>0</v>
      </c>
      <c r="D87" s="96"/>
      <c r="E87" s="96">
        <f>$B87+$C87+$D87</f>
        <v>0</v>
      </c>
      <c r="F87" s="96">
        <v>0</v>
      </c>
      <c r="G87" s="96">
        <v>0</v>
      </c>
      <c r="H87" s="96"/>
      <c r="I87" s="96"/>
      <c r="J87" s="96"/>
      <c r="K87" s="96"/>
      <c r="L87" s="96"/>
      <c r="M87" s="96"/>
      <c r="N87" s="96"/>
      <c r="O87" s="96"/>
      <c r="P87" s="98">
        <f>$H87+$J87+$L87+$N87</f>
        <v>0</v>
      </c>
      <c r="Q87" s="98">
        <f>$I87+$K87+$M87+$O87</f>
        <v>0</v>
      </c>
      <c r="R87" s="109">
        <f>IF($H87=0,0,(($H87-$H87)/$H87)*100)</f>
        <v>0</v>
      </c>
      <c r="S87" s="110">
        <f>IF($I87=0,0,(($I87-$I87)/$I87)*100)</f>
        <v>0</v>
      </c>
      <c r="T87" s="109">
        <f>IF($E87=0,0,($P87/$E87)*100)</f>
        <v>0</v>
      </c>
      <c r="U87" s="110">
        <f>IF($E87=0,0,($Q87/$E87)*100)</f>
        <v>0</v>
      </c>
      <c r="V87" s="96"/>
      <c r="W87" s="96"/>
    </row>
    <row r="88" spans="1:23" ht="12.75">
      <c r="A88" s="111" t="s">
        <v>107</v>
      </c>
      <c r="B88" s="96">
        <v>0</v>
      </c>
      <c r="C88" s="96">
        <v>0</v>
      </c>
      <c r="D88" s="96"/>
      <c r="E88" s="96">
        <f>$B88+$C88+$D88</f>
        <v>0</v>
      </c>
      <c r="F88" s="96">
        <v>0</v>
      </c>
      <c r="G88" s="96">
        <v>0</v>
      </c>
      <c r="H88" s="96"/>
      <c r="I88" s="96"/>
      <c r="J88" s="96"/>
      <c r="K88" s="96"/>
      <c r="L88" s="96"/>
      <c r="M88" s="96"/>
      <c r="N88" s="96"/>
      <c r="O88" s="96"/>
      <c r="P88" s="98">
        <f>$H88+$J88+$L88+$N88</f>
        <v>0</v>
      </c>
      <c r="Q88" s="98">
        <f>$I88+$K88+$M88+$O88</f>
        <v>0</v>
      </c>
      <c r="R88" s="109">
        <f>IF($H88=0,0,(($H88-$H88)/$H88)*100)</f>
        <v>0</v>
      </c>
      <c r="S88" s="110">
        <f>IF($I88=0,0,(($I88-$I88)/$I88)*100)</f>
        <v>0</v>
      </c>
      <c r="T88" s="109">
        <f>IF($E88=0,0,($P88/$E88)*100)</f>
        <v>0</v>
      </c>
      <c r="U88" s="110">
        <f>IF($E88=0,0,($Q88/$E88)*100)</f>
        <v>0</v>
      </c>
      <c r="V88" s="96"/>
      <c r="W88" s="96"/>
    </row>
    <row r="89" spans="1:23" ht="12.75">
      <c r="A89" s="111" t="s">
        <v>108</v>
      </c>
      <c r="B89" s="96">
        <v>0</v>
      </c>
      <c r="C89" s="96">
        <v>0</v>
      </c>
      <c r="D89" s="96"/>
      <c r="E89" s="96">
        <f>$B89+$C89+$D89</f>
        <v>0</v>
      </c>
      <c r="F89" s="96">
        <v>0</v>
      </c>
      <c r="G89" s="96">
        <v>0</v>
      </c>
      <c r="H89" s="96"/>
      <c r="I89" s="96"/>
      <c r="J89" s="96"/>
      <c r="K89" s="96"/>
      <c r="L89" s="96"/>
      <c r="M89" s="96"/>
      <c r="N89" s="96"/>
      <c r="O89" s="96"/>
      <c r="P89" s="98">
        <f>$H89+$J89+$L89+$N89</f>
        <v>0</v>
      </c>
      <c r="Q89" s="98">
        <f>$I89+$K89+$M89+$O89</f>
        <v>0</v>
      </c>
      <c r="R89" s="109">
        <f>IF($H89=0,0,(($H89-$H89)/$H89)*100)</f>
        <v>0</v>
      </c>
      <c r="S89" s="110">
        <f>IF($I89=0,0,(($I89-$I89)/$I89)*100)</f>
        <v>0</v>
      </c>
      <c r="T89" s="109">
        <f>IF($E89=0,0,($P89/$E89)*100)</f>
        <v>0</v>
      </c>
      <c r="U89" s="110">
        <f>IF($E89=0,0,($Q89/$E89)*100)</f>
        <v>0</v>
      </c>
      <c r="V89" s="96"/>
      <c r="W89" s="96"/>
    </row>
    <row r="90" spans="1:23" ht="12.75">
      <c r="A90" s="111" t="s">
        <v>109</v>
      </c>
      <c r="B90" s="96">
        <v>0</v>
      </c>
      <c r="C90" s="96">
        <v>0</v>
      </c>
      <c r="D90" s="96"/>
      <c r="E90" s="96">
        <f>$B90+$C90+$D90</f>
        <v>0</v>
      </c>
      <c r="F90" s="96">
        <v>0</v>
      </c>
      <c r="G90" s="96">
        <v>0</v>
      </c>
      <c r="H90" s="96"/>
      <c r="I90" s="96"/>
      <c r="J90" s="96"/>
      <c r="K90" s="96"/>
      <c r="L90" s="96"/>
      <c r="M90" s="96"/>
      <c r="N90" s="96"/>
      <c r="O90" s="96"/>
      <c r="P90" s="98">
        <f>$H90+$J90+$L90+$N90</f>
        <v>0</v>
      </c>
      <c r="Q90" s="98">
        <f>$I90+$K90+$M90+$O90</f>
        <v>0</v>
      </c>
      <c r="R90" s="109">
        <f>IF($H90=0,0,(($H90-$H90)/$H90)*100)</f>
        <v>0</v>
      </c>
      <c r="S90" s="110">
        <f>IF($I90=0,0,(($I90-$I90)/$I90)*100)</f>
        <v>0</v>
      </c>
      <c r="T90" s="109">
        <f>IF($E90=0,0,($P90/$E90)*100)</f>
        <v>0</v>
      </c>
      <c r="U90" s="110">
        <f>IF($E90=0,0,($Q90/$E90)*100)</f>
        <v>0</v>
      </c>
      <c r="V90" s="96"/>
      <c r="W90" s="96"/>
    </row>
    <row r="91" spans="1:23" ht="12.75">
      <c r="A91" s="111" t="s">
        <v>110</v>
      </c>
      <c r="B91" s="96">
        <v>0</v>
      </c>
      <c r="C91" s="96">
        <v>0</v>
      </c>
      <c r="D91" s="96"/>
      <c r="E91" s="96">
        <f>$B91+$C91+$D91</f>
        <v>0</v>
      </c>
      <c r="F91" s="96">
        <v>0</v>
      </c>
      <c r="G91" s="96">
        <v>0</v>
      </c>
      <c r="H91" s="96"/>
      <c r="I91" s="96"/>
      <c r="J91" s="96"/>
      <c r="K91" s="96"/>
      <c r="L91" s="96"/>
      <c r="M91" s="96"/>
      <c r="N91" s="96"/>
      <c r="O91" s="96"/>
      <c r="P91" s="98">
        <f>$H91+$J91+$L91+$N91</f>
        <v>0</v>
      </c>
      <c r="Q91" s="98">
        <f>$I91+$K91+$M91+$O91</f>
        <v>0</v>
      </c>
      <c r="R91" s="109">
        <f>IF($H91=0,0,(($H91-$H91)/$H91)*100)</f>
        <v>0</v>
      </c>
      <c r="S91" s="110">
        <f>IF($I91=0,0,(($I91-$I91)/$I91)*100)</f>
        <v>0</v>
      </c>
      <c r="T91" s="109">
        <f>IF($E91=0,0,($P91/$E91)*100)</f>
        <v>0</v>
      </c>
      <c r="U91" s="110">
        <f>IF($E91=0,0,($Q91/$E91)*100)</f>
        <v>0</v>
      </c>
      <c r="V91" s="96"/>
      <c r="W91" s="96"/>
    </row>
    <row r="92" spans="1:23" ht="12.75">
      <c r="A92" s="111" t="s">
        <v>111</v>
      </c>
      <c r="B92" s="96">
        <v>0</v>
      </c>
      <c r="C92" s="96">
        <v>0</v>
      </c>
      <c r="D92" s="96"/>
      <c r="E92" s="96">
        <f>$B92+$C92+$D92</f>
        <v>0</v>
      </c>
      <c r="F92" s="96">
        <v>0</v>
      </c>
      <c r="G92" s="96">
        <v>0</v>
      </c>
      <c r="H92" s="96"/>
      <c r="I92" s="96"/>
      <c r="J92" s="96"/>
      <c r="K92" s="96"/>
      <c r="L92" s="96"/>
      <c r="M92" s="96"/>
      <c r="N92" s="96"/>
      <c r="O92" s="96"/>
      <c r="P92" s="98">
        <f>$H92+$J92+$L92+$N92</f>
        <v>0</v>
      </c>
      <c r="Q92" s="98">
        <f>$I92+$K92+$M92+$O92</f>
        <v>0</v>
      </c>
      <c r="R92" s="109">
        <f>IF($H92=0,0,(($H92-$H92)/$H92)*100)</f>
        <v>0</v>
      </c>
      <c r="S92" s="110">
        <f>IF($I92=0,0,(($I92-$I92)/$I92)*100)</f>
        <v>0</v>
      </c>
      <c r="T92" s="109">
        <f>IF($E92=0,0,($P92/$E92)*100)</f>
        <v>0</v>
      </c>
      <c r="U92" s="110">
        <f>IF($E92=0,0,($Q92/$E92)*100)</f>
        <v>0</v>
      </c>
      <c r="V92" s="96"/>
      <c r="W92" s="96"/>
    </row>
    <row r="93" spans="1:23" ht="12.75">
      <c r="A93" s="111" t="s">
        <v>112</v>
      </c>
      <c r="B93" s="96">
        <v>0</v>
      </c>
      <c r="C93" s="96">
        <v>0</v>
      </c>
      <c r="D93" s="96"/>
      <c r="E93" s="96">
        <f>$B93+$C93+$D93</f>
        <v>0</v>
      </c>
      <c r="F93" s="96">
        <v>0</v>
      </c>
      <c r="G93" s="96">
        <v>0</v>
      </c>
      <c r="H93" s="96"/>
      <c r="I93" s="96"/>
      <c r="J93" s="96"/>
      <c r="K93" s="96"/>
      <c r="L93" s="96"/>
      <c r="M93" s="96"/>
      <c r="N93" s="96"/>
      <c r="O93" s="96"/>
      <c r="P93" s="98">
        <f>$H93+$J93+$L93+$N93</f>
        <v>0</v>
      </c>
      <c r="Q93" s="98">
        <f>$I93+$K93+$M93+$O93</f>
        <v>0</v>
      </c>
      <c r="R93" s="109">
        <f>IF($H93=0,0,(($H93-$H93)/$H93)*100)</f>
        <v>0</v>
      </c>
      <c r="S93" s="110">
        <f>IF($I93=0,0,(($I93-$I93)/$I93)*100)</f>
        <v>0</v>
      </c>
      <c r="T93" s="109">
        <f>IF($E93=0,0,($P93/$E93)*100)</f>
        <v>0</v>
      </c>
      <c r="U93" s="110">
        <f>IF($E93=0,0,($Q93/$E93)*100)</f>
        <v>0</v>
      </c>
      <c r="V93" s="96"/>
      <c r="W93" s="96"/>
    </row>
    <row r="94" spans="1:23" ht="12.75">
      <c r="A94" s="112" t="s">
        <v>113</v>
      </c>
      <c r="B94" s="113"/>
      <c r="C94" s="113"/>
      <c r="D94" s="113"/>
      <c r="E94" s="113"/>
      <c r="F94" s="113"/>
      <c r="G94" s="113"/>
      <c r="H94" s="113"/>
      <c r="I94" s="113"/>
      <c r="J94" s="113"/>
      <c r="K94" s="113"/>
      <c r="L94" s="113"/>
      <c r="M94" s="113"/>
      <c r="N94" s="113"/>
      <c r="O94" s="113"/>
      <c r="P94" s="114"/>
      <c r="Q94" s="114"/>
      <c r="R94" s="115"/>
      <c r="S94" s="116"/>
      <c r="T94" s="115"/>
      <c r="U94" s="116"/>
      <c r="V94" s="113"/>
      <c r="W94" s="113"/>
    </row>
    <row r="95" spans="1:23" ht="22.5" hidden="1">
      <c r="A95" s="117" t="s">
        <v>114</v>
      </c>
      <c r="B95" s="118">
        <f>SUM(B96:B110)</f>
        <v>0</v>
      </c>
      <c r="C95" s="118">
        <f>SUM(C96:C110)</f>
        <v>0</v>
      </c>
      <c r="D95" s="118">
        <f>SUM(D96:D110)</f>
        <v>0</v>
      </c>
      <c r="E95" s="118">
        <f>SUM(E96:E110)</f>
        <v>0</v>
      </c>
      <c r="F95" s="118">
        <f>SUM(F96:F110)</f>
        <v>0</v>
      </c>
      <c r="G95" s="118">
        <f>SUM(G96:G110)</f>
        <v>0</v>
      </c>
      <c r="H95" s="118">
        <f>SUM(H96:H110)</f>
        <v>0</v>
      </c>
      <c r="I95" s="118">
        <f>SUM(I96:I110)</f>
        <v>0</v>
      </c>
      <c r="J95" s="118">
        <f>SUM(J96:J110)</f>
        <v>0</v>
      </c>
      <c r="K95" s="118">
        <f>SUM(K96:K110)</f>
        <v>0</v>
      </c>
      <c r="L95" s="118">
        <f>SUM(L96:L110)</f>
        <v>0</v>
      </c>
      <c r="M95" s="119">
        <f>SUM(M96:M110)</f>
        <v>0</v>
      </c>
      <c r="N95" s="118"/>
      <c r="O95" s="119"/>
      <c r="P95" s="118"/>
      <c r="Q95" s="119"/>
      <c r="R95" s="120" t="str">
        <f>IF(L95=0," ",(N95-L95)/L95)</f>
        <v> </v>
      </c>
      <c r="S95" s="120" t="str">
        <f>IF(M95=0," ",(O95-M95)/M95)</f>
        <v> </v>
      </c>
      <c r="T95" s="120" t="str">
        <f>IF(E95=0," ",(P95/E95))</f>
        <v> </v>
      </c>
      <c r="U95" s="121" t="str">
        <f>IF(E95=0," ",(Q95/E95))</f>
        <v> </v>
      </c>
      <c r="V95" s="118">
        <f>SUM(V96:V110)</f>
        <v>0</v>
      </c>
      <c r="W95" s="118">
        <f>SUM(W96:W110)</f>
        <v>0</v>
      </c>
    </row>
    <row r="96" spans="1:23" ht="12.75" hidden="1">
      <c r="A96" s="1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126" t="str">
        <f>IF(L96=0," ",(N96-L96)/L96)</f>
        <v> </v>
      </c>
      <c r="S96" s="126" t="str">
        <f>IF(M96=0," ",(O96-M96)/M96)</f>
        <v> </v>
      </c>
      <c r="T96" s="126" t="str">
        <f>IF(E96=0," ",(P96/E96))</f>
        <v> </v>
      </c>
      <c r="U96" s="127" t="str">
        <f>IF(E96=0," ",(Q96/E96))</f>
        <v> </v>
      </c>
      <c r="V96" s="123"/>
      <c r="W96" s="123"/>
    </row>
    <row r="97" spans="1:23" ht="12.75" hidden="1">
      <c r="A97" s="122"/>
      <c r="B97" s="123"/>
      <c r="C97" s="123"/>
      <c r="D97" s="123"/>
      <c r="E97" s="124">
        <f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126" t="str">
        <f>IF(L97=0," ",(N97-L97)/L97)</f>
        <v> </v>
      </c>
      <c r="S97" s="126" t="str">
        <f>IF(M97=0," ",(O97-M97)/M97)</f>
        <v> </v>
      </c>
      <c r="T97" s="126" t="str">
        <f>IF(E97=0," ",(P97/E97))</f>
        <v> </v>
      </c>
      <c r="U97" s="127" t="str">
        <f>IF(E97=0," ",(Q97/E97))</f>
        <v> </v>
      </c>
      <c r="V97" s="123"/>
      <c r="W97" s="123"/>
    </row>
    <row r="98" spans="1:23" ht="12.75" hidden="1">
      <c r="A98" s="122"/>
      <c r="B98" s="123"/>
      <c r="C98" s="123"/>
      <c r="D98" s="123"/>
      <c r="E98" s="124">
        <f>SUM(B98:D98)</f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126" t="str">
        <f>IF(L98=0," ",(N98-L98)/L98)</f>
        <v> </v>
      </c>
      <c r="S98" s="126" t="str">
        <f>IF(M98=0," ",(O98-M98)/M98)</f>
        <v> </v>
      </c>
      <c r="T98" s="126" t="str">
        <f>IF(E98=0," ",(P98/E98))</f>
        <v> </v>
      </c>
      <c r="U98" s="127" t="str">
        <f>IF(E98=0," ",(Q98/E98))</f>
        <v> </v>
      </c>
      <c r="V98" s="123"/>
      <c r="W98" s="123"/>
    </row>
    <row r="99" spans="1:23" ht="12.75" hidden="1">
      <c r="A99" s="122"/>
      <c r="B99" s="123"/>
      <c r="C99" s="123"/>
      <c r="D99" s="123"/>
      <c r="E99" s="124">
        <f>SUM(B99:D99)</f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126" t="str">
        <f>IF(L99=0," ",(N99-L99)/L99)</f>
        <v> </v>
      </c>
      <c r="S99" s="126" t="str">
        <f>IF(M99=0," ",(O99-M99)/M99)</f>
        <v> </v>
      </c>
      <c r="T99" s="126" t="str">
        <f>IF(E99=0," ",(P99/E99))</f>
        <v> </v>
      </c>
      <c r="U99" s="127" t="str">
        <f>IF(E99=0," ",(Q99/E99))</f>
        <v> </v>
      </c>
      <c r="V99" s="123"/>
      <c r="W99" s="123"/>
    </row>
    <row r="100" spans="1:23" ht="12.75" hidden="1">
      <c r="A100" s="122"/>
      <c r="B100" s="123"/>
      <c r="C100" s="123"/>
      <c r="D100" s="123"/>
      <c r="E100" s="124">
        <f>SUM(B100:D100)</f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126" t="str">
        <f>IF(L100=0," ",(N100-L100)/L100)</f>
        <v> </v>
      </c>
      <c r="S100" s="126" t="str">
        <f>IF(M100=0," ",(O100-M100)/M100)</f>
        <v> </v>
      </c>
      <c r="T100" s="126" t="str">
        <f>IF(E100=0," ",(P100/E100))</f>
        <v> </v>
      </c>
      <c r="U100" s="127" t="str">
        <f>IF(E100=0," ",(Q100/E100))</f>
        <v> </v>
      </c>
      <c r="V100" s="123"/>
      <c r="W100" s="123"/>
    </row>
    <row r="101" spans="1:23" ht="12.75" hidden="1">
      <c r="A101" s="122"/>
      <c r="B101" s="123"/>
      <c r="C101" s="123"/>
      <c r="D101" s="123"/>
      <c r="E101" s="124">
        <f>SUM(B101:D101)</f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126" t="str">
        <f>IF(L101=0," ",(N101-L101)/L101)</f>
        <v> </v>
      </c>
      <c r="S101" s="126" t="str">
        <f>IF(M101=0," ",(O101-M101)/M101)</f>
        <v> </v>
      </c>
      <c r="T101" s="126" t="str">
        <f>IF(E101=0," ",(P101/E101))</f>
        <v> </v>
      </c>
      <c r="U101" s="127" t="str">
        <f>IF(E101=0," ",(Q101/E101))</f>
        <v> </v>
      </c>
      <c r="V101" s="123"/>
      <c r="W101" s="123"/>
    </row>
    <row r="102" spans="1:23" ht="12.75" hidden="1">
      <c r="A102" s="122"/>
      <c r="B102" s="123"/>
      <c r="C102" s="123"/>
      <c r="D102" s="123"/>
      <c r="E102" s="124">
        <f>SUM(B102:D102)</f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126" t="str">
        <f>IF(L102=0," ",(N102-L102)/L102)</f>
        <v> </v>
      </c>
      <c r="S102" s="126" t="str">
        <f>IF(M102=0," ",(O102-M102)/M102)</f>
        <v> </v>
      </c>
      <c r="T102" s="126" t="str">
        <f>IF(E102=0," ",(P102/E102))</f>
        <v> </v>
      </c>
      <c r="U102" s="127" t="str">
        <f>IF(E102=0," ",(Q102/E102))</f>
        <v> </v>
      </c>
      <c r="V102" s="123"/>
      <c r="W102" s="123"/>
    </row>
    <row r="103" spans="1:23" ht="12.75" hidden="1">
      <c r="A103" s="122"/>
      <c r="B103" s="123"/>
      <c r="C103" s="123"/>
      <c r="D103" s="123"/>
      <c r="E103" s="124">
        <f>SUM(B103:D103)</f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126" t="str">
        <f>IF(L103=0," ",(N103-L103)/L103)</f>
        <v> </v>
      </c>
      <c r="S103" s="126" t="str">
        <f>IF(M103=0," ",(O103-M103)/M103)</f>
        <v> </v>
      </c>
      <c r="T103" s="126" t="str">
        <f>IF(E103=0," ",(P103/E103))</f>
        <v> </v>
      </c>
      <c r="U103" s="127" t="str">
        <f>IF(E103=0," ",(Q103/E103))</f>
        <v> </v>
      </c>
      <c r="V103" s="123"/>
      <c r="W103" s="123"/>
    </row>
    <row r="104" spans="1:23" ht="12.75" hidden="1">
      <c r="A104" s="122"/>
      <c r="B104" s="123"/>
      <c r="C104" s="123"/>
      <c r="D104" s="123"/>
      <c r="E104" s="124">
        <f>SUM(B104:D104)</f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126" t="str">
        <f>IF(L104=0," ",(N104-L104)/L104)</f>
        <v> </v>
      </c>
      <c r="S104" s="126" t="str">
        <f>IF(M104=0," ",(O104-M104)/M104)</f>
        <v> </v>
      </c>
      <c r="T104" s="126" t="str">
        <f>IF(E104=0," ",(P104/E104))</f>
        <v> </v>
      </c>
      <c r="U104" s="127" t="str">
        <f>IF(E104=0," ",(Q104/E104))</f>
        <v> </v>
      </c>
      <c r="V104" s="123"/>
      <c r="W104" s="123"/>
    </row>
    <row r="105" spans="1:23" ht="12.75" hidden="1">
      <c r="A105" s="122"/>
      <c r="B105" s="123"/>
      <c r="C105" s="123"/>
      <c r="D105" s="123"/>
      <c r="E105" s="124">
        <f>SUM(B105:D105)</f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126" t="str">
        <f>IF(L105=0," ",(N105-L105)/L105)</f>
        <v> </v>
      </c>
      <c r="S105" s="126" t="str">
        <f>IF(M105=0," ",(O105-M105)/M105)</f>
        <v> </v>
      </c>
      <c r="T105" s="126" t="str">
        <f>IF(E105=0," ",(P105/E105))</f>
        <v> </v>
      </c>
      <c r="U105" s="127" t="str">
        <f>IF(E105=0," ",(Q105/E105))</f>
        <v> </v>
      </c>
      <c r="V105" s="123"/>
      <c r="W105" s="123"/>
    </row>
    <row r="106" spans="1:23" ht="12.75" hidden="1">
      <c r="A106" s="122"/>
      <c r="B106" s="123"/>
      <c r="C106" s="123"/>
      <c r="D106" s="123"/>
      <c r="E106" s="124">
        <f>SUM(B106:D106)</f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126" t="str">
        <f>IF(L106=0," ",(N106-L106)/L106)</f>
        <v> </v>
      </c>
      <c r="S106" s="126" t="str">
        <f>IF(M106=0," ",(O106-M106)/M106)</f>
        <v> </v>
      </c>
      <c r="T106" s="126" t="str">
        <f>IF(E106=0," ",(P106/E106))</f>
        <v> </v>
      </c>
      <c r="U106" s="127" t="str">
        <f>IF(E106=0," ",(Q106/E106))</f>
        <v> </v>
      </c>
      <c r="V106" s="123"/>
      <c r="W106" s="123"/>
    </row>
    <row r="107" spans="1:23" ht="12.75" hidden="1">
      <c r="A107" s="122"/>
      <c r="B107" s="123"/>
      <c r="C107" s="123"/>
      <c r="D107" s="123"/>
      <c r="E107" s="124">
        <f>SUM(B107:D107)</f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126" t="str">
        <f>IF(L107=0," ",(N107-L107)/L107)</f>
        <v> </v>
      </c>
      <c r="S107" s="126" t="str">
        <f>IF(M107=0," ",(O107-M107)/M107)</f>
        <v> </v>
      </c>
      <c r="T107" s="126" t="str">
        <f>IF(E107=0," ",(P107/E107))</f>
        <v> </v>
      </c>
      <c r="U107" s="127" t="str">
        <f>IF(E107=0," ",(Q107/E107))</f>
        <v> </v>
      </c>
      <c r="V107" s="123"/>
      <c r="W107" s="123"/>
    </row>
    <row r="108" spans="1:23" ht="12.75" hidden="1">
      <c r="A108" s="122"/>
      <c r="B108" s="123"/>
      <c r="C108" s="123"/>
      <c r="D108" s="123"/>
      <c r="E108" s="124">
        <f>SUM(B108:D108)</f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126" t="str">
        <f>IF(L108=0," ",(N108-L108)/L108)</f>
        <v> </v>
      </c>
      <c r="S108" s="126" t="str">
        <f>IF(M108=0," ",(O108-M108)/M108)</f>
        <v> </v>
      </c>
      <c r="T108" s="126" t="str">
        <f>IF(E108=0," ",(P108/E108))</f>
        <v> </v>
      </c>
      <c r="U108" s="127" t="str">
        <f>IF(E108=0," ",(Q108/E108))</f>
        <v> </v>
      </c>
      <c r="V108" s="123"/>
      <c r="W108" s="123"/>
    </row>
    <row r="109" spans="1:23" ht="12.75" hidden="1">
      <c r="A109" s="122"/>
      <c r="B109" s="123"/>
      <c r="C109" s="123"/>
      <c r="D109" s="123"/>
      <c r="E109" s="124">
        <f>SUM(B109:D109)</f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126" t="str">
        <f>IF(L109=0," ",(N109-L109)/L109)</f>
        <v> </v>
      </c>
      <c r="S109" s="126" t="str">
        <f>IF(M109=0," ",(O109-M109)/M109)</f>
        <v> </v>
      </c>
      <c r="T109" s="126" t="str">
        <f>IF(E109=0," ",(P109/E109))</f>
        <v> </v>
      </c>
      <c r="U109" s="127" t="str">
        <f>IF(E109=0," ",(Q109/E109))</f>
        <v> </v>
      </c>
      <c r="V109" s="123"/>
      <c r="W109" s="123"/>
    </row>
    <row r="110" spans="1:23" ht="12.75" hidden="1">
      <c r="A110" s="122"/>
      <c r="B110" s="123"/>
      <c r="C110" s="123"/>
      <c r="D110" s="123"/>
      <c r="E110" s="124">
        <f>SUM(B110:D110)</f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126" t="str">
        <f>IF(L110=0," ",(N110-L110)/L110)</f>
        <v> </v>
      </c>
      <c r="S110" s="126" t="str">
        <f>IF(M110=0," ",(O110-M110)/M110)</f>
        <v> </v>
      </c>
      <c r="T110" s="126" t="str">
        <f>IF(E110=0," ",(P110/E110))</f>
        <v> </v>
      </c>
      <c r="U110" s="127" t="str">
        <f>IF(E110=0," ",(Q110/E110))</f>
        <v> </v>
      </c>
      <c r="V110" s="123"/>
      <c r="W110" s="123"/>
    </row>
    <row r="111" spans="1:23" ht="12.75" hidden="1">
      <c r="A111" s="128"/>
      <c r="B111" s="129"/>
      <c r="C111" s="130"/>
      <c r="D111" s="130"/>
      <c r="E111" s="130"/>
      <c r="F111" s="129"/>
      <c r="G111" s="130"/>
      <c r="H111" s="129"/>
      <c r="I111" s="130"/>
      <c r="J111" s="129"/>
      <c r="K111" s="130"/>
      <c r="L111" s="129"/>
      <c r="M111" s="129"/>
      <c r="N111" s="129"/>
      <c r="O111" s="129"/>
      <c r="P111" s="129"/>
      <c r="Q111" s="129"/>
      <c r="R111" s="120" t="str">
        <f>IF(L111=0," ",(N111-L111)/L111)</f>
        <v> </v>
      </c>
      <c r="S111" s="121" t="str">
        <f>IF(M111=0," ",(O111-M111)/M111)</f>
        <v> </v>
      </c>
      <c r="T111" s="120" t="str">
        <f>IF(E111=0," ",(P111/E111))</f>
        <v> </v>
      </c>
      <c r="U111" s="121" t="str">
        <f>IF(E111=0," ",(Q111/E111))</f>
        <v> </v>
      </c>
      <c r="V111" s="129"/>
      <c r="W111" s="130"/>
    </row>
    <row r="112" spans="1:23" ht="12.75" hidden="1">
      <c r="A112" s="128" t="s">
        <v>85</v>
      </c>
      <c r="B112" s="129">
        <f>B95+B85</f>
        <v>0</v>
      </c>
      <c r="C112" s="129">
        <f>C95+C85</f>
        <v>0</v>
      </c>
      <c r="D112" s="129">
        <f>D95+D85</f>
        <v>0</v>
      </c>
      <c r="E112" s="129">
        <f>E95+E85</f>
        <v>0</v>
      </c>
      <c r="F112" s="129">
        <f>F95+F85</f>
        <v>0</v>
      </c>
      <c r="G112" s="129">
        <f>G95+G85</f>
        <v>0</v>
      </c>
      <c r="H112" s="129">
        <f>H95+H85</f>
        <v>0</v>
      </c>
      <c r="I112" s="129">
        <f>I95+I85</f>
        <v>0</v>
      </c>
      <c r="J112" s="129">
        <f>J95+J85</f>
        <v>0</v>
      </c>
      <c r="K112" s="129">
        <f>K95+K85</f>
        <v>0</v>
      </c>
      <c r="L112" s="129">
        <f>L95+L85</f>
        <v>0</v>
      </c>
      <c r="M112" s="129">
        <f>M95+M85</f>
        <v>0</v>
      </c>
      <c r="N112" s="129">
        <f>N95+N85</f>
        <v>0</v>
      </c>
      <c r="O112" s="129">
        <f>O95+O85</f>
        <v>0</v>
      </c>
      <c r="P112" s="129">
        <f>P95+P85</f>
        <v>0</v>
      </c>
      <c r="Q112" s="129">
        <f>Q95+Q85</f>
        <v>0</v>
      </c>
      <c r="R112" s="120" t="str">
        <f>IF(L112=0," ",(N112-L112)/L112)</f>
        <v> </v>
      </c>
      <c r="S112" s="121" t="str">
        <f>IF(M112=0," ",(O112-M112)/M112)</f>
        <v> </v>
      </c>
      <c r="T112" s="120" t="str">
        <f>IF(E112=0," ",(P112/E112))</f>
        <v> </v>
      </c>
      <c r="U112" s="121" t="str">
        <f>IF(E112=0," ",(Q112/E112))</f>
        <v> </v>
      </c>
      <c r="V112" s="129">
        <f>V95+V85</f>
        <v>0</v>
      </c>
      <c r="W112" s="129">
        <f>W95+W85</f>
        <v>0</v>
      </c>
    </row>
    <row r="113" spans="1:23" ht="12.75" hidden="1">
      <c r="A113" s="131" t="s">
        <v>115</v>
      </c>
      <c r="B113" s="132">
        <f>B85</f>
        <v>0</v>
      </c>
      <c r="C113" s="132">
        <f>C85</f>
        <v>0</v>
      </c>
      <c r="D113" s="132">
        <f>D85</f>
        <v>0</v>
      </c>
      <c r="E113" s="132">
        <f>E85</f>
        <v>0</v>
      </c>
      <c r="F113" s="132">
        <f>F85</f>
        <v>0</v>
      </c>
      <c r="G113" s="132">
        <f>G85</f>
        <v>0</v>
      </c>
      <c r="H113" s="132">
        <f>H85</f>
        <v>0</v>
      </c>
      <c r="I113" s="132">
        <f>I85</f>
        <v>0</v>
      </c>
      <c r="J113" s="132">
        <f>J85</f>
        <v>0</v>
      </c>
      <c r="K113" s="132">
        <f>K85</f>
        <v>0</v>
      </c>
      <c r="L113" s="132">
        <f>L85</f>
        <v>0</v>
      </c>
      <c r="M113" s="132">
        <f>M85</f>
        <v>0</v>
      </c>
      <c r="N113" s="132">
        <f>N85</f>
        <v>0</v>
      </c>
      <c r="O113" s="132">
        <f>O85</f>
        <v>0</v>
      </c>
      <c r="P113" s="132">
        <f>P85</f>
        <v>0</v>
      </c>
      <c r="Q113" s="132">
        <f>Q85</f>
        <v>0</v>
      </c>
      <c r="R113" s="120" t="str">
        <f>IF(L113=0," ",(N113-L113)/L113)</f>
        <v> </v>
      </c>
      <c r="S113" s="121" t="str">
        <f>IF(M113=0," ",(O113-M113)/M113)</f>
        <v> </v>
      </c>
      <c r="T113" s="120" t="str">
        <f>IF(E113=0," ",(P113/E113))</f>
        <v> </v>
      </c>
      <c r="U113" s="121" t="str">
        <f>IF(E113=0," ",(Q113/E113))</f>
        <v> </v>
      </c>
      <c r="V113" s="132">
        <f>V85</f>
        <v>0</v>
      </c>
      <c r="W113" s="132">
        <f>W85</f>
        <v>0</v>
      </c>
    </row>
    <row r="114" spans="1:23" ht="12.75">
      <c r="A114" s="133"/>
      <c r="B114" s="134"/>
      <c r="C114" s="134"/>
      <c r="D114" s="134"/>
      <c r="E114" s="134"/>
      <c r="F114" s="134"/>
      <c r="G114" s="134"/>
      <c r="H114" s="134"/>
      <c r="I114" s="134"/>
      <c r="J114" s="134"/>
      <c r="K114" s="134"/>
      <c r="L114" s="134"/>
      <c r="M114" s="134"/>
      <c r="N114" s="134"/>
      <c r="O114" s="134"/>
      <c r="P114" s="134"/>
      <c r="Q114" s="134"/>
      <c r="R114" s="135"/>
      <c r="S114" s="135"/>
      <c r="T114" s="135"/>
      <c r="U114" s="135"/>
      <c r="V114" s="134"/>
      <c r="W114" s="134"/>
    </row>
    <row r="115" ht="12.75">
      <c r="A115" s="136" t="s">
        <v>116</v>
      </c>
    </row>
    <row r="116" ht="12.75">
      <c r="A116" s="136" t="s">
        <v>117</v>
      </c>
    </row>
    <row r="117" spans="1:22" ht="12.75">
      <c r="A117" s="136" t="s">
        <v>118</v>
      </c>
      <c r="B117" s="137"/>
      <c r="C117" s="137"/>
      <c r="D117" s="137"/>
      <c r="E117" s="137"/>
      <c r="F117" s="137"/>
      <c r="H117" s="137"/>
      <c r="I117" s="137"/>
      <c r="J117" s="137"/>
      <c r="K117" s="137"/>
      <c r="V117" s="137"/>
    </row>
    <row r="118" spans="1:22" ht="12.75">
      <c r="A118" s="136" t="s">
        <v>119</v>
      </c>
      <c r="B118" s="137"/>
      <c r="C118" s="137"/>
      <c r="D118" s="137"/>
      <c r="E118" s="137"/>
      <c r="F118" s="137"/>
      <c r="H118" s="137"/>
      <c r="I118" s="137"/>
      <c r="J118" s="137"/>
      <c r="K118" s="137"/>
      <c r="V118" s="137"/>
    </row>
    <row r="119" spans="1:22" ht="12.75">
      <c r="A119" s="136" t="s">
        <v>120</v>
      </c>
      <c r="B119" s="137"/>
      <c r="C119" s="137"/>
      <c r="D119" s="137"/>
      <c r="E119" s="137"/>
      <c r="F119" s="137"/>
      <c r="H119" s="137"/>
      <c r="I119" s="137"/>
      <c r="J119" s="137"/>
      <c r="K119" s="137"/>
      <c r="V119" s="137"/>
    </row>
    <row r="120" ht="12.75">
      <c r="A120" s="136" t="s">
        <v>121</v>
      </c>
    </row>
    <row r="123" spans="1:23" ht="12.75">
      <c r="A123" s="137"/>
      <c r="G123" s="137"/>
      <c r="W123" s="137"/>
    </row>
    <row r="124" spans="1:23" ht="12.75">
      <c r="A124" s="137"/>
      <c r="G124" s="137"/>
      <c r="W124" s="137"/>
    </row>
    <row r="125" spans="1:23" ht="12.75">
      <c r="A125" s="137"/>
      <c r="G125" s="137"/>
      <c r="W125" s="137"/>
    </row>
  </sheetData>
  <sheetProtection password="F954" sheet="1" objects="1" scenarios="1"/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horizontalDpi="600" verticalDpi="600" orientation="landscape" paperSize="9" scale="4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125"/>
  <sheetViews>
    <sheetView showGridLines="0" tabSelected="1" zoomScalePageLayoutView="0" workbookViewId="0" topLeftCell="A1">
      <selection activeCell="A31" sqref="A31"/>
    </sheetView>
  </sheetViews>
  <sheetFormatPr defaultColWidth="9.140625" defaultRowHeight="12.75"/>
  <cols>
    <col min="1" max="1" width="52.7109375" style="0" customWidth="1"/>
    <col min="2" max="9" width="13.7109375" style="0" customWidth="1"/>
    <col min="10" max="15" width="13.7109375" style="0" hidden="1" customWidth="1"/>
    <col min="16" max="23" width="13.7109375" style="0" customWidth="1"/>
    <col min="24" max="24" width="2.7109375" style="0" customWidth="1"/>
  </cols>
  <sheetData>
    <row r="1" spans="1:23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2"/>
      <c r="W1" s="2"/>
    </row>
    <row r="2" spans="1:23" ht="18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4"/>
      <c r="W2" s="4"/>
    </row>
    <row r="3" spans="1:23" ht="18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4"/>
      <c r="W3" s="4"/>
    </row>
    <row r="4" spans="1:23" ht="18" customHeight="1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4"/>
      <c r="W4" s="4"/>
    </row>
    <row r="5" spans="1:23" ht="15" customHeight="1">
      <c r="A5" s="5" t="s">
        <v>131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6"/>
      <c r="W5" s="6"/>
    </row>
    <row r="6" spans="1:23" ht="12.75" customHeight="1">
      <c r="A6" s="7"/>
      <c r="B6" s="7"/>
      <c r="C6" s="7"/>
      <c r="D6" s="7"/>
      <c r="E6" s="8"/>
      <c r="F6" s="9" t="s">
        <v>4</v>
      </c>
      <c r="G6" s="10"/>
      <c r="H6" s="9" t="s">
        <v>5</v>
      </c>
      <c r="I6" s="10"/>
      <c r="J6" s="9" t="s">
        <v>6</v>
      </c>
      <c r="K6" s="10"/>
      <c r="L6" s="9" t="s">
        <v>7</v>
      </c>
      <c r="M6" s="10"/>
      <c r="N6" s="9" t="s">
        <v>8</v>
      </c>
      <c r="O6" s="10"/>
      <c r="P6" s="9" t="s">
        <v>9</v>
      </c>
      <c r="Q6" s="10"/>
      <c r="R6" s="9" t="s">
        <v>10</v>
      </c>
      <c r="S6" s="10"/>
      <c r="T6" s="9" t="s">
        <v>11</v>
      </c>
      <c r="U6" s="10"/>
      <c r="V6" s="9" t="s">
        <v>12</v>
      </c>
      <c r="W6" s="10"/>
    </row>
    <row r="7" spans="1:23" ht="76.5">
      <c r="A7" s="11" t="s">
        <v>13</v>
      </c>
      <c r="B7" s="12" t="s">
        <v>14</v>
      </c>
      <c r="C7" s="12" t="s">
        <v>15</v>
      </c>
      <c r="D7" s="12" t="s">
        <v>16</v>
      </c>
      <c r="E7" s="12" t="s">
        <v>17</v>
      </c>
      <c r="F7" s="13" t="s">
        <v>18</v>
      </c>
      <c r="G7" s="14" t="s">
        <v>19</v>
      </c>
      <c r="H7" s="13" t="s">
        <v>20</v>
      </c>
      <c r="I7" s="14" t="s">
        <v>21</v>
      </c>
      <c r="J7" s="13" t="s">
        <v>22</v>
      </c>
      <c r="K7" s="14" t="s">
        <v>23</v>
      </c>
      <c r="L7" s="13" t="s">
        <v>24</v>
      </c>
      <c r="M7" s="14" t="s">
        <v>25</v>
      </c>
      <c r="N7" s="13" t="s">
        <v>26</v>
      </c>
      <c r="O7" s="14" t="s">
        <v>27</v>
      </c>
      <c r="P7" s="13" t="s">
        <v>28</v>
      </c>
      <c r="Q7" s="14" t="s">
        <v>29</v>
      </c>
      <c r="R7" s="13" t="s">
        <v>28</v>
      </c>
      <c r="S7" s="14" t="s">
        <v>29</v>
      </c>
      <c r="T7" s="13" t="s">
        <v>30</v>
      </c>
      <c r="U7" s="14" t="s">
        <v>31</v>
      </c>
      <c r="V7" s="13" t="s">
        <v>17</v>
      </c>
      <c r="W7" s="14" t="s">
        <v>32</v>
      </c>
    </row>
    <row r="8" spans="1:23" ht="12.75" customHeight="1">
      <c r="A8" s="15" t="s">
        <v>33</v>
      </c>
      <c r="B8" s="16"/>
      <c r="C8" s="16"/>
      <c r="D8" s="16"/>
      <c r="E8" s="16"/>
      <c r="F8" s="17"/>
      <c r="G8" s="18"/>
      <c r="H8" s="17"/>
      <c r="I8" s="18"/>
      <c r="J8" s="17"/>
      <c r="K8" s="18"/>
      <c r="L8" s="17"/>
      <c r="M8" s="18"/>
      <c r="N8" s="17"/>
      <c r="O8" s="18"/>
      <c r="P8" s="17"/>
      <c r="Q8" s="18"/>
      <c r="R8" s="19"/>
      <c r="S8" s="20"/>
      <c r="T8" s="19"/>
      <c r="U8" s="21"/>
      <c r="V8" s="17"/>
      <c r="W8" s="18"/>
    </row>
    <row r="9" spans="1:23" ht="12.75" customHeight="1" hidden="1">
      <c r="A9" s="22" t="s">
        <v>34</v>
      </c>
      <c r="B9" s="23">
        <v>0</v>
      </c>
      <c r="C9" s="23">
        <v>0</v>
      </c>
      <c r="D9" s="23"/>
      <c r="E9" s="23">
        <f>$B9+$C9+$D9</f>
        <v>0</v>
      </c>
      <c r="F9" s="24">
        <v>0</v>
      </c>
      <c r="G9" s="25">
        <v>0</v>
      </c>
      <c r="H9" s="24"/>
      <c r="I9" s="25"/>
      <c r="J9" s="24"/>
      <c r="K9" s="25"/>
      <c r="L9" s="24"/>
      <c r="M9" s="25"/>
      <c r="N9" s="24"/>
      <c r="O9" s="25"/>
      <c r="P9" s="24">
        <f>$H9+$J9+$L9+$N9</f>
        <v>0</v>
      </c>
      <c r="Q9" s="25">
        <f>$I9+$K9+$M9+$O9</f>
        <v>0</v>
      </c>
      <c r="R9" s="26">
        <f>IF($H9=0,0,(($H9-$H9)/$H9)*100)</f>
        <v>0</v>
      </c>
      <c r="S9" s="27">
        <f>IF($I9=0,0,(($I9-$I9)/$I9)*100)</f>
        <v>0</v>
      </c>
      <c r="T9" s="26">
        <f>IF($E9=0,0,($P9/$E9)*100)</f>
        <v>0</v>
      </c>
      <c r="U9" s="28">
        <f>IF($E9=0,0,($Q9/$E9)*100)</f>
        <v>0</v>
      </c>
      <c r="V9" s="24">
        <v>0</v>
      </c>
      <c r="W9" s="25"/>
    </row>
    <row r="10" spans="1:23" ht="12.75" customHeight="1">
      <c r="A10" s="22" t="s">
        <v>35</v>
      </c>
      <c r="B10" s="23">
        <v>17150000</v>
      </c>
      <c r="C10" s="23">
        <v>0</v>
      </c>
      <c r="D10" s="23"/>
      <c r="E10" s="23">
        <f>$B10+$C10+$D10</f>
        <v>17150000</v>
      </c>
      <c r="F10" s="24">
        <v>17150000</v>
      </c>
      <c r="G10" s="25">
        <v>17150000</v>
      </c>
      <c r="H10" s="24">
        <v>1405000</v>
      </c>
      <c r="I10" s="25">
        <v>4669095</v>
      </c>
      <c r="J10" s="24"/>
      <c r="K10" s="25"/>
      <c r="L10" s="24"/>
      <c r="M10" s="25"/>
      <c r="N10" s="24"/>
      <c r="O10" s="25"/>
      <c r="P10" s="24">
        <f>$H10+$J10+$L10+$N10</f>
        <v>1405000</v>
      </c>
      <c r="Q10" s="25">
        <f>$I10+$K10+$M10+$O10</f>
        <v>4669095</v>
      </c>
      <c r="R10" s="26">
        <f>IF($H10=0,0,(($H10-$H10)/$H10)*100)</f>
        <v>0</v>
      </c>
      <c r="S10" s="27">
        <f>IF($I10=0,0,(($I10-$I10)/$I10)*100)</f>
        <v>0</v>
      </c>
      <c r="T10" s="26">
        <f>IF($E10=0,0,($P10/$E10)*100)</f>
        <v>8.192419825072886</v>
      </c>
      <c r="U10" s="28">
        <f>IF($E10=0,0,($Q10/$E10)*100)</f>
        <v>27.225043731778424</v>
      </c>
      <c r="V10" s="24">
        <v>0</v>
      </c>
      <c r="W10" s="25">
        <v>0</v>
      </c>
    </row>
    <row r="11" spans="1:23" ht="12.75" customHeight="1">
      <c r="A11" s="22" t="s">
        <v>36</v>
      </c>
      <c r="B11" s="23">
        <v>7000000</v>
      </c>
      <c r="C11" s="23">
        <v>0</v>
      </c>
      <c r="D11" s="23"/>
      <c r="E11" s="23">
        <f>$B11+$C11+$D11</f>
        <v>7000000</v>
      </c>
      <c r="F11" s="24">
        <v>7000000</v>
      </c>
      <c r="G11" s="25">
        <v>4000000</v>
      </c>
      <c r="H11" s="24">
        <v>1650000</v>
      </c>
      <c r="I11" s="25">
        <v>51055446</v>
      </c>
      <c r="J11" s="24"/>
      <c r="K11" s="25"/>
      <c r="L11" s="24"/>
      <c r="M11" s="25"/>
      <c r="N11" s="24"/>
      <c r="O11" s="25"/>
      <c r="P11" s="24">
        <f>$H11+$J11+$L11+$N11</f>
        <v>1650000</v>
      </c>
      <c r="Q11" s="25">
        <f>$I11+$K11+$M11+$O11</f>
        <v>51055446</v>
      </c>
      <c r="R11" s="26">
        <f>IF($H11=0,0,(($H11-$H11)/$H11)*100)</f>
        <v>0</v>
      </c>
      <c r="S11" s="27">
        <f>IF($I11=0,0,(($I11-$I11)/$I11)*100)</f>
        <v>0</v>
      </c>
      <c r="T11" s="26">
        <f>IF($E11=0,0,($P11/$E11)*100)</f>
        <v>23.57142857142857</v>
      </c>
      <c r="U11" s="28">
        <f>IF($E11=0,0,($Q11/$E11)*100)</f>
        <v>729.3635142857144</v>
      </c>
      <c r="V11" s="24">
        <v>0</v>
      </c>
      <c r="W11" s="25">
        <v>0</v>
      </c>
    </row>
    <row r="12" spans="1:23" ht="12.75" customHeight="1">
      <c r="A12" s="22" t="s">
        <v>37</v>
      </c>
      <c r="B12" s="23">
        <v>179843000</v>
      </c>
      <c r="C12" s="23">
        <v>0</v>
      </c>
      <c r="D12" s="23"/>
      <c r="E12" s="23">
        <f>$B12+$C12+$D12</f>
        <v>179843000</v>
      </c>
      <c r="F12" s="24">
        <v>0</v>
      </c>
      <c r="G12" s="25">
        <v>0</v>
      </c>
      <c r="H12" s="24"/>
      <c r="I12" s="25">
        <v>2231183</v>
      </c>
      <c r="J12" s="24"/>
      <c r="K12" s="25"/>
      <c r="L12" s="24"/>
      <c r="M12" s="25"/>
      <c r="N12" s="24"/>
      <c r="O12" s="25"/>
      <c r="P12" s="24">
        <f>$H12+$J12+$L12+$N12</f>
        <v>0</v>
      </c>
      <c r="Q12" s="25">
        <f>$I12+$K12+$M12+$O12</f>
        <v>2231183</v>
      </c>
      <c r="R12" s="26">
        <f>IF($H12=0,0,(($H12-$H12)/$H12)*100)</f>
        <v>0</v>
      </c>
      <c r="S12" s="27">
        <f>IF($I12=0,0,(($I12-$I12)/$I12)*100)</f>
        <v>0</v>
      </c>
      <c r="T12" s="26">
        <f>IF($E12=0,0,($P12/$E12)*100)</f>
        <v>0</v>
      </c>
      <c r="U12" s="28">
        <f>IF($E12=0,0,($Q12/$E12)*100)</f>
        <v>1.2406282146094092</v>
      </c>
      <c r="V12" s="24">
        <v>0</v>
      </c>
      <c r="W12" s="25">
        <v>0</v>
      </c>
    </row>
    <row r="13" spans="1:23" ht="12.75" customHeight="1">
      <c r="A13" s="22" t="s">
        <v>38</v>
      </c>
      <c r="B13" s="23">
        <v>155406000</v>
      </c>
      <c r="C13" s="23">
        <v>0</v>
      </c>
      <c r="D13" s="23"/>
      <c r="E13" s="23">
        <f>$B13+$C13+$D13</f>
        <v>155406000</v>
      </c>
      <c r="F13" s="24">
        <v>155406000</v>
      </c>
      <c r="G13" s="25">
        <v>88785000</v>
      </c>
      <c r="H13" s="24">
        <v>13198000</v>
      </c>
      <c r="I13" s="25">
        <v>1824000</v>
      </c>
      <c r="J13" s="24"/>
      <c r="K13" s="25"/>
      <c r="L13" s="24"/>
      <c r="M13" s="25"/>
      <c r="N13" s="24"/>
      <c r="O13" s="25"/>
      <c r="P13" s="24">
        <f>$H13+$J13+$L13+$N13</f>
        <v>13198000</v>
      </c>
      <c r="Q13" s="25">
        <f>$I13+$K13+$M13+$O13</f>
        <v>1824000</v>
      </c>
      <c r="R13" s="26">
        <f>IF($H13=0,0,(($H13-$H13)/$H13)*100)</f>
        <v>0</v>
      </c>
      <c r="S13" s="27">
        <f>IF($I13=0,0,(($I13-$I13)/$I13)*100)</f>
        <v>0</v>
      </c>
      <c r="T13" s="26">
        <f>IF($E13=0,0,($P13/$E13)*100)</f>
        <v>8.492593593554947</v>
      </c>
      <c r="U13" s="28">
        <f>IF($E13=0,0,($Q13/$E13)*100)</f>
        <v>1.1736998571483728</v>
      </c>
      <c r="V13" s="24">
        <v>0</v>
      </c>
      <c r="W13" s="25">
        <v>0</v>
      </c>
    </row>
    <row r="14" spans="1:23" ht="12.75" customHeight="1">
      <c r="A14" s="22" t="s">
        <v>39</v>
      </c>
      <c r="B14" s="23">
        <v>37592000</v>
      </c>
      <c r="C14" s="23">
        <v>0</v>
      </c>
      <c r="D14" s="23"/>
      <c r="E14" s="23">
        <f>$B14+$C14+$D14</f>
        <v>37592000</v>
      </c>
      <c r="F14" s="24">
        <v>37592000</v>
      </c>
      <c r="G14" s="25">
        <v>23541000</v>
      </c>
      <c r="H14" s="24">
        <v>23541000</v>
      </c>
      <c r="I14" s="25"/>
      <c r="J14" s="24"/>
      <c r="K14" s="25"/>
      <c r="L14" s="24"/>
      <c r="M14" s="25"/>
      <c r="N14" s="24"/>
      <c r="O14" s="25"/>
      <c r="P14" s="24">
        <f>$H14+$J14+$L14+$N14</f>
        <v>23541000</v>
      </c>
      <c r="Q14" s="25">
        <f>$I14+$K14+$M14+$O14</f>
        <v>0</v>
      </c>
      <c r="R14" s="26">
        <f>IF($H14=0,0,(($H14-$H14)/$H14)*100)</f>
        <v>0</v>
      </c>
      <c r="S14" s="27">
        <f>IF($I14=0,0,(($I14-$I14)/$I14)*100)</f>
        <v>0</v>
      </c>
      <c r="T14" s="26">
        <f>IF($E14=0,0,($P14/$E14)*100)</f>
        <v>62.62236646094914</v>
      </c>
      <c r="U14" s="28">
        <f>IF($E14=0,0,($Q14/$E14)*100)</f>
        <v>0</v>
      </c>
      <c r="V14" s="24">
        <v>0</v>
      </c>
      <c r="W14" s="25">
        <v>0</v>
      </c>
    </row>
    <row r="15" spans="1:23" ht="12.75" customHeight="1">
      <c r="A15" s="22" t="s">
        <v>40</v>
      </c>
      <c r="B15" s="23">
        <v>119766000</v>
      </c>
      <c r="C15" s="23">
        <v>0</v>
      </c>
      <c r="D15" s="23"/>
      <c r="E15" s="23">
        <f>$B15+$C15+$D15</f>
        <v>119766000</v>
      </c>
      <c r="F15" s="24">
        <v>119766000</v>
      </c>
      <c r="G15" s="25">
        <v>69295000</v>
      </c>
      <c r="H15" s="24">
        <v>25901000</v>
      </c>
      <c r="I15" s="25">
        <v>24327343</v>
      </c>
      <c r="J15" s="24"/>
      <c r="K15" s="25"/>
      <c r="L15" s="24"/>
      <c r="M15" s="25"/>
      <c r="N15" s="24"/>
      <c r="O15" s="25"/>
      <c r="P15" s="24">
        <f>$H15+$J15+$L15+$N15</f>
        <v>25901000</v>
      </c>
      <c r="Q15" s="25">
        <f>$I15+$K15+$M15+$O15</f>
        <v>24327343</v>
      </c>
      <c r="R15" s="26">
        <f>IF($H15=0,0,(($H15-$H15)/$H15)*100)</f>
        <v>0</v>
      </c>
      <c r="S15" s="27">
        <f>IF($I15=0,0,(($I15-$I15)/$I15)*100)</f>
        <v>0</v>
      </c>
      <c r="T15" s="26">
        <f>IF($E15=0,0,($P15/$E15)*100)</f>
        <v>21.62633802581701</v>
      </c>
      <c r="U15" s="28">
        <f>IF($E15=0,0,($Q15/$E15)*100)</f>
        <v>20.312395003590332</v>
      </c>
      <c r="V15" s="24">
        <v>0</v>
      </c>
      <c r="W15" s="25">
        <v>0</v>
      </c>
    </row>
    <row r="16" spans="1:23" ht="12.75" customHeight="1">
      <c r="A16" s="29" t="s">
        <v>41</v>
      </c>
      <c r="B16" s="30">
        <f>SUM(B9:B15)</f>
        <v>516757000</v>
      </c>
      <c r="C16" s="30">
        <f>SUM(C9:C15)</f>
        <v>0</v>
      </c>
      <c r="D16" s="30"/>
      <c r="E16" s="30">
        <f>$B16+$C16+$D16</f>
        <v>516757000</v>
      </c>
      <c r="F16" s="31">
        <f>SUM(F9:F15)</f>
        <v>336914000</v>
      </c>
      <c r="G16" s="32">
        <f>SUM(G9:G15)</f>
        <v>202771000</v>
      </c>
      <c r="H16" s="31">
        <f>SUM(H9:H15)</f>
        <v>65695000</v>
      </c>
      <c r="I16" s="32">
        <f>SUM(I9:I15)</f>
        <v>84107067</v>
      </c>
      <c r="J16" s="31">
        <f>SUM(J9:J15)</f>
        <v>0</v>
      </c>
      <c r="K16" s="32">
        <f>SUM(K9:K15)</f>
        <v>0</v>
      </c>
      <c r="L16" s="31">
        <f>SUM(L9:L15)</f>
        <v>0</v>
      </c>
      <c r="M16" s="32">
        <f>SUM(M9:M15)</f>
        <v>0</v>
      </c>
      <c r="N16" s="31">
        <f>SUM(N9:N15)</f>
        <v>0</v>
      </c>
      <c r="O16" s="32">
        <f>SUM(O9:O15)</f>
        <v>0</v>
      </c>
      <c r="P16" s="31">
        <f>$H16+$J16+$L16+$N16</f>
        <v>65695000</v>
      </c>
      <c r="Q16" s="32">
        <f>$I16+$K16+$M16+$O16</f>
        <v>84107067</v>
      </c>
      <c r="R16" s="33">
        <f>IF($H16=0,0,(($H16-$H16)/$H16)*100)</f>
        <v>0</v>
      </c>
      <c r="S16" s="34">
        <f>IF($I16=0,0,(($I16-$I16)/$I16)*100)</f>
        <v>0</v>
      </c>
      <c r="T16" s="33">
        <f>IF((SUM($E9:$E13)+$E15)=0,0,(P16/(SUM($E9:$E13)+$E15)*100))</f>
        <v>13.710308557594983</v>
      </c>
      <c r="U16" s="35">
        <f>IF((SUM($E9:$E13)+$E15)=0,0,(Q16/(SUM($E9:$E13)+$E15)*100))</f>
        <v>17.552840253357402</v>
      </c>
      <c r="V16" s="31">
        <f>SUM(V9:V15)</f>
        <v>0</v>
      </c>
      <c r="W16" s="32">
        <f>SUM(W9:W15)</f>
        <v>0</v>
      </c>
    </row>
    <row r="17" spans="1:23" ht="12.75" customHeight="1">
      <c r="A17" s="15" t="s">
        <v>42</v>
      </c>
      <c r="B17" s="36"/>
      <c r="C17" s="36"/>
      <c r="D17" s="36"/>
      <c r="E17" s="36"/>
      <c r="F17" s="37"/>
      <c r="G17" s="38"/>
      <c r="H17" s="37"/>
      <c r="I17" s="38"/>
      <c r="J17" s="37"/>
      <c r="K17" s="38"/>
      <c r="L17" s="37"/>
      <c r="M17" s="38"/>
      <c r="N17" s="37"/>
      <c r="O17" s="38"/>
      <c r="P17" s="37"/>
      <c r="Q17" s="38"/>
      <c r="R17" s="19"/>
      <c r="S17" s="20"/>
      <c r="T17" s="19"/>
      <c r="U17" s="21"/>
      <c r="V17" s="37"/>
      <c r="W17" s="38"/>
    </row>
    <row r="18" spans="1:23" ht="12.75" customHeight="1">
      <c r="A18" s="22" t="s">
        <v>43</v>
      </c>
      <c r="B18" s="23">
        <v>3800000</v>
      </c>
      <c r="C18" s="23">
        <v>0</v>
      </c>
      <c r="D18" s="23"/>
      <c r="E18" s="23">
        <f>$B18+$C18+$D18</f>
        <v>3800000</v>
      </c>
      <c r="F18" s="24">
        <v>3800000</v>
      </c>
      <c r="G18" s="25">
        <v>0</v>
      </c>
      <c r="H18" s="24"/>
      <c r="I18" s="25"/>
      <c r="J18" s="24"/>
      <c r="K18" s="25"/>
      <c r="L18" s="24"/>
      <c r="M18" s="25"/>
      <c r="N18" s="24"/>
      <c r="O18" s="25"/>
      <c r="P18" s="24">
        <f>$H18+$J18+$L18+$N18</f>
        <v>0</v>
      </c>
      <c r="Q18" s="25">
        <f>$I18+$K18+$M18+$O18</f>
        <v>0</v>
      </c>
      <c r="R18" s="26">
        <f>IF($H18=0,0,(($H18-$H18)/$H18)*100)</f>
        <v>0</v>
      </c>
      <c r="S18" s="27">
        <f>IF($I18=0,0,(($I18-$I18)/$I18)*100)</f>
        <v>0</v>
      </c>
      <c r="T18" s="26">
        <f>IF($E18=0,0,($P18/$E18)*100)</f>
        <v>0</v>
      </c>
      <c r="U18" s="28">
        <f>IF($E18=0,0,($Q18/$E18)*100)</f>
        <v>0</v>
      </c>
      <c r="V18" s="24">
        <v>0</v>
      </c>
      <c r="W18" s="25">
        <v>0</v>
      </c>
    </row>
    <row r="19" spans="1:23" ht="12.75" customHeight="1">
      <c r="A19" s="22" t="s">
        <v>44</v>
      </c>
      <c r="B19" s="23">
        <v>3800000</v>
      </c>
      <c r="C19" s="23">
        <v>0</v>
      </c>
      <c r="D19" s="23"/>
      <c r="E19" s="23">
        <f>$B19+$C19+$D19</f>
        <v>3800000</v>
      </c>
      <c r="F19" s="24">
        <v>0</v>
      </c>
      <c r="G19" s="25">
        <v>0</v>
      </c>
      <c r="H19" s="24"/>
      <c r="I19" s="25"/>
      <c r="J19" s="24"/>
      <c r="K19" s="25"/>
      <c r="L19" s="24"/>
      <c r="M19" s="25"/>
      <c r="N19" s="24"/>
      <c r="O19" s="25"/>
      <c r="P19" s="24">
        <f>$H19+$J19+$L19+$N19</f>
        <v>0</v>
      </c>
      <c r="Q19" s="25">
        <f>$I19+$K19+$M19+$O19</f>
        <v>0</v>
      </c>
      <c r="R19" s="26">
        <f>IF($H19=0,0,(($H19-$H19)/$H19)*100)</f>
        <v>0</v>
      </c>
      <c r="S19" s="27">
        <f>IF($I19=0,0,(($I19-$I19)/$I19)*100)</f>
        <v>0</v>
      </c>
      <c r="T19" s="26">
        <f>IF($E19=0,0,($P19/$E19)*100)</f>
        <v>0</v>
      </c>
      <c r="U19" s="28">
        <f>IF($E19=0,0,($Q19/$E19)*100)</f>
        <v>0</v>
      </c>
      <c r="V19" s="24">
        <v>0</v>
      </c>
      <c r="W19" s="25">
        <v>0</v>
      </c>
    </row>
    <row r="20" spans="1:23" ht="12.75" customHeight="1">
      <c r="A20" s="22" t="s">
        <v>45</v>
      </c>
      <c r="B20" s="23">
        <v>5276000</v>
      </c>
      <c r="C20" s="23">
        <v>0</v>
      </c>
      <c r="D20" s="23"/>
      <c r="E20" s="23">
        <f>$B20+$C20+$D20</f>
        <v>5276000</v>
      </c>
      <c r="F20" s="24">
        <v>5276000</v>
      </c>
      <c r="G20" s="25">
        <v>5276000</v>
      </c>
      <c r="H20" s="24">
        <v>3445000</v>
      </c>
      <c r="I20" s="25">
        <v>425820</v>
      </c>
      <c r="J20" s="24"/>
      <c r="K20" s="25"/>
      <c r="L20" s="24"/>
      <c r="M20" s="25"/>
      <c r="N20" s="24"/>
      <c r="O20" s="25"/>
      <c r="P20" s="24">
        <f>$H20+$J20+$L20+$N20</f>
        <v>3445000</v>
      </c>
      <c r="Q20" s="25">
        <f>$I20+$K20+$M20+$O20</f>
        <v>425820</v>
      </c>
      <c r="R20" s="26">
        <f>IF($H20=0,0,(($H20-$H20)/$H20)*100)</f>
        <v>0</v>
      </c>
      <c r="S20" s="27">
        <f>IF($I20=0,0,(($I20-$I20)/$I20)*100)</f>
        <v>0</v>
      </c>
      <c r="T20" s="26">
        <f>IF($E20=0,0,($P20/$E20)*100)</f>
        <v>65.29567854435177</v>
      </c>
      <c r="U20" s="28">
        <f>IF($E20=0,0,($Q20/$E20)*100)</f>
        <v>8.070887035633055</v>
      </c>
      <c r="V20" s="24">
        <v>0</v>
      </c>
      <c r="W20" s="25">
        <v>0</v>
      </c>
    </row>
    <row r="21" spans="1:23" ht="12.75" customHeight="1">
      <c r="A21" s="22" t="s">
        <v>46</v>
      </c>
      <c r="B21" s="23">
        <v>0</v>
      </c>
      <c r="C21" s="23">
        <v>0</v>
      </c>
      <c r="D21" s="23"/>
      <c r="E21" s="23">
        <f>$B21+$C21+$D21</f>
        <v>0</v>
      </c>
      <c r="F21" s="24">
        <v>0</v>
      </c>
      <c r="G21" s="25">
        <v>0</v>
      </c>
      <c r="H21" s="24"/>
      <c r="I21" s="25"/>
      <c r="J21" s="24"/>
      <c r="K21" s="25"/>
      <c r="L21" s="24"/>
      <c r="M21" s="25"/>
      <c r="N21" s="24"/>
      <c r="O21" s="25"/>
      <c r="P21" s="24">
        <f>$H21+$J21+$L21+$N21</f>
        <v>0</v>
      </c>
      <c r="Q21" s="25">
        <f>$I21+$K21+$M21+$O21</f>
        <v>0</v>
      </c>
      <c r="R21" s="26">
        <f>IF($H21=0,0,(($H21-$H21)/$H21)*100)</f>
        <v>0</v>
      </c>
      <c r="S21" s="27">
        <f>IF($I21=0,0,(($I21-$I21)/$I21)*100)</f>
        <v>0</v>
      </c>
      <c r="T21" s="26">
        <f>IF($E21=0,0,($P21/$E21)*100)</f>
        <v>0</v>
      </c>
      <c r="U21" s="28">
        <f>IF($E21=0,0,($Q21/$E21)*100)</f>
        <v>0</v>
      </c>
      <c r="V21" s="24">
        <v>0</v>
      </c>
      <c r="W21" s="25">
        <v>0</v>
      </c>
    </row>
    <row r="22" spans="1:23" ht="12.75" customHeight="1">
      <c r="A22" s="22" t="s">
        <v>47</v>
      </c>
      <c r="B22" s="23">
        <v>0</v>
      </c>
      <c r="C22" s="23">
        <v>0</v>
      </c>
      <c r="D22" s="23"/>
      <c r="E22" s="23">
        <f>$B22+$C22+$D22</f>
        <v>0</v>
      </c>
      <c r="F22" s="24">
        <v>0</v>
      </c>
      <c r="G22" s="25">
        <v>0</v>
      </c>
      <c r="H22" s="24"/>
      <c r="I22" s="25"/>
      <c r="J22" s="24"/>
      <c r="K22" s="25"/>
      <c r="L22" s="24"/>
      <c r="M22" s="25"/>
      <c r="N22" s="24"/>
      <c r="O22" s="25"/>
      <c r="P22" s="24">
        <f>$H22+$J22+$L22+$N22</f>
        <v>0</v>
      </c>
      <c r="Q22" s="25">
        <f>$I22+$K22+$M22+$O22</f>
        <v>0</v>
      </c>
      <c r="R22" s="26">
        <f>IF($H22=0,0,(($H22-$H22)/$H22)*100)</f>
        <v>0</v>
      </c>
      <c r="S22" s="27">
        <f>IF($I22=0,0,(($I22-$I22)/$I22)*100)</f>
        <v>0</v>
      </c>
      <c r="T22" s="26">
        <f>IF($E22=0,0,($P22/$E22)*100)</f>
        <v>0</v>
      </c>
      <c r="U22" s="28">
        <f>IF($E22=0,0,($Q22/$E22)*100)</f>
        <v>0</v>
      </c>
      <c r="V22" s="24">
        <v>0</v>
      </c>
      <c r="W22" s="25">
        <v>0</v>
      </c>
    </row>
    <row r="23" spans="1:23" ht="12.75" customHeight="1">
      <c r="A23" s="22" t="s">
        <v>48</v>
      </c>
      <c r="B23" s="23">
        <v>0</v>
      </c>
      <c r="C23" s="23">
        <v>0</v>
      </c>
      <c r="D23" s="23"/>
      <c r="E23" s="23">
        <f>$B23+$C23+$D23</f>
        <v>0</v>
      </c>
      <c r="F23" s="24">
        <v>0</v>
      </c>
      <c r="G23" s="25">
        <v>0</v>
      </c>
      <c r="H23" s="24"/>
      <c r="I23" s="25"/>
      <c r="J23" s="24"/>
      <c r="K23" s="25"/>
      <c r="L23" s="24"/>
      <c r="M23" s="25"/>
      <c r="N23" s="24"/>
      <c r="O23" s="25"/>
      <c r="P23" s="24">
        <f>$H23+$J23+$L23+$N23</f>
        <v>0</v>
      </c>
      <c r="Q23" s="25">
        <f>$I23+$K23+$M23+$O23</f>
        <v>0</v>
      </c>
      <c r="R23" s="26">
        <f>IF($H23=0,0,(($H23-$H23)/$H23)*100)</f>
        <v>0</v>
      </c>
      <c r="S23" s="27">
        <f>IF($I23=0,0,(($I23-$I23)/$I23)*100)</f>
        <v>0</v>
      </c>
      <c r="T23" s="26">
        <f>IF($E23=0,0,($P23/$E23)*100)</f>
        <v>0</v>
      </c>
      <c r="U23" s="28">
        <f>IF($E23=0,0,($Q23/$E23)*100)</f>
        <v>0</v>
      </c>
      <c r="V23" s="24">
        <v>0</v>
      </c>
      <c r="W23" s="25"/>
    </row>
    <row r="24" spans="1:23" ht="12.75" customHeight="1">
      <c r="A24" s="29" t="s">
        <v>41</v>
      </c>
      <c r="B24" s="30">
        <f>SUM(B18:B23)</f>
        <v>12876000</v>
      </c>
      <c r="C24" s="30">
        <f>SUM(C18:C23)</f>
        <v>0</v>
      </c>
      <c r="D24" s="30"/>
      <c r="E24" s="30">
        <f>$B24+$C24+$D24</f>
        <v>12876000</v>
      </c>
      <c r="F24" s="31">
        <f>SUM(F18:F23)</f>
        <v>9076000</v>
      </c>
      <c r="G24" s="32">
        <f>SUM(G18:G23)</f>
        <v>5276000</v>
      </c>
      <c r="H24" s="31">
        <f>SUM(H18:H23)</f>
        <v>3445000</v>
      </c>
      <c r="I24" s="32">
        <f>SUM(I18:I23)</f>
        <v>425820</v>
      </c>
      <c r="J24" s="31">
        <f>SUM(J18:J23)</f>
        <v>0</v>
      </c>
      <c r="K24" s="32">
        <f>SUM(K18:K23)</f>
        <v>0</v>
      </c>
      <c r="L24" s="31">
        <f>SUM(L18:L23)</f>
        <v>0</v>
      </c>
      <c r="M24" s="32">
        <f>SUM(M18:M23)</f>
        <v>0</v>
      </c>
      <c r="N24" s="31">
        <f>SUM(N18:N23)</f>
        <v>0</v>
      </c>
      <c r="O24" s="32">
        <f>SUM(O18:O23)</f>
        <v>0</v>
      </c>
      <c r="P24" s="31">
        <f>$H24+$J24+$L24+$N24</f>
        <v>3445000</v>
      </c>
      <c r="Q24" s="32">
        <f>$I24+$K24+$M24+$O24</f>
        <v>425820</v>
      </c>
      <c r="R24" s="33">
        <f>IF($H24=0,0,(($H24-$H24)/$H24)*100)</f>
        <v>0</v>
      </c>
      <c r="S24" s="34">
        <f>IF($I24=0,0,(($I24-$I24)/$I24)*100)</f>
        <v>0</v>
      </c>
      <c r="T24" s="33">
        <f>IF(($E24-$E19-$E23)=0,0,($P24/($E24-$E19-$E23))*100)</f>
        <v>37.95724988981931</v>
      </c>
      <c r="U24" s="35">
        <f>IF(($E24-$E19-$E23)=0,0,($Q24/($E24-$E19-$E23))*100)</f>
        <v>4.691714411635082</v>
      </c>
      <c r="V24" s="31">
        <f>SUM(V18:V23)</f>
        <v>0</v>
      </c>
      <c r="W24" s="32">
        <f>SUM(W18:W23)</f>
        <v>0</v>
      </c>
    </row>
    <row r="25" spans="1:23" ht="12.75" customHeight="1">
      <c r="A25" s="15" t="s">
        <v>49</v>
      </c>
      <c r="B25" s="36"/>
      <c r="C25" s="36"/>
      <c r="D25" s="36"/>
      <c r="E25" s="36"/>
      <c r="F25" s="37"/>
      <c r="G25" s="38"/>
      <c r="H25" s="37"/>
      <c r="I25" s="38"/>
      <c r="J25" s="37"/>
      <c r="K25" s="38"/>
      <c r="L25" s="37"/>
      <c r="M25" s="38"/>
      <c r="N25" s="37"/>
      <c r="O25" s="38"/>
      <c r="P25" s="37"/>
      <c r="Q25" s="38"/>
      <c r="R25" s="19"/>
      <c r="S25" s="20"/>
      <c r="T25" s="19"/>
      <c r="U25" s="21"/>
      <c r="V25" s="37"/>
      <c r="W25" s="38"/>
    </row>
    <row r="26" spans="1:23" ht="12.75" customHeight="1">
      <c r="A26" s="22" t="s">
        <v>50</v>
      </c>
      <c r="B26" s="23">
        <v>0</v>
      </c>
      <c r="C26" s="23">
        <v>0</v>
      </c>
      <c r="D26" s="23"/>
      <c r="E26" s="23">
        <f>$B26+$C26+$D26</f>
        <v>0</v>
      </c>
      <c r="F26" s="24">
        <v>0</v>
      </c>
      <c r="G26" s="25">
        <v>0</v>
      </c>
      <c r="H26" s="24"/>
      <c r="I26" s="25"/>
      <c r="J26" s="24"/>
      <c r="K26" s="25"/>
      <c r="L26" s="24"/>
      <c r="M26" s="25"/>
      <c r="N26" s="24"/>
      <c r="O26" s="25"/>
      <c r="P26" s="24">
        <f>$H26+$J26+$L26+$N26</f>
        <v>0</v>
      </c>
      <c r="Q26" s="25">
        <f>$I26+$K26+$M26+$O26</f>
        <v>0</v>
      </c>
      <c r="R26" s="26">
        <f>IF($H26=0,0,(($H26-$H26)/$H26)*100)</f>
        <v>0</v>
      </c>
      <c r="S26" s="27">
        <f>IF($I26=0,0,(($I26-$I26)/$I26)*100)</f>
        <v>0</v>
      </c>
      <c r="T26" s="26">
        <f>IF($E26=0,0,($P26/$E26)*100)</f>
        <v>0</v>
      </c>
      <c r="U26" s="28">
        <f>IF($E26=0,0,($Q26/$E26)*100)</f>
        <v>0</v>
      </c>
      <c r="V26" s="24">
        <v>0</v>
      </c>
      <c r="W26" s="25"/>
    </row>
    <row r="27" spans="1:23" ht="12.75" customHeight="1">
      <c r="A27" s="22" t="s">
        <v>51</v>
      </c>
      <c r="B27" s="23">
        <v>0</v>
      </c>
      <c r="C27" s="23">
        <v>0</v>
      </c>
      <c r="D27" s="23"/>
      <c r="E27" s="23">
        <f>$B27+$C27+$D27</f>
        <v>0</v>
      </c>
      <c r="F27" s="24">
        <v>0</v>
      </c>
      <c r="G27" s="25">
        <v>0</v>
      </c>
      <c r="H27" s="24"/>
      <c r="I27" s="25"/>
      <c r="J27" s="24"/>
      <c r="K27" s="25"/>
      <c r="L27" s="24"/>
      <c r="M27" s="25"/>
      <c r="N27" s="24"/>
      <c r="O27" s="25"/>
      <c r="P27" s="24">
        <f>$H27+$J27+$L27+$N27</f>
        <v>0</v>
      </c>
      <c r="Q27" s="25">
        <f>$I27+$K27+$M27+$O27</f>
        <v>0</v>
      </c>
      <c r="R27" s="26">
        <f>IF($H27=0,0,(($H27-$H27)/$H27)*100)</f>
        <v>0</v>
      </c>
      <c r="S27" s="27">
        <f>IF($I27=0,0,(($I27-$I27)/$I27)*100)</f>
        <v>0</v>
      </c>
      <c r="T27" s="26">
        <f>IF($E27=0,0,($P27/$E27)*100)</f>
        <v>0</v>
      </c>
      <c r="U27" s="28">
        <f>IF($E27=0,0,($Q27/$E27)*100)</f>
        <v>0</v>
      </c>
      <c r="V27" s="24">
        <v>0</v>
      </c>
      <c r="W27" s="25"/>
    </row>
    <row r="28" spans="1:23" ht="12.75" customHeight="1">
      <c r="A28" s="22" t="s">
        <v>52</v>
      </c>
      <c r="B28" s="23">
        <v>2539938000</v>
      </c>
      <c r="C28" s="23">
        <v>-403165000</v>
      </c>
      <c r="D28" s="23"/>
      <c r="E28" s="23">
        <f>$B28+$C28+$D28</f>
        <v>2136773000</v>
      </c>
      <c r="F28" s="24">
        <v>2136773000</v>
      </c>
      <c r="G28" s="25">
        <v>595615000</v>
      </c>
      <c r="H28" s="24">
        <v>197398000</v>
      </c>
      <c r="I28" s="25">
        <v>96228572</v>
      </c>
      <c r="J28" s="24"/>
      <c r="K28" s="25"/>
      <c r="L28" s="24"/>
      <c r="M28" s="25"/>
      <c r="N28" s="24"/>
      <c r="O28" s="25"/>
      <c r="P28" s="24">
        <f>$H28+$J28+$L28+$N28</f>
        <v>197398000</v>
      </c>
      <c r="Q28" s="25">
        <f>$I28+$K28+$M28+$O28</f>
        <v>96228572</v>
      </c>
      <c r="R28" s="26">
        <f>IF($H28=0,0,(($H28-$H28)/$H28)*100)</f>
        <v>0</v>
      </c>
      <c r="S28" s="27">
        <f>IF($I28=0,0,(($I28-$I28)/$I28)*100)</f>
        <v>0</v>
      </c>
      <c r="T28" s="26">
        <f>IF($E28=0,0,($P28/$E28)*100)</f>
        <v>9.238136198838156</v>
      </c>
      <c r="U28" s="28">
        <f>IF($E28=0,0,($Q28/$E28)*100)</f>
        <v>4.503453197882975</v>
      </c>
      <c r="V28" s="24">
        <v>0</v>
      </c>
      <c r="W28" s="25">
        <v>0</v>
      </c>
    </row>
    <row r="29" spans="1:23" ht="12.75" customHeight="1">
      <c r="A29" s="22" t="s">
        <v>53</v>
      </c>
      <c r="B29" s="23">
        <v>5071000</v>
      </c>
      <c r="C29" s="23">
        <v>0</v>
      </c>
      <c r="D29" s="23"/>
      <c r="E29" s="23">
        <f>$B29+$C29+$D29</f>
        <v>5071000</v>
      </c>
      <c r="F29" s="24">
        <v>5071000</v>
      </c>
      <c r="G29" s="25">
        <v>213000</v>
      </c>
      <c r="H29" s="24"/>
      <c r="I29" s="25">
        <v>55197</v>
      </c>
      <c r="J29" s="24"/>
      <c r="K29" s="25"/>
      <c r="L29" s="24"/>
      <c r="M29" s="25"/>
      <c r="N29" s="24"/>
      <c r="O29" s="25"/>
      <c r="P29" s="24">
        <f>$H29+$J29+$L29+$N29</f>
        <v>0</v>
      </c>
      <c r="Q29" s="25">
        <f>$I29+$K29+$M29+$O29</f>
        <v>55197</v>
      </c>
      <c r="R29" s="26">
        <f>IF($H29=0,0,(($H29-$H29)/$H29)*100)</f>
        <v>0</v>
      </c>
      <c r="S29" s="27">
        <f>IF($I29=0,0,(($I29-$I29)/$I29)*100)</f>
        <v>0</v>
      </c>
      <c r="T29" s="26">
        <f>IF($E29=0,0,($P29/$E29)*100)</f>
        <v>0</v>
      </c>
      <c r="U29" s="28">
        <f>IF($E29=0,0,($Q29/$E29)*100)</f>
        <v>1.0884835338197594</v>
      </c>
      <c r="V29" s="24">
        <v>0</v>
      </c>
      <c r="W29" s="25">
        <v>0</v>
      </c>
    </row>
    <row r="30" spans="1:23" ht="12.75" customHeight="1">
      <c r="A30" s="29" t="s">
        <v>41</v>
      </c>
      <c r="B30" s="30">
        <f>SUM(B26:B29)</f>
        <v>2545009000</v>
      </c>
      <c r="C30" s="30">
        <f>SUM(C26:C29)</f>
        <v>-403165000</v>
      </c>
      <c r="D30" s="30"/>
      <c r="E30" s="30">
        <f>$B30+$C30+$D30</f>
        <v>2141844000</v>
      </c>
      <c r="F30" s="31">
        <f>SUM(F26:F29)</f>
        <v>2141844000</v>
      </c>
      <c r="G30" s="32">
        <f>SUM(G26:G29)</f>
        <v>595828000</v>
      </c>
      <c r="H30" s="31">
        <f>SUM(H26:H29)</f>
        <v>197398000</v>
      </c>
      <c r="I30" s="32">
        <f>SUM(I26:I29)</f>
        <v>96283769</v>
      </c>
      <c r="J30" s="31">
        <f>SUM(J26:J29)</f>
        <v>0</v>
      </c>
      <c r="K30" s="32">
        <f>SUM(K26:K29)</f>
        <v>0</v>
      </c>
      <c r="L30" s="31">
        <f>SUM(L26:L29)</f>
        <v>0</v>
      </c>
      <c r="M30" s="32">
        <f>SUM(M26:M29)</f>
        <v>0</v>
      </c>
      <c r="N30" s="31">
        <f>SUM(N26:N29)</f>
        <v>0</v>
      </c>
      <c r="O30" s="32">
        <f>SUM(O26:O29)</f>
        <v>0</v>
      </c>
      <c r="P30" s="31">
        <f>$H30+$J30+$L30+$N30</f>
        <v>197398000</v>
      </c>
      <c r="Q30" s="32">
        <f>$I30+$K30+$M30+$O30</f>
        <v>96283769</v>
      </c>
      <c r="R30" s="33">
        <f>IF($H30=0,0,(($H30-$H30)/$H30)*100)</f>
        <v>0</v>
      </c>
      <c r="S30" s="34">
        <f>IF($I30=0,0,(($I30-$I30)/$I30)*100)</f>
        <v>0</v>
      </c>
      <c r="T30" s="33">
        <f>IF($E30=0,0,($P30/$E30)*100)</f>
        <v>9.216264116340872</v>
      </c>
      <c r="U30" s="35">
        <f>IF($E30=0,0,($Q30/$E30)*100)</f>
        <v>4.495367963306385</v>
      </c>
      <c r="V30" s="31">
        <f>SUM(V26:V29)</f>
        <v>0</v>
      </c>
      <c r="W30" s="32">
        <f>SUM(W26:W29)</f>
        <v>0</v>
      </c>
    </row>
    <row r="31" spans="1:23" ht="12.75" customHeight="1">
      <c r="A31" s="15" t="s">
        <v>54</v>
      </c>
      <c r="B31" s="36"/>
      <c r="C31" s="36"/>
      <c r="D31" s="36"/>
      <c r="E31" s="36"/>
      <c r="F31" s="37"/>
      <c r="G31" s="38"/>
      <c r="H31" s="37"/>
      <c r="I31" s="38"/>
      <c r="J31" s="37"/>
      <c r="K31" s="38"/>
      <c r="L31" s="37"/>
      <c r="M31" s="38"/>
      <c r="N31" s="37"/>
      <c r="O31" s="38"/>
      <c r="P31" s="37"/>
      <c r="Q31" s="38"/>
      <c r="R31" s="19"/>
      <c r="S31" s="20"/>
      <c r="T31" s="19"/>
      <c r="U31" s="21"/>
      <c r="V31" s="37"/>
      <c r="W31" s="38"/>
    </row>
    <row r="32" spans="1:23" ht="12.75" customHeight="1">
      <c r="A32" s="22" t="s">
        <v>55</v>
      </c>
      <c r="B32" s="23">
        <v>71320000</v>
      </c>
      <c r="C32" s="23">
        <v>0</v>
      </c>
      <c r="D32" s="23"/>
      <c r="E32" s="23">
        <f>$B32+$C32+$D32</f>
        <v>71320000</v>
      </c>
      <c r="F32" s="24">
        <v>71320000</v>
      </c>
      <c r="G32" s="25">
        <v>17832000</v>
      </c>
      <c r="H32" s="24">
        <v>13993000</v>
      </c>
      <c r="I32" s="25">
        <v>12853935</v>
      </c>
      <c r="J32" s="24"/>
      <c r="K32" s="25"/>
      <c r="L32" s="24"/>
      <c r="M32" s="25"/>
      <c r="N32" s="24"/>
      <c r="O32" s="25"/>
      <c r="P32" s="24">
        <f>$H32+$J32+$L32+$N32</f>
        <v>13993000</v>
      </c>
      <c r="Q32" s="25">
        <f>$I32+$K32+$M32+$O32</f>
        <v>12853935</v>
      </c>
      <c r="R32" s="26">
        <f>IF($H32=0,0,(($H32-$H32)/$H32)*100)</f>
        <v>0</v>
      </c>
      <c r="S32" s="27">
        <f>IF($I32=0,0,(($I32-$I32)/$I32)*100)</f>
        <v>0</v>
      </c>
      <c r="T32" s="26">
        <f>IF($E32=0,0,($P32/$E32)*100)</f>
        <v>19.62002243409983</v>
      </c>
      <c r="U32" s="28">
        <f>IF($E32=0,0,($Q32/$E32)*100)</f>
        <v>18.022903813796972</v>
      </c>
      <c r="V32" s="24">
        <v>0</v>
      </c>
      <c r="W32" s="25">
        <v>0</v>
      </c>
    </row>
    <row r="33" spans="1:23" ht="12.75" customHeight="1">
      <c r="A33" s="29" t="s">
        <v>41</v>
      </c>
      <c r="B33" s="30">
        <f>B32</f>
        <v>71320000</v>
      </c>
      <c r="C33" s="30">
        <f>C32</f>
        <v>0</v>
      </c>
      <c r="D33" s="30"/>
      <c r="E33" s="30">
        <f>$B33+$C33+$D33</f>
        <v>71320000</v>
      </c>
      <c r="F33" s="31">
        <f>F32</f>
        <v>71320000</v>
      </c>
      <c r="G33" s="32">
        <f>G32</f>
        <v>17832000</v>
      </c>
      <c r="H33" s="31">
        <f>H32</f>
        <v>13993000</v>
      </c>
      <c r="I33" s="32">
        <f>I32</f>
        <v>12853935</v>
      </c>
      <c r="J33" s="31">
        <f>J32</f>
        <v>0</v>
      </c>
      <c r="K33" s="32">
        <f>K32</f>
        <v>0</v>
      </c>
      <c r="L33" s="31">
        <f>L32</f>
        <v>0</v>
      </c>
      <c r="M33" s="32">
        <f>M32</f>
        <v>0</v>
      </c>
      <c r="N33" s="31">
        <f>N32</f>
        <v>0</v>
      </c>
      <c r="O33" s="32">
        <f>O32</f>
        <v>0</v>
      </c>
      <c r="P33" s="31">
        <f>$H33+$J33+$L33+$N33</f>
        <v>13993000</v>
      </c>
      <c r="Q33" s="32">
        <f>$I33+$K33+$M33+$O33</f>
        <v>12853935</v>
      </c>
      <c r="R33" s="33">
        <f>IF($H33=0,0,(($H33-$H33)/$H33)*100)</f>
        <v>0</v>
      </c>
      <c r="S33" s="34">
        <f>IF($I33=0,0,(($I33-$I33)/$I33)*100)</f>
        <v>0</v>
      </c>
      <c r="T33" s="33">
        <f>IF($E33=0,0,($P33/$E33)*100)</f>
        <v>19.62002243409983</v>
      </c>
      <c r="U33" s="35">
        <f>IF($E33=0,0,($Q33/$E33)*100)</f>
        <v>18.022903813796972</v>
      </c>
      <c r="V33" s="31">
        <f>V32</f>
        <v>0</v>
      </c>
      <c r="W33" s="32">
        <f>W32</f>
        <v>0</v>
      </c>
    </row>
    <row r="34" spans="1:23" ht="12.75" customHeight="1">
      <c r="A34" s="15" t="s">
        <v>56</v>
      </c>
      <c r="B34" s="36"/>
      <c r="C34" s="36"/>
      <c r="D34" s="36"/>
      <c r="E34" s="36"/>
      <c r="F34" s="37"/>
      <c r="G34" s="38"/>
      <c r="H34" s="37"/>
      <c r="I34" s="38"/>
      <c r="J34" s="37"/>
      <c r="K34" s="38"/>
      <c r="L34" s="37"/>
      <c r="M34" s="38"/>
      <c r="N34" s="37"/>
      <c r="O34" s="38"/>
      <c r="P34" s="37"/>
      <c r="Q34" s="38"/>
      <c r="R34" s="19"/>
      <c r="S34" s="20"/>
      <c r="T34" s="19"/>
      <c r="U34" s="21"/>
      <c r="V34" s="37"/>
      <c r="W34" s="38"/>
    </row>
    <row r="35" spans="1:23" ht="12.75" customHeight="1">
      <c r="A35" s="22" t="s">
        <v>57</v>
      </c>
      <c r="B35" s="23">
        <v>155989000</v>
      </c>
      <c r="C35" s="23">
        <v>-41961000</v>
      </c>
      <c r="D35" s="23"/>
      <c r="E35" s="23">
        <f>$B35+$C35+$D35</f>
        <v>114028000</v>
      </c>
      <c r="F35" s="24">
        <v>114028000</v>
      </c>
      <c r="G35" s="25">
        <v>48100000</v>
      </c>
      <c r="H35" s="24">
        <v>32577000</v>
      </c>
      <c r="I35" s="25">
        <v>17318948</v>
      </c>
      <c r="J35" s="24"/>
      <c r="K35" s="25"/>
      <c r="L35" s="24"/>
      <c r="M35" s="25"/>
      <c r="N35" s="24"/>
      <c r="O35" s="25"/>
      <c r="P35" s="24">
        <f>$H35+$J35+$L35+$N35</f>
        <v>32577000</v>
      </c>
      <c r="Q35" s="25">
        <f>$I35+$K35+$M35+$O35</f>
        <v>17318948</v>
      </c>
      <c r="R35" s="26">
        <f>IF($H35=0,0,(($H35-$H35)/$H35)*100)</f>
        <v>0</v>
      </c>
      <c r="S35" s="27">
        <f>IF($I35=0,0,(($I35-$I35)/$I35)*100)</f>
        <v>0</v>
      </c>
      <c r="T35" s="26">
        <f>IF($E35=0,0,($P35/$E35)*100)</f>
        <v>28.56929876872347</v>
      </c>
      <c r="U35" s="28">
        <f>IF($E35=0,0,($Q35/$E35)*100)</f>
        <v>15.1883291823061</v>
      </c>
      <c r="V35" s="24">
        <v>0</v>
      </c>
      <c r="W35" s="25">
        <v>0</v>
      </c>
    </row>
    <row r="36" spans="1:23" ht="12.75" customHeight="1">
      <c r="A36" s="22" t="s">
        <v>58</v>
      </c>
      <c r="B36" s="23">
        <v>155989000</v>
      </c>
      <c r="C36" s="23">
        <v>-41961000</v>
      </c>
      <c r="D36" s="23"/>
      <c r="E36" s="23">
        <f>$B36+$C36+$D36</f>
        <v>114028000</v>
      </c>
      <c r="F36" s="24">
        <v>114028000</v>
      </c>
      <c r="G36" s="25">
        <v>48100000</v>
      </c>
      <c r="H36" s="24">
        <v>32577000</v>
      </c>
      <c r="I36" s="25"/>
      <c r="J36" s="24"/>
      <c r="K36" s="25"/>
      <c r="L36" s="24"/>
      <c r="M36" s="25"/>
      <c r="N36" s="24"/>
      <c r="O36" s="25"/>
      <c r="P36" s="24">
        <f>$H36+$J36+$L36+$N36</f>
        <v>32577000</v>
      </c>
      <c r="Q36" s="25">
        <f>$I36+$K36+$M36+$O36</f>
        <v>0</v>
      </c>
      <c r="R36" s="26">
        <f>IF($H36=0,0,(($H36-$H36)/$H36)*100)</f>
        <v>0</v>
      </c>
      <c r="S36" s="27">
        <f>IF($I36=0,0,(($I36-$I36)/$I36)*100)</f>
        <v>0</v>
      </c>
      <c r="T36" s="26">
        <f>IF($E36=0,0,($P36/$E36)*100)</f>
        <v>28.56929876872347</v>
      </c>
      <c r="U36" s="28">
        <f>IF($E36=0,0,($Q36/$E36)*100)</f>
        <v>0</v>
      </c>
      <c r="V36" s="24">
        <v>0</v>
      </c>
      <c r="W36" s="25">
        <v>0</v>
      </c>
    </row>
    <row r="37" spans="1:23" ht="12.75" customHeight="1">
      <c r="A37" s="22" t="s">
        <v>59</v>
      </c>
      <c r="B37" s="23">
        <v>0</v>
      </c>
      <c r="C37" s="23">
        <v>0</v>
      </c>
      <c r="D37" s="23"/>
      <c r="E37" s="23">
        <f>$B37+$C37+$D37</f>
        <v>0</v>
      </c>
      <c r="F37" s="24">
        <v>0</v>
      </c>
      <c r="G37" s="25">
        <v>0</v>
      </c>
      <c r="H37" s="24"/>
      <c r="I37" s="25"/>
      <c r="J37" s="24"/>
      <c r="K37" s="25"/>
      <c r="L37" s="24"/>
      <c r="M37" s="25"/>
      <c r="N37" s="24"/>
      <c r="O37" s="25"/>
      <c r="P37" s="24">
        <f>$H37+$J37+$L37+$N37</f>
        <v>0</v>
      </c>
      <c r="Q37" s="25">
        <f>$I37+$K37+$M37+$O37</f>
        <v>0</v>
      </c>
      <c r="R37" s="26">
        <f>IF($H37=0,0,(($H37-$H37)/$H37)*100)</f>
        <v>0</v>
      </c>
      <c r="S37" s="27">
        <f>IF($I37=0,0,(($I37-$I37)/$I37)*100)</f>
        <v>0</v>
      </c>
      <c r="T37" s="26">
        <f>IF($E37=0,0,($P37/$E37)*100)</f>
        <v>0</v>
      </c>
      <c r="U37" s="28">
        <f>IF($E37=0,0,($Q37/$E37)*100)</f>
        <v>0</v>
      </c>
      <c r="V37" s="24">
        <v>0</v>
      </c>
      <c r="W37" s="25"/>
    </row>
    <row r="38" spans="1:23" ht="12.75" customHeight="1">
      <c r="A38" s="22" t="s">
        <v>60</v>
      </c>
      <c r="B38" s="23">
        <v>38000000</v>
      </c>
      <c r="C38" s="23">
        <v>-3800000</v>
      </c>
      <c r="D38" s="23"/>
      <c r="E38" s="23">
        <f>$B38+$C38+$D38</f>
        <v>34200000</v>
      </c>
      <c r="F38" s="24">
        <v>34200000</v>
      </c>
      <c r="G38" s="25">
        <v>6600000</v>
      </c>
      <c r="H38" s="24"/>
      <c r="I38" s="25"/>
      <c r="J38" s="24"/>
      <c r="K38" s="25"/>
      <c r="L38" s="24"/>
      <c r="M38" s="25"/>
      <c r="N38" s="24"/>
      <c r="O38" s="25"/>
      <c r="P38" s="24">
        <f>$H38+$J38+$L38+$N38</f>
        <v>0</v>
      </c>
      <c r="Q38" s="25">
        <f>$I38+$K38+$M38+$O38</f>
        <v>0</v>
      </c>
      <c r="R38" s="26">
        <f>IF($H38=0,0,(($H38-$H38)/$H38)*100)</f>
        <v>0</v>
      </c>
      <c r="S38" s="27">
        <f>IF($I38=0,0,(($I38-$I38)/$I38)*100)</f>
        <v>0</v>
      </c>
      <c r="T38" s="26">
        <f>IF($E38=0,0,($P38/$E38)*100)</f>
        <v>0</v>
      </c>
      <c r="U38" s="28">
        <f>IF($E38=0,0,($Q38/$E38)*100)</f>
        <v>0</v>
      </c>
      <c r="V38" s="24">
        <v>0</v>
      </c>
      <c r="W38" s="25">
        <v>0</v>
      </c>
    </row>
    <row r="39" spans="1:23" ht="12.75" customHeight="1">
      <c r="A39" s="22" t="s">
        <v>61</v>
      </c>
      <c r="B39" s="23">
        <v>0</v>
      </c>
      <c r="C39" s="23">
        <v>0</v>
      </c>
      <c r="D39" s="23"/>
      <c r="E39" s="23">
        <f>$B39+$C39+$D39</f>
        <v>0</v>
      </c>
      <c r="F39" s="24">
        <v>0</v>
      </c>
      <c r="G39" s="25">
        <v>0</v>
      </c>
      <c r="H39" s="24"/>
      <c r="I39" s="25"/>
      <c r="J39" s="24"/>
      <c r="K39" s="25"/>
      <c r="L39" s="24"/>
      <c r="M39" s="25"/>
      <c r="N39" s="24"/>
      <c r="O39" s="25"/>
      <c r="P39" s="24">
        <f>$H39+$J39+$L39+$N39</f>
        <v>0</v>
      </c>
      <c r="Q39" s="25">
        <f>$I39+$K39+$M39+$O39</f>
        <v>0</v>
      </c>
      <c r="R39" s="26">
        <f>IF($H39=0,0,(($H39-$H39)/$H39)*100)</f>
        <v>0</v>
      </c>
      <c r="S39" s="27">
        <f>IF($I39=0,0,(($I39-$I39)/$I39)*100)</f>
        <v>0</v>
      </c>
      <c r="T39" s="26">
        <f>IF($E39=0,0,($P39/$E39)*100)</f>
        <v>0</v>
      </c>
      <c r="U39" s="28">
        <f>IF($E39=0,0,($Q39/$E39)*100)</f>
        <v>0</v>
      </c>
      <c r="V39" s="24">
        <v>0</v>
      </c>
      <c r="W39" s="25"/>
    </row>
    <row r="40" spans="1:23" ht="12.75" customHeight="1">
      <c r="A40" s="29" t="s">
        <v>41</v>
      </c>
      <c r="B40" s="30">
        <f>SUM(B35:B39)</f>
        <v>349978000</v>
      </c>
      <c r="C40" s="30">
        <f>SUM(C35:C39)</f>
        <v>-87722000</v>
      </c>
      <c r="D40" s="30"/>
      <c r="E40" s="30">
        <f>$B40+$C40+$D40</f>
        <v>262256000</v>
      </c>
      <c r="F40" s="31">
        <f>SUM(F35:F39)</f>
        <v>262256000</v>
      </c>
      <c r="G40" s="32">
        <f>SUM(G35:G39)</f>
        <v>102800000</v>
      </c>
      <c r="H40" s="31">
        <f>SUM(H35:H39)</f>
        <v>65154000</v>
      </c>
      <c r="I40" s="32">
        <f>SUM(I35:I39)</f>
        <v>17318948</v>
      </c>
      <c r="J40" s="31">
        <f>SUM(J35:J39)</f>
        <v>0</v>
      </c>
      <c r="K40" s="32">
        <f>SUM(K35:K39)</f>
        <v>0</v>
      </c>
      <c r="L40" s="31">
        <f>SUM(L35:L39)</f>
        <v>0</v>
      </c>
      <c r="M40" s="32">
        <f>SUM(M35:M39)</f>
        <v>0</v>
      </c>
      <c r="N40" s="31">
        <f>SUM(N35:N39)</f>
        <v>0</v>
      </c>
      <c r="O40" s="32">
        <f>SUM(O35:O39)</f>
        <v>0</v>
      </c>
      <c r="P40" s="31">
        <f>$H40+$J40+$L40+$N40</f>
        <v>65154000</v>
      </c>
      <c r="Q40" s="32">
        <f>$I40+$K40+$M40+$O40</f>
        <v>17318948</v>
      </c>
      <c r="R40" s="33">
        <f>IF($H40=0,0,(($H40-$H40)/$H40)*100)</f>
        <v>0</v>
      </c>
      <c r="S40" s="34">
        <f>IF($I40=0,0,(($I40-$I40)/$I40)*100)</f>
        <v>0</v>
      </c>
      <c r="T40" s="33">
        <f>IF((+$E35+$E38)=0,0,(P40/(+$E35+$E38))*100)</f>
        <v>43.955258115875544</v>
      </c>
      <c r="U40" s="35">
        <f>IF((+$E35+$E38)=0,0,(Q40/(+$E35+$E38))*100)</f>
        <v>11.683992228189007</v>
      </c>
      <c r="V40" s="31">
        <f>SUM(V35:V39)</f>
        <v>0</v>
      </c>
      <c r="W40" s="32">
        <f>SUM(W35:W39)</f>
        <v>0</v>
      </c>
    </row>
    <row r="41" spans="1:23" ht="12.75" customHeight="1">
      <c r="A41" s="15" t="s">
        <v>62</v>
      </c>
      <c r="B41" s="36"/>
      <c r="C41" s="36"/>
      <c r="D41" s="36"/>
      <c r="E41" s="36"/>
      <c r="F41" s="37"/>
      <c r="G41" s="38"/>
      <c r="H41" s="37"/>
      <c r="I41" s="38"/>
      <c r="J41" s="37"/>
      <c r="K41" s="38"/>
      <c r="L41" s="37"/>
      <c r="M41" s="38"/>
      <c r="N41" s="37"/>
      <c r="O41" s="38"/>
      <c r="P41" s="37"/>
      <c r="Q41" s="38"/>
      <c r="R41" s="19"/>
      <c r="S41" s="20"/>
      <c r="T41" s="19"/>
      <c r="U41" s="21"/>
      <c r="V41" s="37"/>
      <c r="W41" s="38"/>
    </row>
    <row r="42" spans="1:23" ht="12.75" customHeight="1">
      <c r="A42" s="22" t="s">
        <v>63</v>
      </c>
      <c r="B42" s="23">
        <v>0</v>
      </c>
      <c r="C42" s="23">
        <v>0</v>
      </c>
      <c r="D42" s="23"/>
      <c r="E42" s="23">
        <f>$B42+$C42+$D42</f>
        <v>0</v>
      </c>
      <c r="F42" s="24">
        <v>0</v>
      </c>
      <c r="G42" s="25">
        <v>0</v>
      </c>
      <c r="H42" s="24"/>
      <c r="I42" s="25"/>
      <c r="J42" s="24"/>
      <c r="K42" s="25"/>
      <c r="L42" s="24"/>
      <c r="M42" s="25"/>
      <c r="N42" s="24"/>
      <c r="O42" s="25"/>
      <c r="P42" s="24">
        <f>$H42+$J42+$L42+$N42</f>
        <v>0</v>
      </c>
      <c r="Q42" s="25">
        <f>$I42+$K42+$M42+$O42</f>
        <v>0</v>
      </c>
      <c r="R42" s="26">
        <f>IF($H42=0,0,(($H42-$H42)/$H42)*100)</f>
        <v>0</v>
      </c>
      <c r="S42" s="27">
        <f>IF($I42=0,0,(($I42-$I42)/$I42)*100)</f>
        <v>0</v>
      </c>
      <c r="T42" s="26">
        <f>IF($E42=0,0,($P42/$E42)*100)</f>
        <v>0</v>
      </c>
      <c r="U42" s="28">
        <f>IF($E42=0,0,($Q42/$E42)*100)</f>
        <v>0</v>
      </c>
      <c r="V42" s="24">
        <v>0</v>
      </c>
      <c r="W42" s="25"/>
    </row>
    <row r="43" spans="1:23" ht="12.75" customHeight="1">
      <c r="A43" s="22" t="s">
        <v>64</v>
      </c>
      <c r="B43" s="23">
        <v>0</v>
      </c>
      <c r="C43" s="23">
        <v>0</v>
      </c>
      <c r="D43" s="23"/>
      <c r="E43" s="23">
        <f>$B43+$C43+$D43</f>
        <v>0</v>
      </c>
      <c r="F43" s="24">
        <v>0</v>
      </c>
      <c r="G43" s="25">
        <v>0</v>
      </c>
      <c r="H43" s="24"/>
      <c r="I43" s="25"/>
      <c r="J43" s="24"/>
      <c r="K43" s="25"/>
      <c r="L43" s="24"/>
      <c r="M43" s="25"/>
      <c r="N43" s="24"/>
      <c r="O43" s="25"/>
      <c r="P43" s="24">
        <f>$H43+$J43+$L43+$N43</f>
        <v>0</v>
      </c>
      <c r="Q43" s="25">
        <f>$I43+$K43+$M43+$O43</f>
        <v>0</v>
      </c>
      <c r="R43" s="26">
        <f>IF($H43=0,0,(($H43-$H43)/$H43)*100)</f>
        <v>0</v>
      </c>
      <c r="S43" s="27">
        <f>IF($I43=0,0,(($I43-$I43)/$I43)*100)</f>
        <v>0</v>
      </c>
      <c r="T43" s="26">
        <f>IF($E43=0,0,($P43/$E43)*100)</f>
        <v>0</v>
      </c>
      <c r="U43" s="28">
        <f>IF($E43=0,0,($Q43/$E43)*100)</f>
        <v>0</v>
      </c>
      <c r="V43" s="24">
        <v>0</v>
      </c>
      <c r="W43" s="25">
        <v>0</v>
      </c>
    </row>
    <row r="44" spans="1:23" ht="12.75" customHeight="1">
      <c r="A44" s="22" t="s">
        <v>65</v>
      </c>
      <c r="B44" s="23">
        <v>1300747000</v>
      </c>
      <c r="C44" s="23">
        <v>0</v>
      </c>
      <c r="D44" s="23"/>
      <c r="E44" s="23">
        <f>$B44+$C44+$D44</f>
        <v>1300747000</v>
      </c>
      <c r="F44" s="24">
        <v>1300747000</v>
      </c>
      <c r="G44" s="25">
        <v>0</v>
      </c>
      <c r="H44" s="24"/>
      <c r="I44" s="25"/>
      <c r="J44" s="24"/>
      <c r="K44" s="25"/>
      <c r="L44" s="24"/>
      <c r="M44" s="25"/>
      <c r="N44" s="24"/>
      <c r="O44" s="25"/>
      <c r="P44" s="24">
        <f>$H44+$J44+$L44+$N44</f>
        <v>0</v>
      </c>
      <c r="Q44" s="25">
        <f>$I44+$K44+$M44+$O44</f>
        <v>0</v>
      </c>
      <c r="R44" s="26">
        <f>IF($H44=0,0,(($H44-$H44)/$H44)*100)</f>
        <v>0</v>
      </c>
      <c r="S44" s="27">
        <f>IF($I44=0,0,(($I44-$I44)/$I44)*100)</f>
        <v>0</v>
      </c>
      <c r="T44" s="26">
        <f>IF($E44=0,0,($P44/$E44)*100)</f>
        <v>0</v>
      </c>
      <c r="U44" s="28">
        <f>IF($E44=0,0,($Q44/$E44)*100)</f>
        <v>0</v>
      </c>
      <c r="V44" s="24">
        <v>0</v>
      </c>
      <c r="W44" s="25">
        <v>0</v>
      </c>
    </row>
    <row r="45" spans="1:23" ht="12.75" customHeight="1">
      <c r="A45" s="22" t="s">
        <v>66</v>
      </c>
      <c r="B45" s="23">
        <v>0</v>
      </c>
      <c r="C45" s="23">
        <v>0</v>
      </c>
      <c r="D45" s="23"/>
      <c r="E45" s="23">
        <f>$B45+$C45+$D45</f>
        <v>0</v>
      </c>
      <c r="F45" s="24">
        <v>0</v>
      </c>
      <c r="G45" s="25">
        <v>0</v>
      </c>
      <c r="H45" s="24"/>
      <c r="I45" s="25"/>
      <c r="J45" s="24"/>
      <c r="K45" s="25"/>
      <c r="L45" s="24"/>
      <c r="M45" s="25"/>
      <c r="N45" s="24"/>
      <c r="O45" s="25"/>
      <c r="P45" s="24">
        <f>$H45+$J45+$L45+$N45</f>
        <v>0</v>
      </c>
      <c r="Q45" s="25">
        <f>$I45+$K45+$M45+$O45</f>
        <v>0</v>
      </c>
      <c r="R45" s="26">
        <f>IF($H45=0,0,(($H45-$H45)/$H45)*100)</f>
        <v>0</v>
      </c>
      <c r="S45" s="27">
        <f>IF($I45=0,0,(($I45-$I45)/$I45)*100)</f>
        <v>0</v>
      </c>
      <c r="T45" s="26">
        <f>IF($E45=0,0,($P45/$E45)*100)</f>
        <v>0</v>
      </c>
      <c r="U45" s="28">
        <f>IF($E45=0,0,($Q45/$E45)*100)</f>
        <v>0</v>
      </c>
      <c r="V45" s="24">
        <v>0</v>
      </c>
      <c r="W45" s="25"/>
    </row>
    <row r="46" spans="1:23" ht="12.75" customHeight="1">
      <c r="A46" s="22" t="s">
        <v>67</v>
      </c>
      <c r="B46" s="23">
        <v>0</v>
      </c>
      <c r="C46" s="23">
        <v>0</v>
      </c>
      <c r="D46" s="23"/>
      <c r="E46" s="23">
        <f>$B46+$C46+$D46</f>
        <v>0</v>
      </c>
      <c r="F46" s="24">
        <v>0</v>
      </c>
      <c r="G46" s="25">
        <v>0</v>
      </c>
      <c r="H46" s="24"/>
      <c r="I46" s="25"/>
      <c r="J46" s="24"/>
      <c r="K46" s="25"/>
      <c r="L46" s="24"/>
      <c r="M46" s="25"/>
      <c r="N46" s="24"/>
      <c r="O46" s="25"/>
      <c r="P46" s="24">
        <f>$H46+$J46+$L46+$N46</f>
        <v>0</v>
      </c>
      <c r="Q46" s="25">
        <f>$I46+$K46+$M46+$O46</f>
        <v>0</v>
      </c>
      <c r="R46" s="26">
        <f>IF($H46=0,0,(($H46-$H46)/$H46)*100)</f>
        <v>0</v>
      </c>
      <c r="S46" s="27">
        <f>IF($I46=0,0,(($I46-$I46)/$I46)*100)</f>
        <v>0</v>
      </c>
      <c r="T46" s="26">
        <f>IF($E46=0,0,($P46/$E46)*100)</f>
        <v>0</v>
      </c>
      <c r="U46" s="28">
        <f>IF($E46=0,0,($Q46/$E46)*100)</f>
        <v>0</v>
      </c>
      <c r="V46" s="24">
        <v>0</v>
      </c>
      <c r="W46" s="25"/>
    </row>
    <row r="47" spans="1:23" ht="12.75" customHeight="1" hidden="1">
      <c r="A47" s="22" t="s">
        <v>68</v>
      </c>
      <c r="B47" s="23">
        <v>0</v>
      </c>
      <c r="C47" s="23">
        <v>0</v>
      </c>
      <c r="D47" s="23"/>
      <c r="E47" s="23">
        <f>$B47+$C47+$D47</f>
        <v>0</v>
      </c>
      <c r="F47" s="24">
        <v>0</v>
      </c>
      <c r="G47" s="25">
        <v>0</v>
      </c>
      <c r="H47" s="24"/>
      <c r="I47" s="25"/>
      <c r="J47" s="24"/>
      <c r="K47" s="25"/>
      <c r="L47" s="24"/>
      <c r="M47" s="25"/>
      <c r="N47" s="24"/>
      <c r="O47" s="25"/>
      <c r="P47" s="24">
        <f>$H47+$J47+$L47+$N47</f>
        <v>0</v>
      </c>
      <c r="Q47" s="25">
        <f>$I47+$K47+$M47+$O47</f>
        <v>0</v>
      </c>
      <c r="R47" s="26">
        <f>IF($H47=0,0,(($H47-$H47)/$H47)*100)</f>
        <v>0</v>
      </c>
      <c r="S47" s="27">
        <f>IF($I47=0,0,(($I47-$I47)/$I47)*100)</f>
        <v>0</v>
      </c>
      <c r="T47" s="26">
        <f>IF($E47=0,0,($P47/$E47)*100)</f>
        <v>0</v>
      </c>
      <c r="U47" s="28">
        <f>IF($E47=0,0,($Q47/$E47)*100)</f>
        <v>0</v>
      </c>
      <c r="V47" s="24">
        <v>0</v>
      </c>
      <c r="W47" s="25"/>
    </row>
    <row r="48" spans="1:23" ht="12.75" customHeight="1">
      <c r="A48" s="22" t="s">
        <v>69</v>
      </c>
      <c r="B48" s="23">
        <v>0</v>
      </c>
      <c r="C48" s="23">
        <v>0</v>
      </c>
      <c r="D48" s="23"/>
      <c r="E48" s="23">
        <f>$B48+$C48+$D48</f>
        <v>0</v>
      </c>
      <c r="F48" s="24">
        <v>0</v>
      </c>
      <c r="G48" s="25">
        <v>0</v>
      </c>
      <c r="H48" s="24"/>
      <c r="I48" s="25"/>
      <c r="J48" s="24"/>
      <c r="K48" s="25"/>
      <c r="L48" s="24"/>
      <c r="M48" s="25"/>
      <c r="N48" s="24"/>
      <c r="O48" s="25"/>
      <c r="P48" s="24">
        <f>$H48+$J48+$L48+$N48</f>
        <v>0</v>
      </c>
      <c r="Q48" s="25">
        <f>$I48+$K48+$M48+$O48</f>
        <v>0</v>
      </c>
      <c r="R48" s="26">
        <f>IF($H48=0,0,(($H48-$H48)/$H48)*100)</f>
        <v>0</v>
      </c>
      <c r="S48" s="27">
        <f>IF($I48=0,0,(($I48-$I48)/$I48)*100)</f>
        <v>0</v>
      </c>
      <c r="T48" s="26">
        <f>IF($E48=0,0,($P48/$E48)*100)</f>
        <v>0</v>
      </c>
      <c r="U48" s="28">
        <f>IF($E48=0,0,($Q48/$E48)*100)</f>
        <v>0</v>
      </c>
      <c r="V48" s="24">
        <v>0</v>
      </c>
      <c r="W48" s="25"/>
    </row>
    <row r="49" spans="1:23" ht="12.75" customHeight="1">
      <c r="A49" s="22" t="s">
        <v>70</v>
      </c>
      <c r="B49" s="23">
        <v>0</v>
      </c>
      <c r="C49" s="23">
        <v>0</v>
      </c>
      <c r="D49" s="23"/>
      <c r="E49" s="23">
        <f>$B49+$C49+$D49</f>
        <v>0</v>
      </c>
      <c r="F49" s="24">
        <v>0</v>
      </c>
      <c r="G49" s="25">
        <v>0</v>
      </c>
      <c r="H49" s="24"/>
      <c r="I49" s="25"/>
      <c r="J49" s="24"/>
      <c r="K49" s="25"/>
      <c r="L49" s="24"/>
      <c r="M49" s="25"/>
      <c r="N49" s="24"/>
      <c r="O49" s="25"/>
      <c r="P49" s="24">
        <f>$H49+$J49+$L49+$N49</f>
        <v>0</v>
      </c>
      <c r="Q49" s="25">
        <f>$I49+$K49+$M49+$O49</f>
        <v>0</v>
      </c>
      <c r="R49" s="26">
        <f>IF($H49=0,0,(($H49-$H49)/$H49)*100)</f>
        <v>0</v>
      </c>
      <c r="S49" s="27">
        <f>IF($I49=0,0,(($I49-$I49)/$I49)*100)</f>
        <v>0</v>
      </c>
      <c r="T49" s="26">
        <f>IF($E49=0,0,($P49/$E49)*100)</f>
        <v>0</v>
      </c>
      <c r="U49" s="28">
        <f>IF($E49=0,0,($Q49/$E49)*100)</f>
        <v>0</v>
      </c>
      <c r="V49" s="24">
        <v>0</v>
      </c>
      <c r="W49" s="25"/>
    </row>
    <row r="50" spans="1:23" ht="12.75" customHeight="1">
      <c r="A50" s="22" t="s">
        <v>71</v>
      </c>
      <c r="B50" s="23">
        <v>0</v>
      </c>
      <c r="C50" s="23">
        <v>0</v>
      </c>
      <c r="D50" s="23"/>
      <c r="E50" s="23">
        <f>$B50+$C50+$D50</f>
        <v>0</v>
      </c>
      <c r="F50" s="24">
        <v>0</v>
      </c>
      <c r="G50" s="25">
        <v>0</v>
      </c>
      <c r="H50" s="24"/>
      <c r="I50" s="25"/>
      <c r="J50" s="24"/>
      <c r="K50" s="25"/>
      <c r="L50" s="24"/>
      <c r="M50" s="25"/>
      <c r="N50" s="24"/>
      <c r="O50" s="25"/>
      <c r="P50" s="24">
        <f>$H50+$J50+$L50+$N50</f>
        <v>0</v>
      </c>
      <c r="Q50" s="25">
        <f>$I50+$K50+$M50+$O50</f>
        <v>0</v>
      </c>
      <c r="R50" s="26">
        <f>IF($H50=0,0,(($H50-$H50)/$H50)*100)</f>
        <v>0</v>
      </c>
      <c r="S50" s="27">
        <f>IF($I50=0,0,(($I50-$I50)/$I50)*100)</f>
        <v>0</v>
      </c>
      <c r="T50" s="26">
        <f>IF($E50=0,0,($P50/$E50)*100)</f>
        <v>0</v>
      </c>
      <c r="U50" s="28">
        <f>IF($E50=0,0,($Q50/$E50)*100)</f>
        <v>0</v>
      </c>
      <c r="V50" s="24">
        <v>0</v>
      </c>
      <c r="W50" s="25">
        <v>0</v>
      </c>
    </row>
    <row r="51" spans="1:23" ht="12.75" customHeight="1">
      <c r="A51" s="22" t="s">
        <v>72</v>
      </c>
      <c r="B51" s="23">
        <v>165060000</v>
      </c>
      <c r="C51" s="23">
        <v>0</v>
      </c>
      <c r="D51" s="23"/>
      <c r="E51" s="23">
        <f>$B51+$C51+$D51</f>
        <v>165060000</v>
      </c>
      <c r="F51" s="24">
        <v>165060000</v>
      </c>
      <c r="G51" s="25">
        <v>54500000</v>
      </c>
      <c r="H51" s="24">
        <v>22236000</v>
      </c>
      <c r="I51" s="25">
        <v>10000344</v>
      </c>
      <c r="J51" s="24"/>
      <c r="K51" s="25"/>
      <c r="L51" s="24"/>
      <c r="M51" s="25"/>
      <c r="N51" s="24"/>
      <c r="O51" s="25"/>
      <c r="P51" s="24">
        <f>$H51+$J51+$L51+$N51</f>
        <v>22236000</v>
      </c>
      <c r="Q51" s="25">
        <f>$I51+$K51+$M51+$O51</f>
        <v>10000344</v>
      </c>
      <c r="R51" s="26">
        <f>IF($H51=0,0,(($H51-$H51)/$H51)*100)</f>
        <v>0</v>
      </c>
      <c r="S51" s="27">
        <f>IF($I51=0,0,(($I51-$I51)/$I51)*100)</f>
        <v>0</v>
      </c>
      <c r="T51" s="26">
        <f>IF($E51=0,0,($P51/$E51)*100)</f>
        <v>13.471464921846602</v>
      </c>
      <c r="U51" s="28">
        <f>IF($E51=0,0,($Q51/$E51)*100)</f>
        <v>6.058611414031261</v>
      </c>
      <c r="V51" s="24">
        <v>0</v>
      </c>
      <c r="W51" s="25">
        <v>0</v>
      </c>
    </row>
    <row r="52" spans="1:23" ht="12.75" customHeight="1">
      <c r="A52" s="22" t="s">
        <v>73</v>
      </c>
      <c r="B52" s="23">
        <v>40000000</v>
      </c>
      <c r="C52" s="23">
        <v>0</v>
      </c>
      <c r="D52" s="23"/>
      <c r="E52" s="23">
        <f>$B52+$C52+$D52</f>
        <v>40000000</v>
      </c>
      <c r="F52" s="24">
        <v>40000000</v>
      </c>
      <c r="G52" s="25">
        <v>0</v>
      </c>
      <c r="H52" s="24"/>
      <c r="I52" s="25"/>
      <c r="J52" s="24"/>
      <c r="K52" s="25"/>
      <c r="L52" s="24"/>
      <c r="M52" s="25"/>
      <c r="N52" s="24"/>
      <c r="O52" s="25"/>
      <c r="P52" s="24">
        <f>$H52+$J52+$L52+$N52</f>
        <v>0</v>
      </c>
      <c r="Q52" s="25">
        <f>$I52+$K52+$M52+$O52</f>
        <v>0</v>
      </c>
      <c r="R52" s="26">
        <f>IF($H52=0,0,(($H52-$H52)/$H52)*100)</f>
        <v>0</v>
      </c>
      <c r="S52" s="27">
        <f>IF($I52=0,0,(($I52-$I52)/$I52)*100)</f>
        <v>0</v>
      </c>
      <c r="T52" s="26">
        <f>IF($E52=0,0,($P52/$E52)*100)</f>
        <v>0</v>
      </c>
      <c r="U52" s="28">
        <f>IF($E52=0,0,($Q52/$E52)*100)</f>
        <v>0</v>
      </c>
      <c r="V52" s="24">
        <v>0</v>
      </c>
      <c r="W52" s="25">
        <v>0</v>
      </c>
    </row>
    <row r="53" spans="1:23" ht="12.75" customHeight="1">
      <c r="A53" s="29" t="s">
        <v>41</v>
      </c>
      <c r="B53" s="30">
        <f>SUM(B42:B52)</f>
        <v>1505807000</v>
      </c>
      <c r="C53" s="30">
        <f>SUM(C42:C52)</f>
        <v>0</v>
      </c>
      <c r="D53" s="30"/>
      <c r="E53" s="30">
        <f>$B53+$C53+$D53</f>
        <v>1505807000</v>
      </c>
      <c r="F53" s="31">
        <f>SUM(F42:F52)</f>
        <v>1505807000</v>
      </c>
      <c r="G53" s="32">
        <f>SUM(G42:G52)</f>
        <v>54500000</v>
      </c>
      <c r="H53" s="31">
        <f>SUM(H42:H52)</f>
        <v>22236000</v>
      </c>
      <c r="I53" s="32">
        <f>SUM(I42:I52)</f>
        <v>10000344</v>
      </c>
      <c r="J53" s="31">
        <f>SUM(J42:J52)</f>
        <v>0</v>
      </c>
      <c r="K53" s="32">
        <f>SUM(K42:K52)</f>
        <v>0</v>
      </c>
      <c r="L53" s="31">
        <f>SUM(L42:L52)</f>
        <v>0</v>
      </c>
      <c r="M53" s="32">
        <f>SUM(M42:M52)</f>
        <v>0</v>
      </c>
      <c r="N53" s="31">
        <f>SUM(N42:N52)</f>
        <v>0</v>
      </c>
      <c r="O53" s="32">
        <f>SUM(O42:O52)</f>
        <v>0</v>
      </c>
      <c r="P53" s="31">
        <f>$H53+$J53+$L53+$N53</f>
        <v>22236000</v>
      </c>
      <c r="Q53" s="32">
        <f>$I53+$K53+$M53+$O53</f>
        <v>10000344</v>
      </c>
      <c r="R53" s="33">
        <f>IF($H53=0,0,(($H53-$H53)/$H53)*100)</f>
        <v>0</v>
      </c>
      <c r="S53" s="34">
        <f>IF($I53=0,0,(($I53-$I53)/$I53)*100)</f>
        <v>0</v>
      </c>
      <c r="T53" s="33">
        <f>IF((+$E43+$E45+$E47+$E48+$E51)=0,0,(P53/(+$E43+$E45+$E47+$E48+$E51))*100)</f>
        <v>13.471464921846602</v>
      </c>
      <c r="U53" s="35">
        <f>IF((+$E43+$E45+$E47+$E48+$E51)=0,0,(Q53/(+$E43+$E45+$E47+$E48+$E51))*100)</f>
        <v>6.058611414031261</v>
      </c>
      <c r="V53" s="31">
        <f>SUM(V42:V52)</f>
        <v>0</v>
      </c>
      <c r="W53" s="32">
        <f>SUM(W42:W52)</f>
        <v>0</v>
      </c>
    </row>
    <row r="54" spans="1:23" ht="12.75" customHeight="1">
      <c r="A54" s="15" t="s">
        <v>74</v>
      </c>
      <c r="B54" s="36"/>
      <c r="C54" s="36"/>
      <c r="D54" s="36"/>
      <c r="E54" s="36"/>
      <c r="F54" s="37"/>
      <c r="G54" s="38"/>
      <c r="H54" s="37"/>
      <c r="I54" s="38"/>
      <c r="J54" s="37"/>
      <c r="K54" s="38"/>
      <c r="L54" s="37"/>
      <c r="M54" s="38"/>
      <c r="N54" s="37"/>
      <c r="O54" s="38"/>
      <c r="P54" s="37"/>
      <c r="Q54" s="38"/>
      <c r="R54" s="19"/>
      <c r="S54" s="20"/>
      <c r="T54" s="19"/>
      <c r="U54" s="21"/>
      <c r="V54" s="37"/>
      <c r="W54" s="38"/>
    </row>
    <row r="55" spans="1:23" ht="12.75" customHeight="1">
      <c r="A55" s="39" t="s">
        <v>75</v>
      </c>
      <c r="B55" s="23">
        <v>0</v>
      </c>
      <c r="C55" s="23">
        <v>0</v>
      </c>
      <c r="D55" s="23"/>
      <c r="E55" s="23">
        <f>$B55+$C55+$D55</f>
        <v>0</v>
      </c>
      <c r="F55" s="24">
        <v>0</v>
      </c>
      <c r="G55" s="25">
        <v>0</v>
      </c>
      <c r="H55" s="24"/>
      <c r="I55" s="25"/>
      <c r="J55" s="24"/>
      <c r="K55" s="25"/>
      <c r="L55" s="24"/>
      <c r="M55" s="25"/>
      <c r="N55" s="24"/>
      <c r="O55" s="25"/>
      <c r="P55" s="24">
        <f>$H55+$J55+$L55+$N55</f>
        <v>0</v>
      </c>
      <c r="Q55" s="25">
        <f>$I55+$K55+$M55+$O55</f>
        <v>0</v>
      </c>
      <c r="R55" s="26">
        <f>IF($H55=0,0,(($H55-$H55)/$H55)*100)</f>
        <v>0</v>
      </c>
      <c r="S55" s="27">
        <f>IF($I55=0,0,(($I55-$I55)/$I55)*100)</f>
        <v>0</v>
      </c>
      <c r="T55" s="26">
        <f>IF($E55=0,0,($P55/$E55)*100)</f>
        <v>0</v>
      </c>
      <c r="U55" s="28">
        <f>IF($E55=0,0,($Q55/$E55)*100)</f>
        <v>0</v>
      </c>
      <c r="V55" s="24">
        <v>0</v>
      </c>
      <c r="W55" s="25"/>
    </row>
    <row r="56" spans="1:23" ht="12.75" customHeight="1">
      <c r="A56" s="39" t="s">
        <v>76</v>
      </c>
      <c r="B56" s="23">
        <v>0</v>
      </c>
      <c r="C56" s="23">
        <v>0</v>
      </c>
      <c r="D56" s="23"/>
      <c r="E56" s="23">
        <f>$B56+$C56+$D56</f>
        <v>0</v>
      </c>
      <c r="F56" s="24">
        <v>0</v>
      </c>
      <c r="G56" s="25">
        <v>0</v>
      </c>
      <c r="H56" s="24"/>
      <c r="I56" s="25"/>
      <c r="J56" s="24"/>
      <c r="K56" s="25"/>
      <c r="L56" s="24"/>
      <c r="M56" s="25"/>
      <c r="N56" s="24"/>
      <c r="O56" s="25"/>
      <c r="P56" s="24">
        <f>$H56+$J56+$L56+$N56</f>
        <v>0</v>
      </c>
      <c r="Q56" s="25">
        <f>$I56+$K56+$M56+$O56</f>
        <v>0</v>
      </c>
      <c r="R56" s="26">
        <f>IF($H56=0,0,(($H56-$H56)/$H56)*100)</f>
        <v>0</v>
      </c>
      <c r="S56" s="27">
        <f>IF($I56=0,0,(($I56-$I56)/$I56)*100)</f>
        <v>0</v>
      </c>
      <c r="T56" s="26">
        <f>IF($E56=0,0,($P56/$E56)*100)</f>
        <v>0</v>
      </c>
      <c r="U56" s="28">
        <f>IF($E56=0,0,($Q56/$E56)*100)</f>
        <v>0</v>
      </c>
      <c r="V56" s="24">
        <v>0</v>
      </c>
      <c r="W56" s="25"/>
    </row>
    <row r="57" spans="1:23" ht="12.75" customHeight="1" hidden="1">
      <c r="A57" s="39" t="s">
        <v>77</v>
      </c>
      <c r="B57" s="23">
        <v>0</v>
      </c>
      <c r="C57" s="23">
        <v>0</v>
      </c>
      <c r="D57" s="23"/>
      <c r="E57" s="23">
        <f>$B57+$C57+$D57</f>
        <v>0</v>
      </c>
      <c r="F57" s="24">
        <v>0</v>
      </c>
      <c r="G57" s="25">
        <v>0</v>
      </c>
      <c r="H57" s="24"/>
      <c r="I57" s="25"/>
      <c r="J57" s="24"/>
      <c r="K57" s="25"/>
      <c r="L57" s="24"/>
      <c r="M57" s="25"/>
      <c r="N57" s="24"/>
      <c r="O57" s="25"/>
      <c r="P57" s="24">
        <f>$H57+$J57+$L57+$N57</f>
        <v>0</v>
      </c>
      <c r="Q57" s="25">
        <f>$I57+$K57+$M57+$O57</f>
        <v>0</v>
      </c>
      <c r="R57" s="26">
        <f>IF($H57=0,0,(($H57-$H57)/$H57)*100)</f>
        <v>0</v>
      </c>
      <c r="S57" s="27">
        <f>IF($I57=0,0,(($I57-$I57)/$I57)*100)</f>
        <v>0</v>
      </c>
      <c r="T57" s="26">
        <f>IF($E57=0,0,($P57/$E57)*100)</f>
        <v>0</v>
      </c>
      <c r="U57" s="28">
        <f>IF($E57=0,0,($Q57/$E57)*100)</f>
        <v>0</v>
      </c>
      <c r="V57" s="24">
        <v>0</v>
      </c>
      <c r="W57" s="25"/>
    </row>
    <row r="58" spans="1:23" ht="12.75" customHeight="1" hidden="1">
      <c r="A58" s="22" t="s">
        <v>78</v>
      </c>
      <c r="B58" s="23">
        <v>0</v>
      </c>
      <c r="C58" s="23">
        <v>0</v>
      </c>
      <c r="D58" s="23"/>
      <c r="E58" s="23">
        <f>$B58+$C58+$D58</f>
        <v>0</v>
      </c>
      <c r="F58" s="24">
        <v>0</v>
      </c>
      <c r="G58" s="25">
        <v>0</v>
      </c>
      <c r="H58" s="24"/>
      <c r="I58" s="25"/>
      <c r="J58" s="24"/>
      <c r="K58" s="25"/>
      <c r="L58" s="24"/>
      <c r="M58" s="25"/>
      <c r="N58" s="24"/>
      <c r="O58" s="25"/>
      <c r="P58" s="24">
        <f>$H58+$J58+$L58+$N58</f>
        <v>0</v>
      </c>
      <c r="Q58" s="25">
        <f>$I58+$K58+$M58+$O58</f>
        <v>0</v>
      </c>
      <c r="R58" s="26">
        <f>IF($H58=0,0,(($H58-$H58)/$H58)*100)</f>
        <v>0</v>
      </c>
      <c r="S58" s="27">
        <f>IF($I58=0,0,(($I58-$I58)/$I58)*100)</f>
        <v>0</v>
      </c>
      <c r="T58" s="26">
        <f>IF($E58=0,0,($P58/$E58)*100)</f>
        <v>0</v>
      </c>
      <c r="U58" s="28">
        <f>IF($E58=0,0,($Q58/$E58)*100)</f>
        <v>0</v>
      </c>
      <c r="V58" s="24">
        <v>0</v>
      </c>
      <c r="W58" s="25"/>
    </row>
    <row r="59" spans="1:23" ht="12.75" customHeight="1">
      <c r="A59" s="40" t="s">
        <v>41</v>
      </c>
      <c r="B59" s="41">
        <f>SUM(B55:B58)</f>
        <v>0</v>
      </c>
      <c r="C59" s="41">
        <f>SUM(C55:C58)</f>
        <v>0</v>
      </c>
      <c r="D59" s="41"/>
      <c r="E59" s="41">
        <f>$B59+$C59+$D59</f>
        <v>0</v>
      </c>
      <c r="F59" s="42">
        <f>SUM(F55:F58)</f>
        <v>0</v>
      </c>
      <c r="G59" s="43">
        <f>SUM(G55:G58)</f>
        <v>0</v>
      </c>
      <c r="H59" s="42">
        <f>SUM(H55:H58)</f>
        <v>0</v>
      </c>
      <c r="I59" s="43">
        <f>SUM(I55:I58)</f>
        <v>0</v>
      </c>
      <c r="J59" s="42">
        <f>SUM(J55:J58)</f>
        <v>0</v>
      </c>
      <c r="K59" s="43">
        <f>SUM(K55:K58)</f>
        <v>0</v>
      </c>
      <c r="L59" s="42">
        <f>SUM(L55:L58)</f>
        <v>0</v>
      </c>
      <c r="M59" s="43">
        <f>SUM(M55:M58)</f>
        <v>0</v>
      </c>
      <c r="N59" s="42">
        <f>SUM(N55:N58)</f>
        <v>0</v>
      </c>
      <c r="O59" s="43">
        <f>SUM(O55:O58)</f>
        <v>0</v>
      </c>
      <c r="P59" s="42">
        <f>$H59+$J59+$L59+$N59</f>
        <v>0</v>
      </c>
      <c r="Q59" s="43">
        <f>$I59+$K59+$M59+$O59</f>
        <v>0</v>
      </c>
      <c r="R59" s="44">
        <f>IF($H59=0,0,(($H59-$H59)/$H59)*100)</f>
        <v>0</v>
      </c>
      <c r="S59" s="45">
        <f>IF($I59=0,0,(($I59-$I59)/$I59)*100)</f>
        <v>0</v>
      </c>
      <c r="T59" s="44">
        <f>IF($E59=0,0,($P59/$E59)*100)</f>
        <v>0</v>
      </c>
      <c r="U59" s="46">
        <f>IF($E59=0,0,($Q59/$E59)*100)</f>
        <v>0</v>
      </c>
      <c r="V59" s="42">
        <f>SUM(V55:V58)</f>
        <v>0</v>
      </c>
      <c r="W59" s="43">
        <f>SUM(W55:W58)</f>
        <v>0</v>
      </c>
    </row>
    <row r="60" spans="1:23" ht="12.75" customHeight="1">
      <c r="A60" s="15" t="s">
        <v>79</v>
      </c>
      <c r="B60" s="36"/>
      <c r="C60" s="36"/>
      <c r="D60" s="36"/>
      <c r="E60" s="36"/>
      <c r="F60" s="37"/>
      <c r="G60" s="38"/>
      <c r="H60" s="37"/>
      <c r="I60" s="38"/>
      <c r="J60" s="37"/>
      <c r="K60" s="38"/>
      <c r="L60" s="37"/>
      <c r="M60" s="38"/>
      <c r="N60" s="37"/>
      <c r="O60" s="38"/>
      <c r="P60" s="37"/>
      <c r="Q60" s="38"/>
      <c r="R60" s="19"/>
      <c r="S60" s="20"/>
      <c r="T60" s="19"/>
      <c r="U60" s="21"/>
      <c r="V60" s="37"/>
      <c r="W60" s="38"/>
    </row>
    <row r="61" spans="1:23" ht="12.75" customHeight="1">
      <c r="A61" s="22" t="s">
        <v>80</v>
      </c>
      <c r="B61" s="23">
        <v>0</v>
      </c>
      <c r="C61" s="23">
        <v>0</v>
      </c>
      <c r="D61" s="23"/>
      <c r="E61" s="23">
        <f>$B61+$C61+$D61</f>
        <v>0</v>
      </c>
      <c r="F61" s="24">
        <v>0</v>
      </c>
      <c r="G61" s="25">
        <v>0</v>
      </c>
      <c r="H61" s="24"/>
      <c r="I61" s="25"/>
      <c r="J61" s="24"/>
      <c r="K61" s="25"/>
      <c r="L61" s="24"/>
      <c r="M61" s="25"/>
      <c r="N61" s="24"/>
      <c r="O61" s="25"/>
      <c r="P61" s="24">
        <f>$H61+$J61+$L61+$N61</f>
        <v>0</v>
      </c>
      <c r="Q61" s="25">
        <f>$I61+$K61+$M61+$O61</f>
        <v>0</v>
      </c>
      <c r="R61" s="26">
        <f>IF($H61=0,0,(($H61-$H61)/$H61)*100)</f>
        <v>0</v>
      </c>
      <c r="S61" s="27">
        <f>IF($I61=0,0,(($I61-$I61)/$I61)*100)</f>
        <v>0</v>
      </c>
      <c r="T61" s="26">
        <f>IF($E61=0,0,($P61/$E61)*100)</f>
        <v>0</v>
      </c>
      <c r="U61" s="28">
        <f>IF($E61=0,0,($Q61/$E61)*100)</f>
        <v>0</v>
      </c>
      <c r="V61" s="24">
        <v>0</v>
      </c>
      <c r="W61" s="25"/>
    </row>
    <row r="62" spans="1:23" ht="12.75" customHeight="1">
      <c r="A62" s="22" t="s">
        <v>81</v>
      </c>
      <c r="B62" s="23">
        <v>0</v>
      </c>
      <c r="C62" s="23">
        <v>0</v>
      </c>
      <c r="D62" s="23"/>
      <c r="E62" s="23">
        <f>$B62+$C62+$D62</f>
        <v>0</v>
      </c>
      <c r="F62" s="24">
        <v>0</v>
      </c>
      <c r="G62" s="25">
        <v>0</v>
      </c>
      <c r="H62" s="24"/>
      <c r="I62" s="25"/>
      <c r="J62" s="24"/>
      <c r="K62" s="25"/>
      <c r="L62" s="24"/>
      <c r="M62" s="25"/>
      <c r="N62" s="24"/>
      <c r="O62" s="25"/>
      <c r="P62" s="24">
        <f>$H62+$J62+$L62+$N62</f>
        <v>0</v>
      </c>
      <c r="Q62" s="25">
        <f>$I62+$K62+$M62+$O62</f>
        <v>0</v>
      </c>
      <c r="R62" s="26">
        <f>IF($H62=0,0,(($H62-$H62)/$H62)*100)</f>
        <v>0</v>
      </c>
      <c r="S62" s="27">
        <f>IF($I62=0,0,(($I62-$I62)/$I62)*100)</f>
        <v>0</v>
      </c>
      <c r="T62" s="26">
        <f>IF($E62=0,0,($P62/$E62)*100)</f>
        <v>0</v>
      </c>
      <c r="U62" s="28">
        <f>IF($E62=0,0,($Q62/$E62)*100)</f>
        <v>0</v>
      </c>
      <c r="V62" s="24">
        <v>0</v>
      </c>
      <c r="W62" s="25"/>
    </row>
    <row r="63" spans="1:23" ht="12.75" customHeight="1">
      <c r="A63" s="22" t="s">
        <v>82</v>
      </c>
      <c r="B63" s="23">
        <v>0</v>
      </c>
      <c r="C63" s="23">
        <v>0</v>
      </c>
      <c r="D63" s="23"/>
      <c r="E63" s="23">
        <f>$B63+$C63+$D63</f>
        <v>0</v>
      </c>
      <c r="F63" s="24">
        <v>0</v>
      </c>
      <c r="G63" s="25">
        <v>0</v>
      </c>
      <c r="H63" s="24"/>
      <c r="I63" s="25"/>
      <c r="J63" s="24"/>
      <c r="K63" s="25"/>
      <c r="L63" s="24"/>
      <c r="M63" s="25"/>
      <c r="N63" s="24"/>
      <c r="O63" s="25"/>
      <c r="P63" s="24">
        <f>$H63+$J63+$L63+$N63</f>
        <v>0</v>
      </c>
      <c r="Q63" s="25">
        <f>$I63+$K63+$M63+$O63</f>
        <v>0</v>
      </c>
      <c r="R63" s="26">
        <f>IF($H63=0,0,(($H63-$H63)/$H63)*100)</f>
        <v>0</v>
      </c>
      <c r="S63" s="27">
        <f>IF($I63=0,0,(($I63-$I63)/$I63)*100)</f>
        <v>0</v>
      </c>
      <c r="T63" s="26">
        <f>IF($E63=0,0,($P63/$E63)*100)</f>
        <v>0</v>
      </c>
      <c r="U63" s="28">
        <f>IF($E63=0,0,($Q63/$E63)*100)</f>
        <v>0</v>
      </c>
      <c r="V63" s="24">
        <v>0</v>
      </c>
      <c r="W63" s="25"/>
    </row>
    <row r="64" spans="1:23" ht="12.75" customHeight="1">
      <c r="A64" s="22" t="s">
        <v>83</v>
      </c>
      <c r="B64" s="23">
        <v>0</v>
      </c>
      <c r="C64" s="23">
        <v>0</v>
      </c>
      <c r="D64" s="23"/>
      <c r="E64" s="23">
        <f>$B64+$C64+$D64</f>
        <v>0</v>
      </c>
      <c r="F64" s="24">
        <v>0</v>
      </c>
      <c r="G64" s="25">
        <v>0</v>
      </c>
      <c r="H64" s="24"/>
      <c r="I64" s="25"/>
      <c r="J64" s="24"/>
      <c r="K64" s="25"/>
      <c r="L64" s="24"/>
      <c r="M64" s="25"/>
      <c r="N64" s="24"/>
      <c r="O64" s="25"/>
      <c r="P64" s="24">
        <f>$H64+$J64+$L64+$N64</f>
        <v>0</v>
      </c>
      <c r="Q64" s="25">
        <f>$I64+$K64+$M64+$O64</f>
        <v>0</v>
      </c>
      <c r="R64" s="26">
        <f>IF($H64=0,0,(($H64-$H64)/$H64)*100)</f>
        <v>0</v>
      </c>
      <c r="S64" s="27">
        <f>IF($I64=0,0,(($I64-$I64)/$I64)*100)</f>
        <v>0</v>
      </c>
      <c r="T64" s="26">
        <f>IF($E64=0,0,($P64/$E64)*100)</f>
        <v>0</v>
      </c>
      <c r="U64" s="28">
        <f>IF($E64=0,0,($Q64/$E64)*100)</f>
        <v>0</v>
      </c>
      <c r="V64" s="24">
        <v>0</v>
      </c>
      <c r="W64" s="25">
        <v>0</v>
      </c>
    </row>
    <row r="65" spans="1:23" ht="12.75" customHeight="1">
      <c r="A65" s="22" t="s">
        <v>84</v>
      </c>
      <c r="B65" s="23">
        <v>0</v>
      </c>
      <c r="C65" s="23">
        <v>0</v>
      </c>
      <c r="D65" s="23"/>
      <c r="E65" s="23">
        <f>$B65+$C65+$D65</f>
        <v>0</v>
      </c>
      <c r="F65" s="24">
        <v>0</v>
      </c>
      <c r="G65" s="25">
        <v>0</v>
      </c>
      <c r="H65" s="24"/>
      <c r="I65" s="25"/>
      <c r="J65" s="24"/>
      <c r="K65" s="25"/>
      <c r="L65" s="24"/>
      <c r="M65" s="25"/>
      <c r="N65" s="24"/>
      <c r="O65" s="25"/>
      <c r="P65" s="24">
        <f>$H65+$J65+$L65+$N65</f>
        <v>0</v>
      </c>
      <c r="Q65" s="25">
        <f>$I65+$K65+$M65+$O65</f>
        <v>0</v>
      </c>
      <c r="R65" s="26">
        <f>IF($H65=0,0,(($H65-$H65)/$H65)*100)</f>
        <v>0</v>
      </c>
      <c r="S65" s="27">
        <f>IF($I65=0,0,(($I65-$I65)/$I65)*100)</f>
        <v>0</v>
      </c>
      <c r="T65" s="26">
        <f>IF($E65=0,0,($P65/$E65)*100)</f>
        <v>0</v>
      </c>
      <c r="U65" s="28">
        <f>IF($E65=0,0,($Q65/$E65)*100)</f>
        <v>0</v>
      </c>
      <c r="V65" s="24">
        <v>0</v>
      </c>
      <c r="W65" s="25">
        <v>0</v>
      </c>
    </row>
    <row r="66" spans="1:23" ht="12.75" customHeight="1">
      <c r="A66" s="29" t="s">
        <v>41</v>
      </c>
      <c r="B66" s="30">
        <f>SUM(B61:B65)</f>
        <v>0</v>
      </c>
      <c r="C66" s="30">
        <f>SUM(C61:C65)</f>
        <v>0</v>
      </c>
      <c r="D66" s="30"/>
      <c r="E66" s="30">
        <f>$B66+$C66+$D66</f>
        <v>0</v>
      </c>
      <c r="F66" s="31">
        <f>SUM(F61:F65)</f>
        <v>0</v>
      </c>
      <c r="G66" s="32">
        <f>SUM(G61:G65)</f>
        <v>0</v>
      </c>
      <c r="H66" s="31">
        <f>SUM(H61:H65)</f>
        <v>0</v>
      </c>
      <c r="I66" s="32">
        <f>SUM(I61:I65)</f>
        <v>0</v>
      </c>
      <c r="J66" s="31">
        <f>SUM(J61:J65)</f>
        <v>0</v>
      </c>
      <c r="K66" s="32">
        <f>SUM(K61:K65)</f>
        <v>0</v>
      </c>
      <c r="L66" s="31">
        <f>SUM(L61:L65)</f>
        <v>0</v>
      </c>
      <c r="M66" s="32">
        <f>SUM(M61:M65)</f>
        <v>0</v>
      </c>
      <c r="N66" s="31">
        <f>SUM(N61:N65)</f>
        <v>0</v>
      </c>
      <c r="O66" s="32">
        <f>SUM(O61:O65)</f>
        <v>0</v>
      </c>
      <c r="P66" s="31">
        <f>$H66+$J66+$L66+$N66</f>
        <v>0</v>
      </c>
      <c r="Q66" s="32">
        <f>$I66+$K66+$M66+$O66</f>
        <v>0</v>
      </c>
      <c r="R66" s="33">
        <f>IF($H66=0,0,(($H66-$H66)/$H66)*100)</f>
        <v>0</v>
      </c>
      <c r="S66" s="34">
        <f>IF($I66=0,0,(($I66-$I66)/$I66)*100)</f>
        <v>0</v>
      </c>
      <c r="T66" s="33">
        <f>IF((+$E61+$E63+$E64++$E65)=0,0,(P66/(+$E61+$E63+$E64+$E65))*100)</f>
        <v>0</v>
      </c>
      <c r="U66" s="35">
        <f>IF((+$E61+$E63+$E65)=0,0,(Q66/(+$E61+$E63+$E65))*100)</f>
        <v>0</v>
      </c>
      <c r="V66" s="31">
        <f>SUM(V61:V65)</f>
        <v>0</v>
      </c>
      <c r="W66" s="32">
        <f>SUM(W61:W65)</f>
        <v>0</v>
      </c>
    </row>
    <row r="67" spans="1:23" ht="12.75" customHeight="1">
      <c r="A67" s="47" t="s">
        <v>85</v>
      </c>
      <c r="B67" s="48">
        <f>SUM(B9:B15,B18:B23,B26:B29,B32,B35:B39,B42:B52,B55:B58,B61:B65)</f>
        <v>5001747000</v>
      </c>
      <c r="C67" s="48">
        <f>SUM(C9:C15,C18:C23,C26:C29,C32,C35:C39,C42:C52,C55:C58,C61:C65)</f>
        <v>-490887000</v>
      </c>
      <c r="D67" s="48"/>
      <c r="E67" s="48">
        <f>$B67+$C67+$D67</f>
        <v>4510860000</v>
      </c>
      <c r="F67" s="49">
        <f>SUM(F9:F15,F18:F23,F26:F29,F32,F35:F39,F42:F52,F55:F58,F61:F65)</f>
        <v>4327217000</v>
      </c>
      <c r="G67" s="50">
        <f>SUM(G9:G15,G18:G23,G26:G29,G32,G35:G39,G42:G52,G55:G58,G61:G65)</f>
        <v>979007000</v>
      </c>
      <c r="H67" s="49">
        <f>SUM(H9:H15,H18:H23,H26:H29,H32,H35:H39,H42:H52,H55:H58,H61:H65)</f>
        <v>367921000</v>
      </c>
      <c r="I67" s="50">
        <f>SUM(I9:I15,I18:I23,I26:I29,I32,I35:I39,I42:I52,I55:I58,I61:I65)</f>
        <v>220989883</v>
      </c>
      <c r="J67" s="49">
        <f>SUM(J9:J15,J18:J23,J26:J29,J32,J35:J39,J42:J52,J55:J58,J61:J65)</f>
        <v>0</v>
      </c>
      <c r="K67" s="50">
        <f>SUM(K9:K15,K18:K23,K26:K29,K32,K35:K39,K42:K52,K55:K58,K61:K65)</f>
        <v>0</v>
      </c>
      <c r="L67" s="49">
        <f>SUM(L9:L15,L18:L23,L26:L29,L32,L35:L39,L42:L52,L55:L58,L61:L65)</f>
        <v>0</v>
      </c>
      <c r="M67" s="50">
        <f>SUM(M9:M15,M18:M23,M26:M29,M32,M35:M39,M42:M52,M55:M58,M61:M65)</f>
        <v>0</v>
      </c>
      <c r="N67" s="49">
        <f>SUM(N9:N15,N18:N23,N26:N29,N32,N35:N39,N42:N52,N55:N58,N61:N65)</f>
        <v>0</v>
      </c>
      <c r="O67" s="50">
        <f>SUM(O9:O15,O18:O23,O26:O29,O32,O35:O39,O42:O52,O55:O58,O61:O65)</f>
        <v>0</v>
      </c>
      <c r="P67" s="49">
        <f>$H67+$J67+$L67+$N67</f>
        <v>367921000</v>
      </c>
      <c r="Q67" s="50">
        <f>$I67+$K67+$M67+$O67</f>
        <v>220989883</v>
      </c>
      <c r="R67" s="51">
        <f>IF($H67=0,0,(($H67-$H67)/$H67)*100)</f>
        <v>0</v>
      </c>
      <c r="S67" s="52">
        <f>IF($I67=0,0,(($I67-$I67)/$I67)*100)</f>
        <v>0</v>
      </c>
      <c r="T67" s="5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12.20426093137842</v>
      </c>
      <c r="U67" s="5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7.3304274431923915</v>
      </c>
      <c r="V67" s="49">
        <f>SUM(V9:V15,V18:V23,V26:V29,V32,V35:V39,V42:V52,V55:V58,V61:V65)</f>
        <v>0</v>
      </c>
      <c r="W67" s="50">
        <f>SUM(W9:W15,W18:W23,W26:W29,W32,W35:W39,W42:W52,W55:W58,W61:W65)</f>
        <v>0</v>
      </c>
    </row>
    <row r="68" spans="1:23" ht="12.75" customHeight="1">
      <c r="A68" s="15" t="s">
        <v>42</v>
      </c>
      <c r="B68" s="36"/>
      <c r="C68" s="36"/>
      <c r="D68" s="36"/>
      <c r="E68" s="36"/>
      <c r="F68" s="37"/>
      <c r="G68" s="38"/>
      <c r="H68" s="37"/>
      <c r="I68" s="38"/>
      <c r="J68" s="37"/>
      <c r="K68" s="38"/>
      <c r="L68" s="37"/>
      <c r="M68" s="38"/>
      <c r="N68" s="37"/>
      <c r="O68" s="38"/>
      <c r="P68" s="37"/>
      <c r="Q68" s="38"/>
      <c r="R68" s="19"/>
      <c r="S68" s="20"/>
      <c r="T68" s="19"/>
      <c r="U68" s="21"/>
      <c r="V68" s="37"/>
      <c r="W68" s="38"/>
    </row>
    <row r="69" spans="1:23" s="54" customFormat="1" ht="12.75" customHeight="1">
      <c r="A69" s="53" t="s">
        <v>86</v>
      </c>
      <c r="B69" s="23">
        <v>381994000</v>
      </c>
      <c r="C69" s="23">
        <v>0</v>
      </c>
      <c r="D69" s="23"/>
      <c r="E69" s="23">
        <f>$B69+$C69+$D69</f>
        <v>381994000</v>
      </c>
      <c r="F69" s="24">
        <v>381994000</v>
      </c>
      <c r="G69" s="25">
        <v>74334000</v>
      </c>
      <c r="H69" s="24">
        <v>39031000</v>
      </c>
      <c r="I69" s="25">
        <v>36507806</v>
      </c>
      <c r="J69" s="24"/>
      <c r="K69" s="25"/>
      <c r="L69" s="24"/>
      <c r="M69" s="25"/>
      <c r="N69" s="24"/>
      <c r="O69" s="25"/>
      <c r="P69" s="24">
        <f>$H69+$J69+$L69+$N69</f>
        <v>39031000</v>
      </c>
      <c r="Q69" s="25">
        <f>$I69+$K69+$M69+$O69</f>
        <v>36507806</v>
      </c>
      <c r="R69" s="26">
        <f>IF($H69=0,0,(($H69-$H69)/$H69)*100)</f>
        <v>0</v>
      </c>
      <c r="S69" s="27">
        <f>IF($I69=0,0,(($I69-$I69)/$I69)*100)</f>
        <v>0</v>
      </c>
      <c r="T69" s="26">
        <f>IF($E69=0,0,($P69/$E69)*100)</f>
        <v>10.217699754446405</v>
      </c>
      <c r="U69" s="28">
        <f>IF($E69=0,0,($Q69/$E69)*100)</f>
        <v>9.557167390063718</v>
      </c>
      <c r="V69" s="24">
        <v>0</v>
      </c>
      <c r="W69" s="25">
        <v>0</v>
      </c>
    </row>
    <row r="70" spans="1:23" ht="12.75" customHeight="1">
      <c r="A70" s="40" t="s">
        <v>41</v>
      </c>
      <c r="B70" s="41">
        <f>B69</f>
        <v>381994000</v>
      </c>
      <c r="C70" s="41">
        <f>C69</f>
        <v>0</v>
      </c>
      <c r="D70" s="41"/>
      <c r="E70" s="41">
        <f>$B70+$C70+$D70</f>
        <v>381994000</v>
      </c>
      <c r="F70" s="42">
        <f>F69</f>
        <v>381994000</v>
      </c>
      <c r="G70" s="43">
        <f>G69</f>
        <v>74334000</v>
      </c>
      <c r="H70" s="42">
        <f>H69</f>
        <v>39031000</v>
      </c>
      <c r="I70" s="43">
        <f>I69</f>
        <v>36507806</v>
      </c>
      <c r="J70" s="42">
        <f>J69</f>
        <v>0</v>
      </c>
      <c r="K70" s="43">
        <f>K69</f>
        <v>0</v>
      </c>
      <c r="L70" s="42">
        <f>L69</f>
        <v>0</v>
      </c>
      <c r="M70" s="43">
        <f>M69</f>
        <v>0</v>
      </c>
      <c r="N70" s="42">
        <f>N69</f>
        <v>0</v>
      </c>
      <c r="O70" s="43">
        <f>O69</f>
        <v>0</v>
      </c>
      <c r="P70" s="42">
        <f>$H70+$J70+$L70+$N70</f>
        <v>39031000</v>
      </c>
      <c r="Q70" s="43">
        <f>$I70+$K70+$M70+$O70</f>
        <v>36507806</v>
      </c>
      <c r="R70" s="44">
        <f>IF($H70=0,0,(($H70-$H70)/$H70)*100)</f>
        <v>0</v>
      </c>
      <c r="S70" s="45">
        <f>IF($I70=0,0,(($I70-$I70)/$I70)*100)</f>
        <v>0</v>
      </c>
      <c r="T70" s="44">
        <f>IF($E70=0,0,($P70/$E70)*100)</f>
        <v>10.217699754446405</v>
      </c>
      <c r="U70" s="46">
        <f>IF($E70=0,0,($Q70/$E70)*100)</f>
        <v>9.557167390063718</v>
      </c>
      <c r="V70" s="42">
        <f>V69</f>
        <v>0</v>
      </c>
      <c r="W70" s="43">
        <f>W69</f>
        <v>0</v>
      </c>
    </row>
    <row r="71" spans="1:23" ht="12.75" customHeight="1">
      <c r="A71" s="47" t="s">
        <v>85</v>
      </c>
      <c r="B71" s="48">
        <f>B69</f>
        <v>381994000</v>
      </c>
      <c r="C71" s="48">
        <f>C69</f>
        <v>0</v>
      </c>
      <c r="D71" s="48"/>
      <c r="E71" s="48">
        <f>$B71+$C71+$D71</f>
        <v>381994000</v>
      </c>
      <c r="F71" s="49">
        <f>F69</f>
        <v>381994000</v>
      </c>
      <c r="G71" s="50">
        <f>G69</f>
        <v>74334000</v>
      </c>
      <c r="H71" s="49">
        <f>H69</f>
        <v>39031000</v>
      </c>
      <c r="I71" s="50">
        <f>I69</f>
        <v>36507806</v>
      </c>
      <c r="J71" s="49">
        <f>J69</f>
        <v>0</v>
      </c>
      <c r="K71" s="50">
        <f>K69</f>
        <v>0</v>
      </c>
      <c r="L71" s="49">
        <f>L69</f>
        <v>0</v>
      </c>
      <c r="M71" s="50">
        <f>M69</f>
        <v>0</v>
      </c>
      <c r="N71" s="49">
        <f>N69</f>
        <v>0</v>
      </c>
      <c r="O71" s="50">
        <f>O69</f>
        <v>0</v>
      </c>
      <c r="P71" s="49">
        <f>$H71+$J71+$L71+$N71</f>
        <v>39031000</v>
      </c>
      <c r="Q71" s="50">
        <f>$I71+$K71+$M71+$O71</f>
        <v>36507806</v>
      </c>
      <c r="R71" s="51">
        <f>IF($H71=0,0,(($H71-$H71)/$H71)*100)</f>
        <v>0</v>
      </c>
      <c r="S71" s="52">
        <f>IF($I71=0,0,(($I71-$I71)/$I71)*100)</f>
        <v>0</v>
      </c>
      <c r="T71" s="51">
        <f>IF($E71=0,0,($P71/$E71)*100)</f>
        <v>10.217699754446405</v>
      </c>
      <c r="U71" s="55">
        <f>IF($E71=0,0,($Q71/$E71)*100)</f>
        <v>9.557167390063718</v>
      </c>
      <c r="V71" s="49">
        <f>V69</f>
        <v>0</v>
      </c>
      <c r="W71" s="50">
        <f>W69</f>
        <v>0</v>
      </c>
    </row>
    <row r="72" spans="1:23" ht="12.75" customHeight="1" thickBot="1">
      <c r="A72" s="47" t="s">
        <v>87</v>
      </c>
      <c r="B72" s="48">
        <f>SUM(B9:B15,B18:B23,B26:B29,B32,B35:B39,B42:B52,B55:B58,B61:B65,B69)</f>
        <v>5383741000</v>
      </c>
      <c r="C72" s="48">
        <f>SUM(C9:C15,C18:C23,C26:C29,C32,C35:C39,C42:C52,C55:C58,C61:C65,C69)</f>
        <v>-490887000</v>
      </c>
      <c r="D72" s="48"/>
      <c r="E72" s="48">
        <f>$B72+$C72+$D72</f>
        <v>4892854000</v>
      </c>
      <c r="F72" s="49">
        <f>SUM(F9:F15,F18:F23,F26:F29,F32,F35:F39,F42:F52,F55:F58,F61:F65,F69)</f>
        <v>4709211000</v>
      </c>
      <c r="G72" s="50">
        <f>SUM(G9:G15,G18:G23,G26:G29,G32,G35:G39,G42:G52,G55:G58,G61:G65,G69)</f>
        <v>1053341000</v>
      </c>
      <c r="H72" s="49">
        <f>SUM(H9:H15,H18:H23,H26:H29,H32,H35:H39,H42:H52,H55:H58,H61:H65,H69)</f>
        <v>406952000</v>
      </c>
      <c r="I72" s="50">
        <f>SUM(I9:I15,I18:I23,I26:I29,I32,I35:I39,I42:I52,I55:I58,I61:I65,I69)</f>
        <v>257497689</v>
      </c>
      <c r="J72" s="49">
        <f>SUM(J9:J15,J18:J23,J26:J29,J32,J35:J39,J42:J52,J55:J58,J61:J65,J69)</f>
        <v>0</v>
      </c>
      <c r="K72" s="50">
        <f>SUM(K9:K15,K18:K23,K26:K29,K32,K35:K39,K42:K52,K55:K58,K61:K65,K69)</f>
        <v>0</v>
      </c>
      <c r="L72" s="49">
        <f>SUM(L9:L15,L18:L23,L26:L29,L32,L35:L39,L42:L52,L55:L58,L61:L65,L69)</f>
        <v>0</v>
      </c>
      <c r="M72" s="50">
        <f>SUM(M9:M15,M18:M23,M26:M29,M32,M35:M39,M42:M52,M55:M58,M61:M65,M69)</f>
        <v>0</v>
      </c>
      <c r="N72" s="49">
        <f>SUM(N9:N15,N18:N23,N26:N29,N32,N35:N39,N42:N52,N55:N58,N61:N65,N69)</f>
        <v>0</v>
      </c>
      <c r="O72" s="50">
        <f>SUM(O9:O15,O18:O23,O26:O29,O32,O35:O39,O42:O52,O55:O58,O61:O65,O69)</f>
        <v>0</v>
      </c>
      <c r="P72" s="49">
        <f>$H72+$J72+$L72+$N72</f>
        <v>406952000</v>
      </c>
      <c r="Q72" s="50">
        <f>$I72+$K72+$M72+$O72</f>
        <v>257497689</v>
      </c>
      <c r="R72" s="51">
        <f>IF($H72=0,0,(($H72-$H72)/$H72)*100)</f>
        <v>0</v>
      </c>
      <c r="S72" s="52">
        <f>IF($I72=0,0,(($I72-$I72)/$I72)*100)</f>
        <v>0</v>
      </c>
      <c r="T72" s="5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11.98085075251267</v>
      </c>
      <c r="U72" s="5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7.85791567755219</v>
      </c>
      <c r="V72" s="49">
        <f>SUM(V9:V15,V18:V23,V26:V29,V32,V35:V39,V42:V52,V55:V58,V61:V65,V69)</f>
        <v>0</v>
      </c>
      <c r="W72" s="50">
        <f>SUM(W9:W15,W18:W23,W26:W29,W32,W35:W39,W42:W52,W55:W58,W61:W65,W69)</f>
        <v>0</v>
      </c>
    </row>
    <row r="73" spans="1:23" ht="13.5" thickTop="1">
      <c r="A73" s="56"/>
      <c r="B73" s="57"/>
      <c r="C73" s="58"/>
      <c r="D73" s="58"/>
      <c r="E73" s="59"/>
      <c r="F73" s="57"/>
      <c r="G73" s="58"/>
      <c r="H73" s="58"/>
      <c r="I73" s="59"/>
      <c r="J73" s="58"/>
      <c r="K73" s="59"/>
      <c r="L73" s="58"/>
      <c r="M73" s="58"/>
      <c r="N73" s="58"/>
      <c r="O73" s="58"/>
      <c r="P73" s="58"/>
      <c r="Q73" s="58"/>
      <c r="R73" s="58"/>
      <c r="S73" s="58"/>
      <c r="T73" s="58"/>
      <c r="U73" s="59"/>
      <c r="V73" s="57"/>
      <c r="W73" s="59"/>
    </row>
    <row r="74" spans="1:23" ht="12.75">
      <c r="A74" s="60"/>
      <c r="B74" s="61"/>
      <c r="C74" s="62"/>
      <c r="D74" s="62"/>
      <c r="E74" s="63"/>
      <c r="F74" s="64" t="s">
        <v>4</v>
      </c>
      <c r="G74" s="65"/>
      <c r="H74" s="64" t="s">
        <v>5</v>
      </c>
      <c r="I74" s="66"/>
      <c r="J74" s="64" t="s">
        <v>6</v>
      </c>
      <c r="K74" s="66"/>
      <c r="L74" s="64" t="s">
        <v>7</v>
      </c>
      <c r="M74" s="64"/>
      <c r="N74" s="67" t="s">
        <v>8</v>
      </c>
      <c r="O74" s="64"/>
      <c r="P74" s="68" t="s">
        <v>9</v>
      </c>
      <c r="Q74" s="69"/>
      <c r="R74" s="70" t="s">
        <v>10</v>
      </c>
      <c r="S74" s="69"/>
      <c r="T74" s="70" t="s">
        <v>11</v>
      </c>
      <c r="U74" s="69"/>
      <c r="V74" s="68"/>
      <c r="W74" s="69"/>
    </row>
    <row r="75" spans="1:23" ht="67.5">
      <c r="A75" s="71" t="s">
        <v>88</v>
      </c>
      <c r="B75" s="72" t="s">
        <v>89</v>
      </c>
      <c r="C75" s="72" t="s">
        <v>90</v>
      </c>
      <c r="D75" s="73" t="s">
        <v>16</v>
      </c>
      <c r="E75" s="72" t="s">
        <v>17</v>
      </c>
      <c r="F75" s="72" t="s">
        <v>18</v>
      </c>
      <c r="G75" s="72" t="s">
        <v>91</v>
      </c>
      <c r="H75" s="72" t="s">
        <v>92</v>
      </c>
      <c r="I75" s="74" t="s">
        <v>21</v>
      </c>
      <c r="J75" s="72" t="s">
        <v>93</v>
      </c>
      <c r="K75" s="74" t="s">
        <v>23</v>
      </c>
      <c r="L75" s="72" t="s">
        <v>94</v>
      </c>
      <c r="M75" s="74" t="s">
        <v>25</v>
      </c>
      <c r="N75" s="72" t="s">
        <v>95</v>
      </c>
      <c r="O75" s="74" t="s">
        <v>27</v>
      </c>
      <c r="P75" s="74" t="s">
        <v>96</v>
      </c>
      <c r="Q75" s="75" t="s">
        <v>29</v>
      </c>
      <c r="R75" s="76" t="s">
        <v>96</v>
      </c>
      <c r="S75" s="77" t="s">
        <v>29</v>
      </c>
      <c r="T75" s="76" t="s">
        <v>97</v>
      </c>
      <c r="U75" s="73" t="s">
        <v>31</v>
      </c>
      <c r="V75" s="72"/>
      <c r="W75" s="74"/>
    </row>
    <row r="76" spans="1:23" ht="12.75">
      <c r="A76" s="78" t="str">
        <f>+A7</f>
        <v>R thousands</v>
      </c>
      <c r="B76" s="79"/>
      <c r="C76" s="79">
        <v>100</v>
      </c>
      <c r="D76" s="79"/>
      <c r="E76" s="79"/>
      <c r="F76" s="79"/>
      <c r="G76" s="79"/>
      <c r="H76" s="79"/>
      <c r="I76" s="79"/>
      <c r="J76" s="79"/>
      <c r="K76" s="79"/>
      <c r="L76" s="79"/>
      <c r="M76" s="80"/>
      <c r="N76" s="79"/>
      <c r="O76" s="80"/>
      <c r="P76" s="79"/>
      <c r="Q76" s="80"/>
      <c r="R76" s="79"/>
      <c r="S76" s="80"/>
      <c r="T76" s="79"/>
      <c r="U76" s="79"/>
      <c r="V76" s="79"/>
      <c r="W76" s="79"/>
    </row>
    <row r="77" spans="1:23" ht="12.75" hidden="1">
      <c r="A77" s="81"/>
      <c r="B77" s="82"/>
      <c r="C77" s="82"/>
      <c r="D77" s="82"/>
      <c r="E77" s="82"/>
      <c r="F77" s="82"/>
      <c r="G77" s="82"/>
      <c r="H77" s="82"/>
      <c r="I77" s="82"/>
      <c r="J77" s="82"/>
      <c r="K77" s="82"/>
      <c r="L77" s="82"/>
      <c r="M77" s="83"/>
      <c r="N77" s="82"/>
      <c r="O77" s="83"/>
      <c r="P77" s="82"/>
      <c r="Q77" s="83"/>
      <c r="R77" s="84"/>
      <c r="S77" s="85"/>
      <c r="T77" s="84"/>
      <c r="U77" s="84"/>
      <c r="V77" s="82"/>
      <c r="W77" s="82"/>
    </row>
    <row r="78" spans="1:23" ht="12.75" hidden="1">
      <c r="A78" s="86" t="s">
        <v>98</v>
      </c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8"/>
      <c r="N78" s="87"/>
      <c r="O78" s="88"/>
      <c r="P78" s="87"/>
      <c r="Q78" s="88"/>
      <c r="R78" s="89"/>
      <c r="S78" s="90"/>
      <c r="T78" s="89"/>
      <c r="U78" s="89"/>
      <c r="V78" s="87"/>
      <c r="W78" s="87"/>
    </row>
    <row r="79" spans="1:23" ht="12.75" hidden="1">
      <c r="A79" s="91" t="s">
        <v>99</v>
      </c>
      <c r="B79" s="92">
        <f>SUM(B80:B83)</f>
        <v>0</v>
      </c>
      <c r="C79" s="92">
        <f>SUM(C80:C83)</f>
        <v>0</v>
      </c>
      <c r="D79" s="92">
        <f>SUM(D80:D83)</f>
        <v>0</v>
      </c>
      <c r="E79" s="92">
        <f>SUM(E80:E83)</f>
        <v>0</v>
      </c>
      <c r="F79" s="92">
        <f>SUM(F80:F83)</f>
        <v>0</v>
      </c>
      <c r="G79" s="92">
        <f>SUM(G80:G83)</f>
        <v>0</v>
      </c>
      <c r="H79" s="92">
        <f>SUM(H80:H83)</f>
        <v>0</v>
      </c>
      <c r="I79" s="92">
        <f>SUM(I80:I83)</f>
        <v>0</v>
      </c>
      <c r="J79" s="92">
        <f>SUM(J80:J83)</f>
        <v>0</v>
      </c>
      <c r="K79" s="92">
        <f>SUM(K80:K83)</f>
        <v>0</v>
      </c>
      <c r="L79" s="92">
        <f>SUM(L80:L83)</f>
        <v>0</v>
      </c>
      <c r="M79" s="93">
        <f>SUM(M80:M83)</f>
        <v>0</v>
      </c>
      <c r="N79" s="92"/>
      <c r="O79" s="93"/>
      <c r="P79" s="92"/>
      <c r="Q79" s="93"/>
      <c r="R79" s="94"/>
      <c r="S79" s="95"/>
      <c r="T79" s="94"/>
      <c r="U79" s="94"/>
      <c r="V79" s="92">
        <f>SUM(V80:V83)</f>
        <v>0</v>
      </c>
      <c r="W79" s="92">
        <f>SUM(W80:W83)</f>
        <v>0</v>
      </c>
    </row>
    <row r="80" spans="1:23" ht="12.75" hidden="1">
      <c r="A80" s="60" t="s">
        <v>100</v>
      </c>
      <c r="B80" s="96"/>
      <c r="C80" s="96"/>
      <c r="D80" s="96"/>
      <c r="E80" s="96">
        <f>SUM(B80:D80)</f>
        <v>0</v>
      </c>
      <c r="F80" s="96"/>
      <c r="G80" s="96"/>
      <c r="H80" s="96"/>
      <c r="I80" s="97"/>
      <c r="J80" s="96"/>
      <c r="K80" s="97"/>
      <c r="L80" s="96"/>
      <c r="M80" s="98"/>
      <c r="N80" s="96"/>
      <c r="O80" s="98"/>
      <c r="P80" s="96"/>
      <c r="Q80" s="98"/>
      <c r="R80" s="99"/>
      <c r="S80" s="100"/>
      <c r="T80" s="99"/>
      <c r="U80" s="99"/>
      <c r="V80" s="96"/>
      <c r="W80" s="96"/>
    </row>
    <row r="81" spans="1:23" ht="12.75" hidden="1">
      <c r="A81" s="60" t="s">
        <v>101</v>
      </c>
      <c r="B81" s="96"/>
      <c r="C81" s="96"/>
      <c r="D81" s="96"/>
      <c r="E81" s="96">
        <f>SUM(B81:D81)</f>
        <v>0</v>
      </c>
      <c r="F81" s="96"/>
      <c r="G81" s="96"/>
      <c r="H81" s="96"/>
      <c r="I81" s="97"/>
      <c r="J81" s="96"/>
      <c r="K81" s="97"/>
      <c r="L81" s="96"/>
      <c r="M81" s="98"/>
      <c r="N81" s="96"/>
      <c r="O81" s="98"/>
      <c r="P81" s="96"/>
      <c r="Q81" s="98"/>
      <c r="R81" s="99"/>
      <c r="S81" s="100"/>
      <c r="T81" s="99"/>
      <c r="U81" s="99"/>
      <c r="V81" s="96"/>
      <c r="W81" s="96"/>
    </row>
    <row r="82" spans="1:23" ht="12.75" hidden="1">
      <c r="A82" s="60" t="s">
        <v>102</v>
      </c>
      <c r="B82" s="96"/>
      <c r="C82" s="96"/>
      <c r="D82" s="96"/>
      <c r="E82" s="96">
        <f>SUM(B82:D82)</f>
        <v>0</v>
      </c>
      <c r="F82" s="96"/>
      <c r="G82" s="96"/>
      <c r="H82" s="96"/>
      <c r="I82" s="97"/>
      <c r="J82" s="96"/>
      <c r="K82" s="97"/>
      <c r="L82" s="96"/>
      <c r="M82" s="98"/>
      <c r="N82" s="96"/>
      <c r="O82" s="98"/>
      <c r="P82" s="96"/>
      <c r="Q82" s="98"/>
      <c r="R82" s="99"/>
      <c r="S82" s="100"/>
      <c r="T82" s="99"/>
      <c r="U82" s="99"/>
      <c r="V82" s="96"/>
      <c r="W82" s="96"/>
    </row>
    <row r="83" spans="1:23" ht="12.75" hidden="1">
      <c r="A83" s="60" t="s">
        <v>103</v>
      </c>
      <c r="B83" s="96"/>
      <c r="C83" s="96"/>
      <c r="D83" s="96"/>
      <c r="E83" s="96">
        <f>SUM(B83:D83)</f>
        <v>0</v>
      </c>
      <c r="F83" s="96"/>
      <c r="G83" s="96"/>
      <c r="H83" s="96"/>
      <c r="I83" s="97"/>
      <c r="J83" s="96"/>
      <c r="K83" s="97"/>
      <c r="L83" s="96"/>
      <c r="M83" s="98"/>
      <c r="N83" s="96"/>
      <c r="O83" s="98"/>
      <c r="P83" s="96"/>
      <c r="Q83" s="98"/>
      <c r="R83" s="99"/>
      <c r="S83" s="100"/>
      <c r="T83" s="99"/>
      <c r="U83" s="99"/>
      <c r="V83" s="96"/>
      <c r="W83" s="96"/>
    </row>
    <row r="84" spans="1:23" ht="12.75" hidden="1">
      <c r="A84" s="60"/>
      <c r="B84" s="96"/>
      <c r="C84" s="96"/>
      <c r="D84" s="96"/>
      <c r="E84" s="96"/>
      <c r="F84" s="96"/>
      <c r="G84" s="96"/>
      <c r="H84" s="96"/>
      <c r="I84" s="96"/>
      <c r="J84" s="96"/>
      <c r="K84" s="96"/>
      <c r="L84" s="96"/>
      <c r="M84" s="98"/>
      <c r="N84" s="96"/>
      <c r="O84" s="98"/>
      <c r="P84" s="96"/>
      <c r="Q84" s="98"/>
      <c r="R84" s="99"/>
      <c r="S84" s="100"/>
      <c r="T84" s="99"/>
      <c r="U84" s="99"/>
      <c r="V84" s="96"/>
      <c r="W84" s="96"/>
    </row>
    <row r="85" spans="1:23" ht="12.75">
      <c r="A85" s="101" t="s">
        <v>104</v>
      </c>
      <c r="B85" s="102"/>
      <c r="C85" s="102"/>
      <c r="D85" s="102"/>
      <c r="E85" s="102"/>
      <c r="F85" s="102"/>
      <c r="G85" s="102"/>
      <c r="H85" s="102"/>
      <c r="I85" s="102"/>
      <c r="J85" s="102"/>
      <c r="K85" s="102"/>
      <c r="L85" s="102"/>
      <c r="M85" s="102"/>
      <c r="N85" s="102"/>
      <c r="O85" s="102"/>
      <c r="P85" s="102"/>
      <c r="Q85" s="103"/>
      <c r="R85" s="104"/>
      <c r="S85" s="104"/>
      <c r="T85" s="105"/>
      <c r="U85" s="106"/>
      <c r="V85" s="102"/>
      <c r="W85" s="102"/>
    </row>
    <row r="86" spans="1:23" ht="12.75">
      <c r="A86" s="107" t="s">
        <v>105</v>
      </c>
      <c r="B86" s="108">
        <v>0</v>
      </c>
      <c r="C86" s="108">
        <v>0</v>
      </c>
      <c r="D86" s="108"/>
      <c r="E86" s="108">
        <f>$B86+$C86+$D86</f>
        <v>0</v>
      </c>
      <c r="F86" s="108">
        <v>0</v>
      </c>
      <c r="G86" s="108">
        <v>0</v>
      </c>
      <c r="H86" s="108"/>
      <c r="I86" s="108"/>
      <c r="J86" s="108"/>
      <c r="K86" s="108"/>
      <c r="L86" s="108"/>
      <c r="M86" s="108"/>
      <c r="N86" s="108"/>
      <c r="O86" s="108"/>
      <c r="P86" s="108">
        <f>$H86+$J86+$L86+$N86</f>
        <v>0</v>
      </c>
      <c r="Q86" s="96">
        <f>$I86+$K86+$M86+$O86</f>
        <v>0</v>
      </c>
      <c r="R86" s="109">
        <f>IF($H86=0,0,(($H86-$H86)/$H86)*100)</f>
        <v>0</v>
      </c>
      <c r="S86" s="110">
        <f>IF($I86=0,0,(($I86-$I86)/$I86)*100)</f>
        <v>0</v>
      </c>
      <c r="T86" s="109">
        <f>IF($E86=0,0,($P86/$E86)*100)</f>
        <v>0</v>
      </c>
      <c r="U86" s="110">
        <f>IF($E86=0,0,($Q86/$E86)*100)</f>
        <v>0</v>
      </c>
      <c r="V86" s="108"/>
      <c r="W86" s="108"/>
    </row>
    <row r="87" spans="1:23" ht="12.75">
      <c r="A87" s="111" t="s">
        <v>106</v>
      </c>
      <c r="B87" s="96">
        <v>0</v>
      </c>
      <c r="C87" s="96">
        <v>0</v>
      </c>
      <c r="D87" s="96"/>
      <c r="E87" s="96">
        <f>$B87+$C87+$D87</f>
        <v>0</v>
      </c>
      <c r="F87" s="96">
        <v>0</v>
      </c>
      <c r="G87" s="96">
        <v>0</v>
      </c>
      <c r="H87" s="96"/>
      <c r="I87" s="96"/>
      <c r="J87" s="96"/>
      <c r="K87" s="96"/>
      <c r="L87" s="96"/>
      <c r="M87" s="96"/>
      <c r="N87" s="96"/>
      <c r="O87" s="96"/>
      <c r="P87" s="98">
        <f>$H87+$J87+$L87+$N87</f>
        <v>0</v>
      </c>
      <c r="Q87" s="98">
        <f>$I87+$K87+$M87+$O87</f>
        <v>0</v>
      </c>
      <c r="R87" s="109">
        <f>IF($H87=0,0,(($H87-$H87)/$H87)*100)</f>
        <v>0</v>
      </c>
      <c r="S87" s="110">
        <f>IF($I87=0,0,(($I87-$I87)/$I87)*100)</f>
        <v>0</v>
      </c>
      <c r="T87" s="109">
        <f>IF($E87=0,0,($P87/$E87)*100)</f>
        <v>0</v>
      </c>
      <c r="U87" s="110">
        <f>IF($E87=0,0,($Q87/$E87)*100)</f>
        <v>0</v>
      </c>
      <c r="V87" s="96"/>
      <c r="W87" s="96"/>
    </row>
    <row r="88" spans="1:23" ht="12.75">
      <c r="A88" s="111" t="s">
        <v>107</v>
      </c>
      <c r="B88" s="96">
        <v>0</v>
      </c>
      <c r="C88" s="96">
        <v>0</v>
      </c>
      <c r="D88" s="96"/>
      <c r="E88" s="96">
        <f>$B88+$C88+$D88</f>
        <v>0</v>
      </c>
      <c r="F88" s="96">
        <v>0</v>
      </c>
      <c r="G88" s="96">
        <v>0</v>
      </c>
      <c r="H88" s="96"/>
      <c r="I88" s="96"/>
      <c r="J88" s="96"/>
      <c r="K88" s="96"/>
      <c r="L88" s="96"/>
      <c r="M88" s="96"/>
      <c r="N88" s="96"/>
      <c r="O88" s="96"/>
      <c r="P88" s="98">
        <f>$H88+$J88+$L88+$N88</f>
        <v>0</v>
      </c>
      <c r="Q88" s="98">
        <f>$I88+$K88+$M88+$O88</f>
        <v>0</v>
      </c>
      <c r="R88" s="109">
        <f>IF($H88=0,0,(($H88-$H88)/$H88)*100)</f>
        <v>0</v>
      </c>
      <c r="S88" s="110">
        <f>IF($I88=0,0,(($I88-$I88)/$I88)*100)</f>
        <v>0</v>
      </c>
      <c r="T88" s="109">
        <f>IF($E88=0,0,($P88/$E88)*100)</f>
        <v>0</v>
      </c>
      <c r="U88" s="110">
        <f>IF($E88=0,0,($Q88/$E88)*100)</f>
        <v>0</v>
      </c>
      <c r="V88" s="96"/>
      <c r="W88" s="96"/>
    </row>
    <row r="89" spans="1:23" ht="12.75">
      <c r="A89" s="111" t="s">
        <v>108</v>
      </c>
      <c r="B89" s="96">
        <v>0</v>
      </c>
      <c r="C89" s="96">
        <v>0</v>
      </c>
      <c r="D89" s="96"/>
      <c r="E89" s="96">
        <f>$B89+$C89+$D89</f>
        <v>0</v>
      </c>
      <c r="F89" s="96">
        <v>0</v>
      </c>
      <c r="G89" s="96">
        <v>0</v>
      </c>
      <c r="H89" s="96"/>
      <c r="I89" s="96"/>
      <c r="J89" s="96"/>
      <c r="K89" s="96"/>
      <c r="L89" s="96"/>
      <c r="M89" s="96"/>
      <c r="N89" s="96"/>
      <c r="O89" s="96"/>
      <c r="P89" s="98">
        <f>$H89+$J89+$L89+$N89</f>
        <v>0</v>
      </c>
      <c r="Q89" s="98">
        <f>$I89+$K89+$M89+$O89</f>
        <v>0</v>
      </c>
      <c r="R89" s="109">
        <f>IF($H89=0,0,(($H89-$H89)/$H89)*100)</f>
        <v>0</v>
      </c>
      <c r="S89" s="110">
        <f>IF($I89=0,0,(($I89-$I89)/$I89)*100)</f>
        <v>0</v>
      </c>
      <c r="T89" s="109">
        <f>IF($E89=0,0,($P89/$E89)*100)</f>
        <v>0</v>
      </c>
      <c r="U89" s="110">
        <f>IF($E89=0,0,($Q89/$E89)*100)</f>
        <v>0</v>
      </c>
      <c r="V89" s="96"/>
      <c r="W89" s="96"/>
    </row>
    <row r="90" spans="1:23" ht="12.75">
      <c r="A90" s="111" t="s">
        <v>109</v>
      </c>
      <c r="B90" s="96">
        <v>0</v>
      </c>
      <c r="C90" s="96">
        <v>0</v>
      </c>
      <c r="D90" s="96"/>
      <c r="E90" s="96">
        <f>$B90+$C90+$D90</f>
        <v>0</v>
      </c>
      <c r="F90" s="96">
        <v>0</v>
      </c>
      <c r="G90" s="96">
        <v>0</v>
      </c>
      <c r="H90" s="96"/>
      <c r="I90" s="96"/>
      <c r="J90" s="96"/>
      <c r="K90" s="96"/>
      <c r="L90" s="96"/>
      <c r="M90" s="96"/>
      <c r="N90" s="96"/>
      <c r="O90" s="96"/>
      <c r="P90" s="98">
        <f>$H90+$J90+$L90+$N90</f>
        <v>0</v>
      </c>
      <c r="Q90" s="98">
        <f>$I90+$K90+$M90+$O90</f>
        <v>0</v>
      </c>
      <c r="R90" s="109">
        <f>IF($H90=0,0,(($H90-$H90)/$H90)*100)</f>
        <v>0</v>
      </c>
      <c r="S90" s="110">
        <f>IF($I90=0,0,(($I90-$I90)/$I90)*100)</f>
        <v>0</v>
      </c>
      <c r="T90" s="109">
        <f>IF($E90=0,0,($P90/$E90)*100)</f>
        <v>0</v>
      </c>
      <c r="U90" s="110">
        <f>IF($E90=0,0,($Q90/$E90)*100)</f>
        <v>0</v>
      </c>
      <c r="V90" s="96"/>
      <c r="W90" s="96"/>
    </row>
    <row r="91" spans="1:23" ht="12.75">
      <c r="A91" s="111" t="s">
        <v>110</v>
      </c>
      <c r="B91" s="96">
        <v>0</v>
      </c>
      <c r="C91" s="96">
        <v>0</v>
      </c>
      <c r="D91" s="96"/>
      <c r="E91" s="96">
        <f>$B91+$C91+$D91</f>
        <v>0</v>
      </c>
      <c r="F91" s="96">
        <v>0</v>
      </c>
      <c r="G91" s="96">
        <v>0</v>
      </c>
      <c r="H91" s="96"/>
      <c r="I91" s="96"/>
      <c r="J91" s="96"/>
      <c r="K91" s="96"/>
      <c r="L91" s="96"/>
      <c r="M91" s="96"/>
      <c r="N91" s="96"/>
      <c r="O91" s="96"/>
      <c r="P91" s="98">
        <f>$H91+$J91+$L91+$N91</f>
        <v>0</v>
      </c>
      <c r="Q91" s="98">
        <f>$I91+$K91+$M91+$O91</f>
        <v>0</v>
      </c>
      <c r="R91" s="109">
        <f>IF($H91=0,0,(($H91-$H91)/$H91)*100)</f>
        <v>0</v>
      </c>
      <c r="S91" s="110">
        <f>IF($I91=0,0,(($I91-$I91)/$I91)*100)</f>
        <v>0</v>
      </c>
      <c r="T91" s="109">
        <f>IF($E91=0,0,($P91/$E91)*100)</f>
        <v>0</v>
      </c>
      <c r="U91" s="110">
        <f>IF($E91=0,0,($Q91/$E91)*100)</f>
        <v>0</v>
      </c>
      <c r="V91" s="96"/>
      <c r="W91" s="96"/>
    </row>
    <row r="92" spans="1:23" ht="12.75">
      <c r="A92" s="111" t="s">
        <v>111</v>
      </c>
      <c r="B92" s="96">
        <v>0</v>
      </c>
      <c r="C92" s="96">
        <v>0</v>
      </c>
      <c r="D92" s="96"/>
      <c r="E92" s="96">
        <f>$B92+$C92+$D92</f>
        <v>0</v>
      </c>
      <c r="F92" s="96">
        <v>0</v>
      </c>
      <c r="G92" s="96">
        <v>0</v>
      </c>
      <c r="H92" s="96"/>
      <c r="I92" s="96"/>
      <c r="J92" s="96"/>
      <c r="K92" s="96"/>
      <c r="L92" s="96"/>
      <c r="M92" s="96"/>
      <c r="N92" s="96"/>
      <c r="O92" s="96"/>
      <c r="P92" s="98">
        <f>$H92+$J92+$L92+$N92</f>
        <v>0</v>
      </c>
      <c r="Q92" s="98">
        <f>$I92+$K92+$M92+$O92</f>
        <v>0</v>
      </c>
      <c r="R92" s="109">
        <f>IF($H92=0,0,(($H92-$H92)/$H92)*100)</f>
        <v>0</v>
      </c>
      <c r="S92" s="110">
        <f>IF($I92=0,0,(($I92-$I92)/$I92)*100)</f>
        <v>0</v>
      </c>
      <c r="T92" s="109">
        <f>IF($E92=0,0,($P92/$E92)*100)</f>
        <v>0</v>
      </c>
      <c r="U92" s="110">
        <f>IF($E92=0,0,($Q92/$E92)*100)</f>
        <v>0</v>
      </c>
      <c r="V92" s="96"/>
      <c r="W92" s="96"/>
    </row>
    <row r="93" spans="1:23" ht="12.75">
      <c r="A93" s="111" t="s">
        <v>112</v>
      </c>
      <c r="B93" s="96">
        <v>0</v>
      </c>
      <c r="C93" s="96">
        <v>0</v>
      </c>
      <c r="D93" s="96"/>
      <c r="E93" s="96">
        <f>$B93+$C93+$D93</f>
        <v>0</v>
      </c>
      <c r="F93" s="96">
        <v>0</v>
      </c>
      <c r="G93" s="96">
        <v>0</v>
      </c>
      <c r="H93" s="96"/>
      <c r="I93" s="96"/>
      <c r="J93" s="96"/>
      <c r="K93" s="96"/>
      <c r="L93" s="96"/>
      <c r="M93" s="96"/>
      <c r="N93" s="96"/>
      <c r="O93" s="96"/>
      <c r="P93" s="98">
        <f>$H93+$J93+$L93+$N93</f>
        <v>0</v>
      </c>
      <c r="Q93" s="98">
        <f>$I93+$K93+$M93+$O93</f>
        <v>0</v>
      </c>
      <c r="R93" s="109">
        <f>IF($H93=0,0,(($H93-$H93)/$H93)*100)</f>
        <v>0</v>
      </c>
      <c r="S93" s="110">
        <f>IF($I93=0,0,(($I93-$I93)/$I93)*100)</f>
        <v>0</v>
      </c>
      <c r="T93" s="109">
        <f>IF($E93=0,0,($P93/$E93)*100)</f>
        <v>0</v>
      </c>
      <c r="U93" s="110">
        <f>IF($E93=0,0,($Q93/$E93)*100)</f>
        <v>0</v>
      </c>
      <c r="V93" s="96"/>
      <c r="W93" s="96"/>
    </row>
    <row r="94" spans="1:23" ht="12.75">
      <c r="A94" s="112" t="s">
        <v>113</v>
      </c>
      <c r="B94" s="113"/>
      <c r="C94" s="113"/>
      <c r="D94" s="113"/>
      <c r="E94" s="113"/>
      <c r="F94" s="113"/>
      <c r="G94" s="113"/>
      <c r="H94" s="113"/>
      <c r="I94" s="113"/>
      <c r="J94" s="113"/>
      <c r="K94" s="113"/>
      <c r="L94" s="113"/>
      <c r="M94" s="113"/>
      <c r="N94" s="113"/>
      <c r="O94" s="113"/>
      <c r="P94" s="114"/>
      <c r="Q94" s="114"/>
      <c r="R94" s="115"/>
      <c r="S94" s="116"/>
      <c r="T94" s="115"/>
      <c r="U94" s="116"/>
      <c r="V94" s="113"/>
      <c r="W94" s="113"/>
    </row>
    <row r="95" spans="1:23" ht="22.5" hidden="1">
      <c r="A95" s="117" t="s">
        <v>114</v>
      </c>
      <c r="B95" s="118">
        <f>SUM(B96:B110)</f>
        <v>0</v>
      </c>
      <c r="C95" s="118">
        <f>SUM(C96:C110)</f>
        <v>0</v>
      </c>
      <c r="D95" s="118">
        <f>SUM(D96:D110)</f>
        <v>0</v>
      </c>
      <c r="E95" s="118">
        <f>SUM(E96:E110)</f>
        <v>0</v>
      </c>
      <c r="F95" s="118">
        <f>SUM(F96:F110)</f>
        <v>0</v>
      </c>
      <c r="G95" s="118">
        <f>SUM(G96:G110)</f>
        <v>0</v>
      </c>
      <c r="H95" s="118">
        <f>SUM(H96:H110)</f>
        <v>0</v>
      </c>
      <c r="I95" s="118">
        <f>SUM(I96:I110)</f>
        <v>0</v>
      </c>
      <c r="J95" s="118">
        <f>SUM(J96:J110)</f>
        <v>0</v>
      </c>
      <c r="K95" s="118">
        <f>SUM(K96:K110)</f>
        <v>0</v>
      </c>
      <c r="L95" s="118">
        <f>SUM(L96:L110)</f>
        <v>0</v>
      </c>
      <c r="M95" s="119">
        <f>SUM(M96:M110)</f>
        <v>0</v>
      </c>
      <c r="N95" s="118"/>
      <c r="O95" s="119"/>
      <c r="P95" s="118"/>
      <c r="Q95" s="119"/>
      <c r="R95" s="120" t="str">
        <f>IF(L95=0," ",(N95-L95)/L95)</f>
        <v> </v>
      </c>
      <c r="S95" s="120" t="str">
        <f>IF(M95=0," ",(O95-M95)/M95)</f>
        <v> </v>
      </c>
      <c r="T95" s="120" t="str">
        <f>IF(E95=0," ",(P95/E95))</f>
        <v> </v>
      </c>
      <c r="U95" s="121" t="str">
        <f>IF(E95=0," ",(Q95/E95))</f>
        <v> </v>
      </c>
      <c r="V95" s="118">
        <f>SUM(V96:V110)</f>
        <v>0</v>
      </c>
      <c r="W95" s="118">
        <f>SUM(W96:W110)</f>
        <v>0</v>
      </c>
    </row>
    <row r="96" spans="1:23" ht="12.75" hidden="1">
      <c r="A96" s="1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126" t="str">
        <f>IF(L96=0," ",(N96-L96)/L96)</f>
        <v> </v>
      </c>
      <c r="S96" s="126" t="str">
        <f>IF(M96=0," ",(O96-M96)/M96)</f>
        <v> </v>
      </c>
      <c r="T96" s="126" t="str">
        <f>IF(E96=0," ",(P96/E96))</f>
        <v> </v>
      </c>
      <c r="U96" s="127" t="str">
        <f>IF(E96=0," ",(Q96/E96))</f>
        <v> </v>
      </c>
      <c r="V96" s="123"/>
      <c r="W96" s="123"/>
    </row>
    <row r="97" spans="1:23" ht="12.75" hidden="1">
      <c r="A97" s="122"/>
      <c r="B97" s="123"/>
      <c r="C97" s="123"/>
      <c r="D97" s="123"/>
      <c r="E97" s="124">
        <f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126" t="str">
        <f>IF(L97=0," ",(N97-L97)/L97)</f>
        <v> </v>
      </c>
      <c r="S97" s="126" t="str">
        <f>IF(M97=0," ",(O97-M97)/M97)</f>
        <v> </v>
      </c>
      <c r="T97" s="126" t="str">
        <f>IF(E97=0," ",(P97/E97))</f>
        <v> </v>
      </c>
      <c r="U97" s="127" t="str">
        <f>IF(E97=0," ",(Q97/E97))</f>
        <v> </v>
      </c>
      <c r="V97" s="123"/>
      <c r="W97" s="123"/>
    </row>
    <row r="98" spans="1:23" ht="12.75" hidden="1">
      <c r="A98" s="122"/>
      <c r="B98" s="123"/>
      <c r="C98" s="123"/>
      <c r="D98" s="123"/>
      <c r="E98" s="124">
        <f>SUM(B98:D98)</f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126" t="str">
        <f>IF(L98=0," ",(N98-L98)/L98)</f>
        <v> </v>
      </c>
      <c r="S98" s="126" t="str">
        <f>IF(M98=0," ",(O98-M98)/M98)</f>
        <v> </v>
      </c>
      <c r="T98" s="126" t="str">
        <f>IF(E98=0," ",(P98/E98))</f>
        <v> </v>
      </c>
      <c r="U98" s="127" t="str">
        <f>IF(E98=0," ",(Q98/E98))</f>
        <v> </v>
      </c>
      <c r="V98" s="123"/>
      <c r="W98" s="123"/>
    </row>
    <row r="99" spans="1:23" ht="12.75" hidden="1">
      <c r="A99" s="122"/>
      <c r="B99" s="123"/>
      <c r="C99" s="123"/>
      <c r="D99" s="123"/>
      <c r="E99" s="124">
        <f>SUM(B99:D99)</f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126" t="str">
        <f>IF(L99=0," ",(N99-L99)/L99)</f>
        <v> </v>
      </c>
      <c r="S99" s="126" t="str">
        <f>IF(M99=0," ",(O99-M99)/M99)</f>
        <v> </v>
      </c>
      <c r="T99" s="126" t="str">
        <f>IF(E99=0," ",(P99/E99))</f>
        <v> </v>
      </c>
      <c r="U99" s="127" t="str">
        <f>IF(E99=0," ",(Q99/E99))</f>
        <v> </v>
      </c>
      <c r="V99" s="123"/>
      <c r="W99" s="123"/>
    </row>
    <row r="100" spans="1:23" ht="12.75" hidden="1">
      <c r="A100" s="122"/>
      <c r="B100" s="123"/>
      <c r="C100" s="123"/>
      <c r="D100" s="123"/>
      <c r="E100" s="124">
        <f>SUM(B100:D100)</f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126" t="str">
        <f>IF(L100=0," ",(N100-L100)/L100)</f>
        <v> </v>
      </c>
      <c r="S100" s="126" t="str">
        <f>IF(M100=0," ",(O100-M100)/M100)</f>
        <v> </v>
      </c>
      <c r="T100" s="126" t="str">
        <f>IF(E100=0," ",(P100/E100))</f>
        <v> </v>
      </c>
      <c r="U100" s="127" t="str">
        <f>IF(E100=0," ",(Q100/E100))</f>
        <v> </v>
      </c>
      <c r="V100" s="123"/>
      <c r="W100" s="123"/>
    </row>
    <row r="101" spans="1:23" ht="12.75" hidden="1">
      <c r="A101" s="122"/>
      <c r="B101" s="123"/>
      <c r="C101" s="123"/>
      <c r="D101" s="123"/>
      <c r="E101" s="124">
        <f>SUM(B101:D101)</f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126" t="str">
        <f>IF(L101=0," ",(N101-L101)/L101)</f>
        <v> </v>
      </c>
      <c r="S101" s="126" t="str">
        <f>IF(M101=0," ",(O101-M101)/M101)</f>
        <v> </v>
      </c>
      <c r="T101" s="126" t="str">
        <f>IF(E101=0," ",(P101/E101))</f>
        <v> </v>
      </c>
      <c r="U101" s="127" t="str">
        <f>IF(E101=0," ",(Q101/E101))</f>
        <v> </v>
      </c>
      <c r="V101" s="123"/>
      <c r="W101" s="123"/>
    </row>
    <row r="102" spans="1:23" ht="12.75" hidden="1">
      <c r="A102" s="122"/>
      <c r="B102" s="123"/>
      <c r="C102" s="123"/>
      <c r="D102" s="123"/>
      <c r="E102" s="124">
        <f>SUM(B102:D102)</f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126" t="str">
        <f>IF(L102=0," ",(N102-L102)/L102)</f>
        <v> </v>
      </c>
      <c r="S102" s="126" t="str">
        <f>IF(M102=0," ",(O102-M102)/M102)</f>
        <v> </v>
      </c>
      <c r="T102" s="126" t="str">
        <f>IF(E102=0," ",(P102/E102))</f>
        <v> </v>
      </c>
      <c r="U102" s="127" t="str">
        <f>IF(E102=0," ",(Q102/E102))</f>
        <v> </v>
      </c>
      <c r="V102" s="123"/>
      <c r="W102" s="123"/>
    </row>
    <row r="103" spans="1:23" ht="12.75" hidden="1">
      <c r="A103" s="122"/>
      <c r="B103" s="123"/>
      <c r="C103" s="123"/>
      <c r="D103" s="123"/>
      <c r="E103" s="124">
        <f>SUM(B103:D103)</f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126" t="str">
        <f>IF(L103=0," ",(N103-L103)/L103)</f>
        <v> </v>
      </c>
      <c r="S103" s="126" t="str">
        <f>IF(M103=0," ",(O103-M103)/M103)</f>
        <v> </v>
      </c>
      <c r="T103" s="126" t="str">
        <f>IF(E103=0," ",(P103/E103))</f>
        <v> </v>
      </c>
      <c r="U103" s="127" t="str">
        <f>IF(E103=0," ",(Q103/E103))</f>
        <v> </v>
      </c>
      <c r="V103" s="123"/>
      <c r="W103" s="123"/>
    </row>
    <row r="104" spans="1:23" ht="12.75" hidden="1">
      <c r="A104" s="122"/>
      <c r="B104" s="123"/>
      <c r="C104" s="123"/>
      <c r="D104" s="123"/>
      <c r="E104" s="124">
        <f>SUM(B104:D104)</f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126" t="str">
        <f>IF(L104=0," ",(N104-L104)/L104)</f>
        <v> </v>
      </c>
      <c r="S104" s="126" t="str">
        <f>IF(M104=0," ",(O104-M104)/M104)</f>
        <v> </v>
      </c>
      <c r="T104" s="126" t="str">
        <f>IF(E104=0," ",(P104/E104))</f>
        <v> </v>
      </c>
      <c r="U104" s="127" t="str">
        <f>IF(E104=0," ",(Q104/E104))</f>
        <v> </v>
      </c>
      <c r="V104" s="123"/>
      <c r="W104" s="123"/>
    </row>
    <row r="105" spans="1:23" ht="12.75" hidden="1">
      <c r="A105" s="122"/>
      <c r="B105" s="123"/>
      <c r="C105" s="123"/>
      <c r="D105" s="123"/>
      <c r="E105" s="124">
        <f>SUM(B105:D105)</f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126" t="str">
        <f>IF(L105=0," ",(N105-L105)/L105)</f>
        <v> </v>
      </c>
      <c r="S105" s="126" t="str">
        <f>IF(M105=0," ",(O105-M105)/M105)</f>
        <v> </v>
      </c>
      <c r="T105" s="126" t="str">
        <f>IF(E105=0," ",(P105/E105))</f>
        <v> </v>
      </c>
      <c r="U105" s="127" t="str">
        <f>IF(E105=0," ",(Q105/E105))</f>
        <v> </v>
      </c>
      <c r="V105" s="123"/>
      <c r="W105" s="123"/>
    </row>
    <row r="106" spans="1:23" ht="12.75" hidden="1">
      <c r="A106" s="122"/>
      <c r="B106" s="123"/>
      <c r="C106" s="123"/>
      <c r="D106" s="123"/>
      <c r="E106" s="124">
        <f>SUM(B106:D106)</f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126" t="str">
        <f>IF(L106=0," ",(N106-L106)/L106)</f>
        <v> </v>
      </c>
      <c r="S106" s="126" t="str">
        <f>IF(M106=0," ",(O106-M106)/M106)</f>
        <v> </v>
      </c>
      <c r="T106" s="126" t="str">
        <f>IF(E106=0," ",(P106/E106))</f>
        <v> </v>
      </c>
      <c r="U106" s="127" t="str">
        <f>IF(E106=0," ",(Q106/E106))</f>
        <v> </v>
      </c>
      <c r="V106" s="123"/>
      <c r="W106" s="123"/>
    </row>
    <row r="107" spans="1:23" ht="12.75" hidden="1">
      <c r="A107" s="122"/>
      <c r="B107" s="123"/>
      <c r="C107" s="123"/>
      <c r="D107" s="123"/>
      <c r="E107" s="124">
        <f>SUM(B107:D107)</f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126" t="str">
        <f>IF(L107=0," ",(N107-L107)/L107)</f>
        <v> </v>
      </c>
      <c r="S107" s="126" t="str">
        <f>IF(M107=0," ",(O107-M107)/M107)</f>
        <v> </v>
      </c>
      <c r="T107" s="126" t="str">
        <f>IF(E107=0," ",(P107/E107))</f>
        <v> </v>
      </c>
      <c r="U107" s="127" t="str">
        <f>IF(E107=0," ",(Q107/E107))</f>
        <v> </v>
      </c>
      <c r="V107" s="123"/>
      <c r="W107" s="123"/>
    </row>
    <row r="108" spans="1:23" ht="12.75" hidden="1">
      <c r="A108" s="122"/>
      <c r="B108" s="123"/>
      <c r="C108" s="123"/>
      <c r="D108" s="123"/>
      <c r="E108" s="124">
        <f>SUM(B108:D108)</f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126" t="str">
        <f>IF(L108=0," ",(N108-L108)/L108)</f>
        <v> </v>
      </c>
      <c r="S108" s="126" t="str">
        <f>IF(M108=0," ",(O108-M108)/M108)</f>
        <v> </v>
      </c>
      <c r="T108" s="126" t="str">
        <f>IF(E108=0," ",(P108/E108))</f>
        <v> </v>
      </c>
      <c r="U108" s="127" t="str">
        <f>IF(E108=0," ",(Q108/E108))</f>
        <v> </v>
      </c>
      <c r="V108" s="123"/>
      <c r="W108" s="123"/>
    </row>
    <row r="109" spans="1:23" ht="12.75" hidden="1">
      <c r="A109" s="122"/>
      <c r="B109" s="123"/>
      <c r="C109" s="123"/>
      <c r="D109" s="123"/>
      <c r="E109" s="124">
        <f>SUM(B109:D109)</f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126" t="str">
        <f>IF(L109=0," ",(N109-L109)/L109)</f>
        <v> </v>
      </c>
      <c r="S109" s="126" t="str">
        <f>IF(M109=0," ",(O109-M109)/M109)</f>
        <v> </v>
      </c>
      <c r="T109" s="126" t="str">
        <f>IF(E109=0," ",(P109/E109))</f>
        <v> </v>
      </c>
      <c r="U109" s="127" t="str">
        <f>IF(E109=0," ",(Q109/E109))</f>
        <v> </v>
      </c>
      <c r="V109" s="123"/>
      <c r="W109" s="123"/>
    </row>
    <row r="110" spans="1:23" ht="12.75" hidden="1">
      <c r="A110" s="122"/>
      <c r="B110" s="123"/>
      <c r="C110" s="123"/>
      <c r="D110" s="123"/>
      <c r="E110" s="124">
        <f>SUM(B110:D110)</f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126" t="str">
        <f>IF(L110=0," ",(N110-L110)/L110)</f>
        <v> </v>
      </c>
      <c r="S110" s="126" t="str">
        <f>IF(M110=0," ",(O110-M110)/M110)</f>
        <v> </v>
      </c>
      <c r="T110" s="126" t="str">
        <f>IF(E110=0," ",(P110/E110))</f>
        <v> </v>
      </c>
      <c r="U110" s="127" t="str">
        <f>IF(E110=0," ",(Q110/E110))</f>
        <v> </v>
      </c>
      <c r="V110" s="123"/>
      <c r="W110" s="123"/>
    </row>
    <row r="111" spans="1:23" ht="12.75" hidden="1">
      <c r="A111" s="128"/>
      <c r="B111" s="129"/>
      <c r="C111" s="130"/>
      <c r="D111" s="130"/>
      <c r="E111" s="130"/>
      <c r="F111" s="129"/>
      <c r="G111" s="130"/>
      <c r="H111" s="129"/>
      <c r="I111" s="130"/>
      <c r="J111" s="129"/>
      <c r="K111" s="130"/>
      <c r="L111" s="129"/>
      <c r="M111" s="129"/>
      <c r="N111" s="129"/>
      <c r="O111" s="129"/>
      <c r="P111" s="129"/>
      <c r="Q111" s="129"/>
      <c r="R111" s="120" t="str">
        <f>IF(L111=0," ",(N111-L111)/L111)</f>
        <v> </v>
      </c>
      <c r="S111" s="121" t="str">
        <f>IF(M111=0," ",(O111-M111)/M111)</f>
        <v> </v>
      </c>
      <c r="T111" s="120" t="str">
        <f>IF(E111=0," ",(P111/E111))</f>
        <v> </v>
      </c>
      <c r="U111" s="121" t="str">
        <f>IF(E111=0," ",(Q111/E111))</f>
        <v> </v>
      </c>
      <c r="V111" s="129"/>
      <c r="W111" s="130"/>
    </row>
    <row r="112" spans="1:23" ht="12.75" hidden="1">
      <c r="A112" s="128" t="s">
        <v>85</v>
      </c>
      <c r="B112" s="129">
        <f>B95+B85</f>
        <v>0</v>
      </c>
      <c r="C112" s="129">
        <f>C95+C85</f>
        <v>0</v>
      </c>
      <c r="D112" s="129">
        <f>D95+D85</f>
        <v>0</v>
      </c>
      <c r="E112" s="129">
        <f>E95+E85</f>
        <v>0</v>
      </c>
      <c r="F112" s="129">
        <f>F95+F85</f>
        <v>0</v>
      </c>
      <c r="G112" s="129">
        <f>G95+G85</f>
        <v>0</v>
      </c>
      <c r="H112" s="129">
        <f>H95+H85</f>
        <v>0</v>
      </c>
      <c r="I112" s="129">
        <f>I95+I85</f>
        <v>0</v>
      </c>
      <c r="J112" s="129">
        <f>J95+J85</f>
        <v>0</v>
      </c>
      <c r="K112" s="129">
        <f>K95+K85</f>
        <v>0</v>
      </c>
      <c r="L112" s="129">
        <f>L95+L85</f>
        <v>0</v>
      </c>
      <c r="M112" s="129">
        <f>M95+M85</f>
        <v>0</v>
      </c>
      <c r="N112" s="129">
        <f>N95+N85</f>
        <v>0</v>
      </c>
      <c r="O112" s="129">
        <f>O95+O85</f>
        <v>0</v>
      </c>
      <c r="P112" s="129">
        <f>P95+P85</f>
        <v>0</v>
      </c>
      <c r="Q112" s="129">
        <f>Q95+Q85</f>
        <v>0</v>
      </c>
      <c r="R112" s="120" t="str">
        <f>IF(L112=0," ",(N112-L112)/L112)</f>
        <v> </v>
      </c>
      <c r="S112" s="121" t="str">
        <f>IF(M112=0," ",(O112-M112)/M112)</f>
        <v> </v>
      </c>
      <c r="T112" s="120" t="str">
        <f>IF(E112=0," ",(P112/E112))</f>
        <v> </v>
      </c>
      <c r="U112" s="121" t="str">
        <f>IF(E112=0," ",(Q112/E112))</f>
        <v> </v>
      </c>
      <c r="V112" s="129">
        <f>V95+V85</f>
        <v>0</v>
      </c>
      <c r="W112" s="129">
        <f>W95+W85</f>
        <v>0</v>
      </c>
    </row>
    <row r="113" spans="1:23" ht="12.75" hidden="1">
      <c r="A113" s="131" t="s">
        <v>115</v>
      </c>
      <c r="B113" s="132">
        <f>B85</f>
        <v>0</v>
      </c>
      <c r="C113" s="132">
        <f>C85</f>
        <v>0</v>
      </c>
      <c r="D113" s="132">
        <f>D85</f>
        <v>0</v>
      </c>
      <c r="E113" s="132">
        <f>E85</f>
        <v>0</v>
      </c>
      <c r="F113" s="132">
        <f>F85</f>
        <v>0</v>
      </c>
      <c r="G113" s="132">
        <f>G85</f>
        <v>0</v>
      </c>
      <c r="H113" s="132">
        <f>H85</f>
        <v>0</v>
      </c>
      <c r="I113" s="132">
        <f>I85</f>
        <v>0</v>
      </c>
      <c r="J113" s="132">
        <f>J85</f>
        <v>0</v>
      </c>
      <c r="K113" s="132">
        <f>K85</f>
        <v>0</v>
      </c>
      <c r="L113" s="132">
        <f>L85</f>
        <v>0</v>
      </c>
      <c r="M113" s="132">
        <f>M85</f>
        <v>0</v>
      </c>
      <c r="N113" s="132">
        <f>N85</f>
        <v>0</v>
      </c>
      <c r="O113" s="132">
        <f>O85</f>
        <v>0</v>
      </c>
      <c r="P113" s="132">
        <f>P85</f>
        <v>0</v>
      </c>
      <c r="Q113" s="132">
        <f>Q85</f>
        <v>0</v>
      </c>
      <c r="R113" s="120" t="str">
        <f>IF(L113=0," ",(N113-L113)/L113)</f>
        <v> </v>
      </c>
      <c r="S113" s="121" t="str">
        <f>IF(M113=0," ",(O113-M113)/M113)</f>
        <v> </v>
      </c>
      <c r="T113" s="120" t="str">
        <f>IF(E113=0," ",(P113/E113))</f>
        <v> </v>
      </c>
      <c r="U113" s="121" t="str">
        <f>IF(E113=0," ",(Q113/E113))</f>
        <v> </v>
      </c>
      <c r="V113" s="132">
        <f>V85</f>
        <v>0</v>
      </c>
      <c r="W113" s="132">
        <f>W85</f>
        <v>0</v>
      </c>
    </row>
    <row r="114" spans="1:23" ht="12.75">
      <c r="A114" s="133"/>
      <c r="B114" s="134"/>
      <c r="C114" s="134"/>
      <c r="D114" s="134"/>
      <c r="E114" s="134"/>
      <c r="F114" s="134"/>
      <c r="G114" s="134"/>
      <c r="H114" s="134"/>
      <c r="I114" s="134"/>
      <c r="J114" s="134"/>
      <c r="K114" s="134"/>
      <c r="L114" s="134"/>
      <c r="M114" s="134"/>
      <c r="N114" s="134"/>
      <c r="O114" s="134"/>
      <c r="P114" s="134"/>
      <c r="Q114" s="134"/>
      <c r="R114" s="135"/>
      <c r="S114" s="135"/>
      <c r="T114" s="135"/>
      <c r="U114" s="135"/>
      <c r="V114" s="134"/>
      <c r="W114" s="134"/>
    </row>
    <row r="115" ht="12.75">
      <c r="A115" s="136" t="s">
        <v>116</v>
      </c>
    </row>
    <row r="116" ht="12.75">
      <c r="A116" s="136" t="s">
        <v>117</v>
      </c>
    </row>
    <row r="117" spans="1:22" ht="12.75">
      <c r="A117" s="136" t="s">
        <v>118</v>
      </c>
      <c r="B117" s="137"/>
      <c r="C117" s="137"/>
      <c r="D117" s="137"/>
      <c r="E117" s="137"/>
      <c r="F117" s="137"/>
      <c r="H117" s="137"/>
      <c r="I117" s="137"/>
      <c r="J117" s="137"/>
      <c r="K117" s="137"/>
      <c r="V117" s="137"/>
    </row>
    <row r="118" spans="1:22" ht="12.75">
      <c r="A118" s="136" t="s">
        <v>119</v>
      </c>
      <c r="B118" s="137"/>
      <c r="C118" s="137"/>
      <c r="D118" s="137"/>
      <c r="E118" s="137"/>
      <c r="F118" s="137"/>
      <c r="H118" s="137"/>
      <c r="I118" s="137"/>
      <c r="J118" s="137"/>
      <c r="K118" s="137"/>
      <c r="V118" s="137"/>
    </row>
    <row r="119" spans="1:22" ht="12.75">
      <c r="A119" s="136" t="s">
        <v>120</v>
      </c>
      <c r="B119" s="137"/>
      <c r="C119" s="137"/>
      <c r="D119" s="137"/>
      <c r="E119" s="137"/>
      <c r="F119" s="137"/>
      <c r="H119" s="137"/>
      <c r="I119" s="137"/>
      <c r="J119" s="137"/>
      <c r="K119" s="137"/>
      <c r="V119" s="137"/>
    </row>
    <row r="120" ht="12.75">
      <c r="A120" s="136" t="s">
        <v>121</v>
      </c>
    </row>
    <row r="123" spans="1:23" ht="12.75">
      <c r="A123" s="137"/>
      <c r="G123" s="137"/>
      <c r="W123" s="137"/>
    </row>
    <row r="124" spans="1:23" ht="12.75">
      <c r="A124" s="137"/>
      <c r="G124" s="137"/>
      <c r="W124" s="137"/>
    </row>
    <row r="125" spans="1:23" ht="12.75">
      <c r="A125" s="137"/>
      <c r="G125" s="137"/>
      <c r="W125" s="137"/>
    </row>
  </sheetData>
  <sheetProtection password="F954" sheet="1" objects="1" scenarios="1"/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horizontalDpi="600" verticalDpi="600" orientation="landscape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125"/>
  <sheetViews>
    <sheetView showGridLines="0" zoomScalePageLayoutView="0" workbookViewId="0" topLeftCell="A1">
      <selection activeCell="C38" sqref="C38"/>
    </sheetView>
  </sheetViews>
  <sheetFormatPr defaultColWidth="9.140625" defaultRowHeight="12.75"/>
  <cols>
    <col min="1" max="1" width="52.7109375" style="0" customWidth="1"/>
    <col min="2" max="9" width="13.7109375" style="0" customWidth="1"/>
    <col min="10" max="15" width="13.7109375" style="0" hidden="1" customWidth="1"/>
    <col min="16" max="23" width="13.7109375" style="0" customWidth="1"/>
    <col min="24" max="24" width="2.7109375" style="0" customWidth="1"/>
  </cols>
  <sheetData>
    <row r="1" spans="1:23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2"/>
      <c r="W1" s="2"/>
    </row>
    <row r="2" spans="1:23" ht="18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4"/>
      <c r="W2" s="4"/>
    </row>
    <row r="3" spans="1:23" ht="18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4"/>
      <c r="W3" s="4"/>
    </row>
    <row r="4" spans="1:23" ht="18" customHeight="1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4"/>
      <c r="W4" s="4"/>
    </row>
    <row r="5" spans="1:23" ht="15" customHeight="1">
      <c r="A5" s="5" t="s">
        <v>126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6"/>
      <c r="W5" s="6"/>
    </row>
    <row r="6" spans="1:23" ht="12.75" customHeight="1">
      <c r="A6" s="7"/>
      <c r="B6" s="7"/>
      <c r="C6" s="7"/>
      <c r="D6" s="7"/>
      <c r="E6" s="8"/>
      <c r="F6" s="9" t="s">
        <v>4</v>
      </c>
      <c r="G6" s="10"/>
      <c r="H6" s="9" t="s">
        <v>5</v>
      </c>
      <c r="I6" s="10"/>
      <c r="J6" s="9" t="s">
        <v>6</v>
      </c>
      <c r="K6" s="10"/>
      <c r="L6" s="9" t="s">
        <v>7</v>
      </c>
      <c r="M6" s="10"/>
      <c r="N6" s="9" t="s">
        <v>8</v>
      </c>
      <c r="O6" s="10"/>
      <c r="P6" s="9" t="s">
        <v>9</v>
      </c>
      <c r="Q6" s="10"/>
      <c r="R6" s="9" t="s">
        <v>10</v>
      </c>
      <c r="S6" s="10"/>
      <c r="T6" s="9" t="s">
        <v>11</v>
      </c>
      <c r="U6" s="10"/>
      <c r="V6" s="9" t="s">
        <v>12</v>
      </c>
      <c r="W6" s="10"/>
    </row>
    <row r="7" spans="1:23" ht="76.5">
      <c r="A7" s="11" t="s">
        <v>13</v>
      </c>
      <c r="B7" s="12" t="s">
        <v>14</v>
      </c>
      <c r="C7" s="12" t="s">
        <v>15</v>
      </c>
      <c r="D7" s="12" t="s">
        <v>16</v>
      </c>
      <c r="E7" s="12" t="s">
        <v>17</v>
      </c>
      <c r="F7" s="13" t="s">
        <v>18</v>
      </c>
      <c r="G7" s="14" t="s">
        <v>19</v>
      </c>
      <c r="H7" s="13" t="s">
        <v>20</v>
      </c>
      <c r="I7" s="14" t="s">
        <v>21</v>
      </c>
      <c r="J7" s="13" t="s">
        <v>22</v>
      </c>
      <c r="K7" s="14" t="s">
        <v>23</v>
      </c>
      <c r="L7" s="13" t="s">
        <v>24</v>
      </c>
      <c r="M7" s="14" t="s">
        <v>25</v>
      </c>
      <c r="N7" s="13" t="s">
        <v>26</v>
      </c>
      <c r="O7" s="14" t="s">
        <v>27</v>
      </c>
      <c r="P7" s="13" t="s">
        <v>28</v>
      </c>
      <c r="Q7" s="14" t="s">
        <v>29</v>
      </c>
      <c r="R7" s="13" t="s">
        <v>28</v>
      </c>
      <c r="S7" s="14" t="s">
        <v>29</v>
      </c>
      <c r="T7" s="13" t="s">
        <v>30</v>
      </c>
      <c r="U7" s="14" t="s">
        <v>31</v>
      </c>
      <c r="V7" s="13" t="s">
        <v>17</v>
      </c>
      <c r="W7" s="14" t="s">
        <v>32</v>
      </c>
    </row>
    <row r="8" spans="1:23" ht="12.75" customHeight="1">
      <c r="A8" s="15" t="s">
        <v>33</v>
      </c>
      <c r="B8" s="16"/>
      <c r="C8" s="16"/>
      <c r="D8" s="16"/>
      <c r="E8" s="16"/>
      <c r="F8" s="17"/>
      <c r="G8" s="18"/>
      <c r="H8" s="17"/>
      <c r="I8" s="18"/>
      <c r="J8" s="17"/>
      <c r="K8" s="18"/>
      <c r="L8" s="17"/>
      <c r="M8" s="18"/>
      <c r="N8" s="17"/>
      <c r="O8" s="18"/>
      <c r="P8" s="17"/>
      <c r="Q8" s="18"/>
      <c r="R8" s="19"/>
      <c r="S8" s="20"/>
      <c r="T8" s="19"/>
      <c r="U8" s="21"/>
      <c r="V8" s="17"/>
      <c r="W8" s="18"/>
    </row>
    <row r="9" spans="1:23" ht="12.75" customHeight="1" hidden="1">
      <c r="A9" s="22" t="s">
        <v>34</v>
      </c>
      <c r="B9" s="23">
        <v>0</v>
      </c>
      <c r="C9" s="23">
        <v>0</v>
      </c>
      <c r="D9" s="23"/>
      <c r="E9" s="23">
        <f>$B9+$C9+$D9</f>
        <v>0</v>
      </c>
      <c r="F9" s="24">
        <v>0</v>
      </c>
      <c r="G9" s="25">
        <v>0</v>
      </c>
      <c r="H9" s="24"/>
      <c r="I9" s="25"/>
      <c r="J9" s="24"/>
      <c r="K9" s="25"/>
      <c r="L9" s="24"/>
      <c r="M9" s="25"/>
      <c r="N9" s="24"/>
      <c r="O9" s="25"/>
      <c r="P9" s="24">
        <f>$H9+$J9+$L9+$N9</f>
        <v>0</v>
      </c>
      <c r="Q9" s="25">
        <f>$I9+$K9+$M9+$O9</f>
        <v>0</v>
      </c>
      <c r="R9" s="26">
        <f>IF($H9=0,0,(($H9-$H9)/$H9)*100)</f>
        <v>0</v>
      </c>
      <c r="S9" s="27">
        <f>IF($I9=0,0,(($I9-$I9)/$I9)*100)</f>
        <v>0</v>
      </c>
      <c r="T9" s="26">
        <f>IF($E9=0,0,($P9/$E9)*100)</f>
        <v>0</v>
      </c>
      <c r="U9" s="28">
        <f>IF($E9=0,0,($Q9/$E9)*100)</f>
        <v>0</v>
      </c>
      <c r="V9" s="24">
        <v>0</v>
      </c>
      <c r="W9" s="25"/>
    </row>
    <row r="10" spans="1:23" ht="12.75" customHeight="1">
      <c r="A10" s="22" t="s">
        <v>35</v>
      </c>
      <c r="B10" s="23">
        <v>108400000</v>
      </c>
      <c r="C10" s="23">
        <v>0</v>
      </c>
      <c r="D10" s="23"/>
      <c r="E10" s="23">
        <f>$B10+$C10+$D10</f>
        <v>108400000</v>
      </c>
      <c r="F10" s="24">
        <v>108400000</v>
      </c>
      <c r="G10" s="25">
        <v>108400000</v>
      </c>
      <c r="H10" s="24">
        <v>15164000</v>
      </c>
      <c r="I10" s="25">
        <v>18783007</v>
      </c>
      <c r="J10" s="24"/>
      <c r="K10" s="25"/>
      <c r="L10" s="24"/>
      <c r="M10" s="25"/>
      <c r="N10" s="24"/>
      <c r="O10" s="25"/>
      <c r="P10" s="24">
        <f>$H10+$J10+$L10+$N10</f>
        <v>15164000</v>
      </c>
      <c r="Q10" s="25">
        <f>$I10+$K10+$M10+$O10</f>
        <v>18783007</v>
      </c>
      <c r="R10" s="26">
        <f>IF($H10=0,0,(($H10-$H10)/$H10)*100)</f>
        <v>0</v>
      </c>
      <c r="S10" s="27">
        <f>IF($I10=0,0,(($I10-$I10)/$I10)*100)</f>
        <v>0</v>
      </c>
      <c r="T10" s="26">
        <f>IF($E10=0,0,($P10/$E10)*100)</f>
        <v>13.988929889298893</v>
      </c>
      <c r="U10" s="28">
        <f>IF($E10=0,0,($Q10/$E10)*100)</f>
        <v>17.327497232472325</v>
      </c>
      <c r="V10" s="24">
        <v>0</v>
      </c>
      <c r="W10" s="25">
        <v>0</v>
      </c>
    </row>
    <row r="11" spans="1:23" ht="12.75" customHeight="1">
      <c r="A11" s="22" t="s">
        <v>36</v>
      </c>
      <c r="B11" s="23">
        <v>38500000</v>
      </c>
      <c r="C11" s="23">
        <v>-2673000</v>
      </c>
      <c r="D11" s="23"/>
      <c r="E11" s="23">
        <f>$B11+$C11+$D11</f>
        <v>35827000</v>
      </c>
      <c r="F11" s="24">
        <v>35827000</v>
      </c>
      <c r="G11" s="25">
        <v>21000000</v>
      </c>
      <c r="H11" s="24">
        <v>5340000</v>
      </c>
      <c r="I11" s="25">
        <v>15997860</v>
      </c>
      <c r="J11" s="24"/>
      <c r="K11" s="25"/>
      <c r="L11" s="24"/>
      <c r="M11" s="25"/>
      <c r="N11" s="24"/>
      <c r="O11" s="25"/>
      <c r="P11" s="24">
        <f>$H11+$J11+$L11+$N11</f>
        <v>5340000</v>
      </c>
      <c r="Q11" s="25">
        <f>$I11+$K11+$M11+$O11</f>
        <v>15997860</v>
      </c>
      <c r="R11" s="26">
        <f>IF($H11=0,0,(($H11-$H11)/$H11)*100)</f>
        <v>0</v>
      </c>
      <c r="S11" s="27">
        <f>IF($I11=0,0,(($I11-$I11)/$I11)*100)</f>
        <v>0</v>
      </c>
      <c r="T11" s="26">
        <f>IF($E11=0,0,($P11/$E11)*100)</f>
        <v>14.904959946409132</v>
      </c>
      <c r="U11" s="28">
        <f>IF($E11=0,0,($Q11/$E11)*100)</f>
        <v>44.65308287046083</v>
      </c>
      <c r="V11" s="24">
        <v>0</v>
      </c>
      <c r="W11" s="25">
        <v>0</v>
      </c>
    </row>
    <row r="12" spans="1:23" ht="12.75" customHeight="1">
      <c r="A12" s="22" t="s">
        <v>37</v>
      </c>
      <c r="B12" s="23">
        <v>46464000</v>
      </c>
      <c r="C12" s="23">
        <v>0</v>
      </c>
      <c r="D12" s="23"/>
      <c r="E12" s="23">
        <f>$B12+$C12+$D12</f>
        <v>46464000</v>
      </c>
      <c r="F12" s="24">
        <v>0</v>
      </c>
      <c r="G12" s="25">
        <v>0</v>
      </c>
      <c r="H12" s="24"/>
      <c r="I12" s="25">
        <v>1404997</v>
      </c>
      <c r="J12" s="24"/>
      <c r="K12" s="25"/>
      <c r="L12" s="24"/>
      <c r="M12" s="25"/>
      <c r="N12" s="24"/>
      <c r="O12" s="25"/>
      <c r="P12" s="24">
        <f>$H12+$J12+$L12+$N12</f>
        <v>0</v>
      </c>
      <c r="Q12" s="25">
        <f>$I12+$K12+$M12+$O12</f>
        <v>1404997</v>
      </c>
      <c r="R12" s="26">
        <f>IF($H12=0,0,(($H12-$H12)/$H12)*100)</f>
        <v>0</v>
      </c>
      <c r="S12" s="27">
        <f>IF($I12=0,0,(($I12-$I12)/$I12)*100)</f>
        <v>0</v>
      </c>
      <c r="T12" s="26">
        <f>IF($E12=0,0,($P12/$E12)*100)</f>
        <v>0</v>
      </c>
      <c r="U12" s="28">
        <f>IF($E12=0,0,($Q12/$E12)*100)</f>
        <v>3.023839962121212</v>
      </c>
      <c r="V12" s="24">
        <v>0</v>
      </c>
      <c r="W12" s="25">
        <v>0</v>
      </c>
    </row>
    <row r="13" spans="1:23" ht="12.75" customHeight="1">
      <c r="A13" s="22" t="s">
        <v>38</v>
      </c>
      <c r="B13" s="23">
        <v>110000000</v>
      </c>
      <c r="C13" s="23">
        <v>-13300000</v>
      </c>
      <c r="D13" s="23"/>
      <c r="E13" s="23">
        <f>$B13+$C13+$D13</f>
        <v>96700000</v>
      </c>
      <c r="F13" s="24">
        <v>96700000</v>
      </c>
      <c r="G13" s="25">
        <v>64209000</v>
      </c>
      <c r="H13" s="24">
        <v>13556000</v>
      </c>
      <c r="I13" s="25">
        <v>32361776</v>
      </c>
      <c r="J13" s="24"/>
      <c r="K13" s="25"/>
      <c r="L13" s="24"/>
      <c r="M13" s="25"/>
      <c r="N13" s="24"/>
      <c r="O13" s="25"/>
      <c r="P13" s="24">
        <f>$H13+$J13+$L13+$N13</f>
        <v>13556000</v>
      </c>
      <c r="Q13" s="25">
        <f>$I13+$K13+$M13+$O13</f>
        <v>32361776</v>
      </c>
      <c r="R13" s="26">
        <f>IF($H13=0,0,(($H13-$H13)/$H13)*100)</f>
        <v>0</v>
      </c>
      <c r="S13" s="27">
        <f>IF($I13=0,0,(($I13-$I13)/$I13)*100)</f>
        <v>0</v>
      </c>
      <c r="T13" s="26">
        <f>IF($E13=0,0,($P13/$E13)*100)</f>
        <v>14.018614270941054</v>
      </c>
      <c r="U13" s="28">
        <f>IF($E13=0,0,($Q13/$E13)*100)</f>
        <v>33.46615925542916</v>
      </c>
      <c r="V13" s="24">
        <v>0</v>
      </c>
      <c r="W13" s="25">
        <v>0</v>
      </c>
    </row>
    <row r="14" spans="1:23" ht="12.75" customHeight="1">
      <c r="A14" s="22" t="s">
        <v>39</v>
      </c>
      <c r="B14" s="23">
        <v>6000000</v>
      </c>
      <c r="C14" s="23">
        <v>0</v>
      </c>
      <c r="D14" s="23"/>
      <c r="E14" s="23">
        <f>$B14+$C14+$D14</f>
        <v>6000000</v>
      </c>
      <c r="F14" s="24">
        <v>6000000</v>
      </c>
      <c r="G14" s="25">
        <v>694000</v>
      </c>
      <c r="H14" s="24">
        <v>694000</v>
      </c>
      <c r="I14" s="25"/>
      <c r="J14" s="24"/>
      <c r="K14" s="25"/>
      <c r="L14" s="24"/>
      <c r="M14" s="25"/>
      <c r="N14" s="24"/>
      <c r="O14" s="25"/>
      <c r="P14" s="24">
        <f>$H14+$J14+$L14+$N14</f>
        <v>694000</v>
      </c>
      <c r="Q14" s="25">
        <f>$I14+$K14+$M14+$O14</f>
        <v>0</v>
      </c>
      <c r="R14" s="26">
        <f>IF($H14=0,0,(($H14-$H14)/$H14)*100)</f>
        <v>0</v>
      </c>
      <c r="S14" s="27">
        <f>IF($I14=0,0,(($I14-$I14)/$I14)*100)</f>
        <v>0</v>
      </c>
      <c r="T14" s="26">
        <f>IF($E14=0,0,($P14/$E14)*100)</f>
        <v>11.566666666666666</v>
      </c>
      <c r="U14" s="28">
        <f>IF($E14=0,0,($Q14/$E14)*100)</f>
        <v>0</v>
      </c>
      <c r="V14" s="24">
        <v>0</v>
      </c>
      <c r="W14" s="25">
        <v>0</v>
      </c>
    </row>
    <row r="15" spans="1:23" ht="12.75" customHeight="1">
      <c r="A15" s="22" t="s">
        <v>40</v>
      </c>
      <c r="B15" s="23">
        <v>227268000</v>
      </c>
      <c r="C15" s="23">
        <v>0</v>
      </c>
      <c r="D15" s="23"/>
      <c r="E15" s="23">
        <f>$B15+$C15+$D15</f>
        <v>227268000</v>
      </c>
      <c r="F15" s="24">
        <v>227268000</v>
      </c>
      <c r="G15" s="25">
        <v>61944000</v>
      </c>
      <c r="H15" s="24">
        <v>30138000</v>
      </c>
      <c r="I15" s="25">
        <v>23880583</v>
      </c>
      <c r="J15" s="24"/>
      <c r="K15" s="25"/>
      <c r="L15" s="24"/>
      <c r="M15" s="25"/>
      <c r="N15" s="24"/>
      <c r="O15" s="25"/>
      <c r="P15" s="24">
        <f>$H15+$J15+$L15+$N15</f>
        <v>30138000</v>
      </c>
      <c r="Q15" s="25">
        <f>$I15+$K15+$M15+$O15</f>
        <v>23880583</v>
      </c>
      <c r="R15" s="26">
        <f>IF($H15=0,0,(($H15-$H15)/$H15)*100)</f>
        <v>0</v>
      </c>
      <c r="S15" s="27">
        <f>IF($I15=0,0,(($I15-$I15)/$I15)*100)</f>
        <v>0</v>
      </c>
      <c r="T15" s="26">
        <f>IF($E15=0,0,($P15/$E15)*100)</f>
        <v>13.260995828713238</v>
      </c>
      <c r="U15" s="28">
        <f>IF($E15=0,0,($Q15/$E15)*100)</f>
        <v>10.507675079641658</v>
      </c>
      <c r="V15" s="24">
        <v>0</v>
      </c>
      <c r="W15" s="25">
        <v>0</v>
      </c>
    </row>
    <row r="16" spans="1:23" ht="12.75" customHeight="1">
      <c r="A16" s="29" t="s">
        <v>41</v>
      </c>
      <c r="B16" s="30">
        <f>SUM(B9:B15)</f>
        <v>536632000</v>
      </c>
      <c r="C16" s="30">
        <f>SUM(C9:C15)</f>
        <v>-15973000</v>
      </c>
      <c r="D16" s="30"/>
      <c r="E16" s="30">
        <f>$B16+$C16+$D16</f>
        <v>520659000</v>
      </c>
      <c r="F16" s="31">
        <f>SUM(F9:F15)</f>
        <v>474195000</v>
      </c>
      <c r="G16" s="32">
        <f>SUM(G9:G15)</f>
        <v>256247000</v>
      </c>
      <c r="H16" s="31">
        <f>SUM(H9:H15)</f>
        <v>64892000</v>
      </c>
      <c r="I16" s="32">
        <f>SUM(I9:I15)</f>
        <v>92428223</v>
      </c>
      <c r="J16" s="31">
        <f>SUM(J9:J15)</f>
        <v>0</v>
      </c>
      <c r="K16" s="32">
        <f>SUM(K9:K15)</f>
        <v>0</v>
      </c>
      <c r="L16" s="31">
        <f>SUM(L9:L15)</f>
        <v>0</v>
      </c>
      <c r="M16" s="32">
        <f>SUM(M9:M15)</f>
        <v>0</v>
      </c>
      <c r="N16" s="31">
        <f>SUM(N9:N15)</f>
        <v>0</v>
      </c>
      <c r="O16" s="32">
        <f>SUM(O9:O15)</f>
        <v>0</v>
      </c>
      <c r="P16" s="31">
        <f>$H16+$J16+$L16+$N16</f>
        <v>64892000</v>
      </c>
      <c r="Q16" s="32">
        <f>$I16+$K16+$M16+$O16</f>
        <v>92428223</v>
      </c>
      <c r="R16" s="33">
        <f>IF($H16=0,0,(($H16-$H16)/$H16)*100)</f>
        <v>0</v>
      </c>
      <c r="S16" s="34">
        <f>IF($I16=0,0,(($I16-$I16)/$I16)*100)</f>
        <v>0</v>
      </c>
      <c r="T16" s="33">
        <f>IF((SUM($E9:$E13)+$E15)=0,0,(P16/(SUM($E9:$E13)+$E15)*100))</f>
        <v>12.608737047248761</v>
      </c>
      <c r="U16" s="35">
        <f>IF((SUM($E9:$E13)+$E15)=0,0,(Q16/(SUM($E9:$E13)+$E15)*100))</f>
        <v>17.95911914490954</v>
      </c>
      <c r="V16" s="31">
        <f>SUM(V9:V15)</f>
        <v>0</v>
      </c>
      <c r="W16" s="32">
        <f>SUM(W9:W15)</f>
        <v>0</v>
      </c>
    </row>
    <row r="17" spans="1:23" ht="12.75" customHeight="1">
      <c r="A17" s="15" t="s">
        <v>42</v>
      </c>
      <c r="B17" s="36"/>
      <c r="C17" s="36"/>
      <c r="D17" s="36"/>
      <c r="E17" s="36"/>
      <c r="F17" s="37"/>
      <c r="G17" s="38"/>
      <c r="H17" s="37"/>
      <c r="I17" s="38"/>
      <c r="J17" s="37"/>
      <c r="K17" s="38"/>
      <c r="L17" s="37"/>
      <c r="M17" s="38"/>
      <c r="N17" s="37"/>
      <c r="O17" s="38"/>
      <c r="P17" s="37"/>
      <c r="Q17" s="38"/>
      <c r="R17" s="19"/>
      <c r="S17" s="20"/>
      <c r="T17" s="19"/>
      <c r="U17" s="21"/>
      <c r="V17" s="37"/>
      <c r="W17" s="38"/>
    </row>
    <row r="18" spans="1:23" ht="12.75" customHeight="1">
      <c r="A18" s="22" t="s">
        <v>43</v>
      </c>
      <c r="B18" s="23">
        <v>12500000</v>
      </c>
      <c r="C18" s="23">
        <v>-795000</v>
      </c>
      <c r="D18" s="23"/>
      <c r="E18" s="23">
        <f>$B18+$C18+$D18</f>
        <v>11705000</v>
      </c>
      <c r="F18" s="24">
        <v>11705000</v>
      </c>
      <c r="G18" s="25">
        <v>0</v>
      </c>
      <c r="H18" s="24"/>
      <c r="I18" s="25"/>
      <c r="J18" s="24"/>
      <c r="K18" s="25"/>
      <c r="L18" s="24"/>
      <c r="M18" s="25"/>
      <c r="N18" s="24"/>
      <c r="O18" s="25"/>
      <c r="P18" s="24">
        <f>$H18+$J18+$L18+$N18</f>
        <v>0</v>
      </c>
      <c r="Q18" s="25">
        <f>$I18+$K18+$M18+$O18</f>
        <v>0</v>
      </c>
      <c r="R18" s="26">
        <f>IF($H18=0,0,(($H18-$H18)/$H18)*100)</f>
        <v>0</v>
      </c>
      <c r="S18" s="27">
        <f>IF($I18=0,0,(($I18-$I18)/$I18)*100)</f>
        <v>0</v>
      </c>
      <c r="T18" s="26">
        <f>IF($E18=0,0,($P18/$E18)*100)</f>
        <v>0</v>
      </c>
      <c r="U18" s="28">
        <f>IF($E18=0,0,($Q18/$E18)*100)</f>
        <v>0</v>
      </c>
      <c r="V18" s="24">
        <v>0</v>
      </c>
      <c r="W18" s="25">
        <v>0</v>
      </c>
    </row>
    <row r="19" spans="1:23" ht="12.75" customHeight="1">
      <c r="A19" s="22" t="s">
        <v>44</v>
      </c>
      <c r="B19" s="23">
        <v>12500000</v>
      </c>
      <c r="C19" s="23">
        <v>-795000</v>
      </c>
      <c r="D19" s="23"/>
      <c r="E19" s="23">
        <f>$B19+$C19+$D19</f>
        <v>11705000</v>
      </c>
      <c r="F19" s="24">
        <v>0</v>
      </c>
      <c r="G19" s="25">
        <v>0</v>
      </c>
      <c r="H19" s="24"/>
      <c r="I19" s="25"/>
      <c r="J19" s="24"/>
      <c r="K19" s="25"/>
      <c r="L19" s="24"/>
      <c r="M19" s="25"/>
      <c r="N19" s="24"/>
      <c r="O19" s="25"/>
      <c r="P19" s="24">
        <f>$H19+$J19+$L19+$N19</f>
        <v>0</v>
      </c>
      <c r="Q19" s="25">
        <f>$I19+$K19+$M19+$O19</f>
        <v>0</v>
      </c>
      <c r="R19" s="26">
        <f>IF($H19=0,0,(($H19-$H19)/$H19)*100)</f>
        <v>0</v>
      </c>
      <c r="S19" s="27">
        <f>IF($I19=0,0,(($I19-$I19)/$I19)*100)</f>
        <v>0</v>
      </c>
      <c r="T19" s="26">
        <f>IF($E19=0,0,($P19/$E19)*100)</f>
        <v>0</v>
      </c>
      <c r="U19" s="28">
        <f>IF($E19=0,0,($Q19/$E19)*100)</f>
        <v>0</v>
      </c>
      <c r="V19" s="24">
        <v>0</v>
      </c>
      <c r="W19" s="25">
        <v>0</v>
      </c>
    </row>
    <row r="20" spans="1:23" ht="12.75" customHeight="1">
      <c r="A20" s="22" t="s">
        <v>45</v>
      </c>
      <c r="B20" s="23">
        <v>47499000</v>
      </c>
      <c r="C20" s="23">
        <v>0</v>
      </c>
      <c r="D20" s="23"/>
      <c r="E20" s="23">
        <f>$B20+$C20+$D20</f>
        <v>47499000</v>
      </c>
      <c r="F20" s="24">
        <v>47499000</v>
      </c>
      <c r="G20" s="25">
        <v>47499000</v>
      </c>
      <c r="H20" s="24">
        <v>1708000</v>
      </c>
      <c r="I20" s="25">
        <v>1696973</v>
      </c>
      <c r="J20" s="24"/>
      <c r="K20" s="25"/>
      <c r="L20" s="24"/>
      <c r="M20" s="25"/>
      <c r="N20" s="24"/>
      <c r="O20" s="25"/>
      <c r="P20" s="24">
        <f>$H20+$J20+$L20+$N20</f>
        <v>1708000</v>
      </c>
      <c r="Q20" s="25">
        <f>$I20+$K20+$M20+$O20</f>
        <v>1696973</v>
      </c>
      <c r="R20" s="26">
        <f>IF($H20=0,0,(($H20-$H20)/$H20)*100)</f>
        <v>0</v>
      </c>
      <c r="S20" s="27">
        <f>IF($I20=0,0,(($I20-$I20)/$I20)*100)</f>
        <v>0</v>
      </c>
      <c r="T20" s="26">
        <f>IF($E20=0,0,($P20/$E20)*100)</f>
        <v>3.595865176108971</v>
      </c>
      <c r="U20" s="28">
        <f>IF($E20=0,0,($Q20/$E20)*100)</f>
        <v>3.5726499505252742</v>
      </c>
      <c r="V20" s="24">
        <v>0</v>
      </c>
      <c r="W20" s="25">
        <v>0</v>
      </c>
    </row>
    <row r="21" spans="1:23" ht="12.75" customHeight="1">
      <c r="A21" s="22" t="s">
        <v>46</v>
      </c>
      <c r="B21" s="23">
        <v>0</v>
      </c>
      <c r="C21" s="23">
        <v>0</v>
      </c>
      <c r="D21" s="23"/>
      <c r="E21" s="23">
        <f>$B21+$C21+$D21</f>
        <v>0</v>
      </c>
      <c r="F21" s="24">
        <v>0</v>
      </c>
      <c r="G21" s="25">
        <v>0</v>
      </c>
      <c r="H21" s="24"/>
      <c r="I21" s="25"/>
      <c r="J21" s="24"/>
      <c r="K21" s="25"/>
      <c r="L21" s="24"/>
      <c r="M21" s="25"/>
      <c r="N21" s="24"/>
      <c r="O21" s="25"/>
      <c r="P21" s="24">
        <f>$H21+$J21+$L21+$N21</f>
        <v>0</v>
      </c>
      <c r="Q21" s="25">
        <f>$I21+$K21+$M21+$O21</f>
        <v>0</v>
      </c>
      <c r="R21" s="26">
        <f>IF($H21=0,0,(($H21-$H21)/$H21)*100)</f>
        <v>0</v>
      </c>
      <c r="S21" s="27">
        <f>IF($I21=0,0,(($I21-$I21)/$I21)*100)</f>
        <v>0</v>
      </c>
      <c r="T21" s="26">
        <f>IF($E21=0,0,($P21/$E21)*100)</f>
        <v>0</v>
      </c>
      <c r="U21" s="28">
        <f>IF($E21=0,0,($Q21/$E21)*100)</f>
        <v>0</v>
      </c>
      <c r="V21" s="24">
        <v>0</v>
      </c>
      <c r="W21" s="25">
        <v>0</v>
      </c>
    </row>
    <row r="22" spans="1:23" ht="12.75" customHeight="1">
      <c r="A22" s="22" t="s">
        <v>47</v>
      </c>
      <c r="B22" s="23">
        <v>0</v>
      </c>
      <c r="C22" s="23">
        <v>0</v>
      </c>
      <c r="D22" s="23"/>
      <c r="E22" s="23">
        <f>$B22+$C22+$D22</f>
        <v>0</v>
      </c>
      <c r="F22" s="24">
        <v>0</v>
      </c>
      <c r="G22" s="25">
        <v>0</v>
      </c>
      <c r="H22" s="24"/>
      <c r="I22" s="25"/>
      <c r="J22" s="24"/>
      <c r="K22" s="25"/>
      <c r="L22" s="24"/>
      <c r="M22" s="25"/>
      <c r="N22" s="24"/>
      <c r="O22" s="25"/>
      <c r="P22" s="24">
        <f>$H22+$J22+$L22+$N22</f>
        <v>0</v>
      </c>
      <c r="Q22" s="25">
        <f>$I22+$K22+$M22+$O22</f>
        <v>0</v>
      </c>
      <c r="R22" s="26">
        <f>IF($H22=0,0,(($H22-$H22)/$H22)*100)</f>
        <v>0</v>
      </c>
      <c r="S22" s="27">
        <f>IF($I22=0,0,(($I22-$I22)/$I22)*100)</f>
        <v>0</v>
      </c>
      <c r="T22" s="26">
        <f>IF($E22=0,0,($P22/$E22)*100)</f>
        <v>0</v>
      </c>
      <c r="U22" s="28">
        <f>IF($E22=0,0,($Q22/$E22)*100)</f>
        <v>0</v>
      </c>
      <c r="V22" s="24">
        <v>0</v>
      </c>
      <c r="W22" s="25">
        <v>0</v>
      </c>
    </row>
    <row r="23" spans="1:23" ht="12.75" customHeight="1">
      <c r="A23" s="22" t="s">
        <v>48</v>
      </c>
      <c r="B23" s="23">
        <v>0</v>
      </c>
      <c r="C23" s="23">
        <v>0</v>
      </c>
      <c r="D23" s="23"/>
      <c r="E23" s="23">
        <f>$B23+$C23+$D23</f>
        <v>0</v>
      </c>
      <c r="F23" s="24">
        <v>0</v>
      </c>
      <c r="G23" s="25">
        <v>0</v>
      </c>
      <c r="H23" s="24"/>
      <c r="I23" s="25"/>
      <c r="J23" s="24"/>
      <c r="K23" s="25"/>
      <c r="L23" s="24"/>
      <c r="M23" s="25"/>
      <c r="N23" s="24"/>
      <c r="O23" s="25"/>
      <c r="P23" s="24">
        <f>$H23+$J23+$L23+$N23</f>
        <v>0</v>
      </c>
      <c r="Q23" s="25">
        <f>$I23+$K23+$M23+$O23</f>
        <v>0</v>
      </c>
      <c r="R23" s="26">
        <f>IF($H23=0,0,(($H23-$H23)/$H23)*100)</f>
        <v>0</v>
      </c>
      <c r="S23" s="27">
        <f>IF($I23=0,0,(($I23-$I23)/$I23)*100)</f>
        <v>0</v>
      </c>
      <c r="T23" s="26">
        <f>IF($E23=0,0,($P23/$E23)*100)</f>
        <v>0</v>
      </c>
      <c r="U23" s="28">
        <f>IF($E23=0,0,($Q23/$E23)*100)</f>
        <v>0</v>
      </c>
      <c r="V23" s="24">
        <v>0</v>
      </c>
      <c r="W23" s="25"/>
    </row>
    <row r="24" spans="1:23" ht="12.75" customHeight="1">
      <c r="A24" s="29" t="s">
        <v>41</v>
      </c>
      <c r="B24" s="30">
        <f>SUM(B18:B23)</f>
        <v>72499000</v>
      </c>
      <c r="C24" s="30">
        <f>SUM(C18:C23)</f>
        <v>-1590000</v>
      </c>
      <c r="D24" s="30"/>
      <c r="E24" s="30">
        <f>$B24+$C24+$D24</f>
        <v>70909000</v>
      </c>
      <c r="F24" s="31">
        <f>SUM(F18:F23)</f>
        <v>59204000</v>
      </c>
      <c r="G24" s="32">
        <f>SUM(G18:G23)</f>
        <v>47499000</v>
      </c>
      <c r="H24" s="31">
        <f>SUM(H18:H23)</f>
        <v>1708000</v>
      </c>
      <c r="I24" s="32">
        <f>SUM(I18:I23)</f>
        <v>1696973</v>
      </c>
      <c r="J24" s="31">
        <f>SUM(J18:J23)</f>
        <v>0</v>
      </c>
      <c r="K24" s="32">
        <f>SUM(K18:K23)</f>
        <v>0</v>
      </c>
      <c r="L24" s="31">
        <f>SUM(L18:L23)</f>
        <v>0</v>
      </c>
      <c r="M24" s="32">
        <f>SUM(M18:M23)</f>
        <v>0</v>
      </c>
      <c r="N24" s="31">
        <f>SUM(N18:N23)</f>
        <v>0</v>
      </c>
      <c r="O24" s="32">
        <f>SUM(O18:O23)</f>
        <v>0</v>
      </c>
      <c r="P24" s="31">
        <f>$H24+$J24+$L24+$N24</f>
        <v>1708000</v>
      </c>
      <c r="Q24" s="32">
        <f>$I24+$K24+$M24+$O24</f>
        <v>1696973</v>
      </c>
      <c r="R24" s="33">
        <f>IF($H24=0,0,(($H24-$H24)/$H24)*100)</f>
        <v>0</v>
      </c>
      <c r="S24" s="34">
        <f>IF($I24=0,0,(($I24-$I24)/$I24)*100)</f>
        <v>0</v>
      </c>
      <c r="T24" s="33">
        <f>IF(($E24-$E19-$E23)=0,0,($P24/($E24-$E19-$E23))*100)</f>
        <v>2.8849402067427876</v>
      </c>
      <c r="U24" s="35">
        <f>IF(($E24-$E19-$E23)=0,0,($Q24/($E24-$E19-$E23))*100)</f>
        <v>2.8663147760286467</v>
      </c>
      <c r="V24" s="31">
        <f>SUM(V18:V23)</f>
        <v>0</v>
      </c>
      <c r="W24" s="32">
        <f>SUM(W18:W23)</f>
        <v>0</v>
      </c>
    </row>
    <row r="25" spans="1:23" ht="12.75" customHeight="1">
      <c r="A25" s="15" t="s">
        <v>49</v>
      </c>
      <c r="B25" s="36"/>
      <c r="C25" s="36"/>
      <c r="D25" s="36"/>
      <c r="E25" s="36"/>
      <c r="F25" s="37"/>
      <c r="G25" s="38"/>
      <c r="H25" s="37"/>
      <c r="I25" s="38"/>
      <c r="J25" s="37"/>
      <c r="K25" s="38"/>
      <c r="L25" s="37"/>
      <c r="M25" s="38"/>
      <c r="N25" s="37"/>
      <c r="O25" s="38"/>
      <c r="P25" s="37"/>
      <c r="Q25" s="38"/>
      <c r="R25" s="19"/>
      <c r="S25" s="20"/>
      <c r="T25" s="19"/>
      <c r="U25" s="21"/>
      <c r="V25" s="37"/>
      <c r="W25" s="38"/>
    </row>
    <row r="26" spans="1:23" ht="12.75" customHeight="1">
      <c r="A26" s="22" t="s">
        <v>50</v>
      </c>
      <c r="B26" s="23">
        <v>0</v>
      </c>
      <c r="C26" s="23">
        <v>0</v>
      </c>
      <c r="D26" s="23"/>
      <c r="E26" s="23">
        <f>$B26+$C26+$D26</f>
        <v>0</v>
      </c>
      <c r="F26" s="24">
        <v>0</v>
      </c>
      <c r="G26" s="25">
        <v>0</v>
      </c>
      <c r="H26" s="24"/>
      <c r="I26" s="25"/>
      <c r="J26" s="24"/>
      <c r="K26" s="25"/>
      <c r="L26" s="24"/>
      <c r="M26" s="25"/>
      <c r="N26" s="24"/>
      <c r="O26" s="25"/>
      <c r="P26" s="24">
        <f>$H26+$J26+$L26+$N26</f>
        <v>0</v>
      </c>
      <c r="Q26" s="25">
        <f>$I26+$K26+$M26+$O26</f>
        <v>0</v>
      </c>
      <c r="R26" s="26">
        <f>IF($H26=0,0,(($H26-$H26)/$H26)*100)</f>
        <v>0</v>
      </c>
      <c r="S26" s="27">
        <f>IF($I26=0,0,(($I26-$I26)/$I26)*100)</f>
        <v>0</v>
      </c>
      <c r="T26" s="26">
        <f>IF($E26=0,0,($P26/$E26)*100)</f>
        <v>0</v>
      </c>
      <c r="U26" s="28">
        <f>IF($E26=0,0,($Q26/$E26)*100)</f>
        <v>0</v>
      </c>
      <c r="V26" s="24">
        <v>0</v>
      </c>
      <c r="W26" s="25"/>
    </row>
    <row r="27" spans="1:23" ht="12.75" customHeight="1">
      <c r="A27" s="22" t="s">
        <v>51</v>
      </c>
      <c r="B27" s="23">
        <v>0</v>
      </c>
      <c r="C27" s="23">
        <v>0</v>
      </c>
      <c r="D27" s="23"/>
      <c r="E27" s="23">
        <f>$B27+$C27+$D27</f>
        <v>0</v>
      </c>
      <c r="F27" s="24">
        <v>0</v>
      </c>
      <c r="G27" s="25">
        <v>0</v>
      </c>
      <c r="H27" s="24"/>
      <c r="I27" s="25"/>
      <c r="J27" s="24"/>
      <c r="K27" s="25"/>
      <c r="L27" s="24"/>
      <c r="M27" s="25"/>
      <c r="N27" s="24"/>
      <c r="O27" s="25"/>
      <c r="P27" s="24">
        <f>$H27+$J27+$L27+$N27</f>
        <v>0</v>
      </c>
      <c r="Q27" s="25">
        <f>$I27+$K27+$M27+$O27</f>
        <v>0</v>
      </c>
      <c r="R27" s="26">
        <f>IF($H27=0,0,(($H27-$H27)/$H27)*100)</f>
        <v>0</v>
      </c>
      <c r="S27" s="27">
        <f>IF($I27=0,0,(($I27-$I27)/$I27)*100)</f>
        <v>0</v>
      </c>
      <c r="T27" s="26">
        <f>IF($E27=0,0,($P27/$E27)*100)</f>
        <v>0</v>
      </c>
      <c r="U27" s="28">
        <f>IF($E27=0,0,($Q27/$E27)*100)</f>
        <v>0</v>
      </c>
      <c r="V27" s="24">
        <v>0</v>
      </c>
      <c r="W27" s="25"/>
    </row>
    <row r="28" spans="1:23" ht="12.75" customHeight="1">
      <c r="A28" s="22" t="s">
        <v>52</v>
      </c>
      <c r="B28" s="23">
        <v>783643000</v>
      </c>
      <c r="C28" s="23">
        <v>-124387000</v>
      </c>
      <c r="D28" s="23"/>
      <c r="E28" s="23">
        <f>$B28+$C28+$D28</f>
        <v>659256000</v>
      </c>
      <c r="F28" s="24">
        <v>659256000</v>
      </c>
      <c r="G28" s="25">
        <v>195910000</v>
      </c>
      <c r="H28" s="24">
        <v>94003000</v>
      </c>
      <c r="I28" s="25">
        <v>185305280</v>
      </c>
      <c r="J28" s="24"/>
      <c r="K28" s="25"/>
      <c r="L28" s="24"/>
      <c r="M28" s="25"/>
      <c r="N28" s="24"/>
      <c r="O28" s="25"/>
      <c r="P28" s="24">
        <f>$H28+$J28+$L28+$N28</f>
        <v>94003000</v>
      </c>
      <c r="Q28" s="25">
        <f>$I28+$K28+$M28+$O28</f>
        <v>185305280</v>
      </c>
      <c r="R28" s="26">
        <f>IF($H28=0,0,(($H28-$H28)/$H28)*100)</f>
        <v>0</v>
      </c>
      <c r="S28" s="27">
        <f>IF($I28=0,0,(($I28-$I28)/$I28)*100)</f>
        <v>0</v>
      </c>
      <c r="T28" s="26">
        <f>IF($E28=0,0,($P28/$E28)*100)</f>
        <v>14.258952516169742</v>
      </c>
      <c r="U28" s="28">
        <f>IF($E28=0,0,($Q28/$E28)*100)</f>
        <v>28.10824323176429</v>
      </c>
      <c r="V28" s="24">
        <v>0</v>
      </c>
      <c r="W28" s="25">
        <v>0</v>
      </c>
    </row>
    <row r="29" spans="1:23" ht="12.75" customHeight="1">
      <c r="A29" s="22" t="s">
        <v>53</v>
      </c>
      <c r="B29" s="23">
        <v>24382000</v>
      </c>
      <c r="C29" s="23">
        <v>0</v>
      </c>
      <c r="D29" s="23"/>
      <c r="E29" s="23">
        <f>$B29+$C29+$D29</f>
        <v>24382000</v>
      </c>
      <c r="F29" s="24">
        <v>24382000</v>
      </c>
      <c r="G29" s="25">
        <v>3087000</v>
      </c>
      <c r="H29" s="24"/>
      <c r="I29" s="25">
        <v>2597127</v>
      </c>
      <c r="J29" s="24"/>
      <c r="K29" s="25"/>
      <c r="L29" s="24"/>
      <c r="M29" s="25"/>
      <c r="N29" s="24"/>
      <c r="O29" s="25"/>
      <c r="P29" s="24">
        <f>$H29+$J29+$L29+$N29</f>
        <v>0</v>
      </c>
      <c r="Q29" s="25">
        <f>$I29+$K29+$M29+$O29</f>
        <v>2597127</v>
      </c>
      <c r="R29" s="26">
        <f>IF($H29=0,0,(($H29-$H29)/$H29)*100)</f>
        <v>0</v>
      </c>
      <c r="S29" s="27">
        <f>IF($I29=0,0,(($I29-$I29)/$I29)*100)</f>
        <v>0</v>
      </c>
      <c r="T29" s="26">
        <f>IF($E29=0,0,($P29/$E29)*100)</f>
        <v>0</v>
      </c>
      <c r="U29" s="28">
        <f>IF($E29=0,0,($Q29/$E29)*100)</f>
        <v>10.651821015503241</v>
      </c>
      <c r="V29" s="24">
        <v>0</v>
      </c>
      <c r="W29" s="25">
        <v>0</v>
      </c>
    </row>
    <row r="30" spans="1:23" ht="12.75" customHeight="1">
      <c r="A30" s="29" t="s">
        <v>41</v>
      </c>
      <c r="B30" s="30">
        <f>SUM(B26:B29)</f>
        <v>808025000</v>
      </c>
      <c r="C30" s="30">
        <f>SUM(C26:C29)</f>
        <v>-124387000</v>
      </c>
      <c r="D30" s="30"/>
      <c r="E30" s="30">
        <f>$B30+$C30+$D30</f>
        <v>683638000</v>
      </c>
      <c r="F30" s="31">
        <f>SUM(F26:F29)</f>
        <v>683638000</v>
      </c>
      <c r="G30" s="32">
        <f>SUM(G26:G29)</f>
        <v>198997000</v>
      </c>
      <c r="H30" s="31">
        <f>SUM(H26:H29)</f>
        <v>94003000</v>
      </c>
      <c r="I30" s="32">
        <f>SUM(I26:I29)</f>
        <v>187902407</v>
      </c>
      <c r="J30" s="31">
        <f>SUM(J26:J29)</f>
        <v>0</v>
      </c>
      <c r="K30" s="32">
        <f>SUM(K26:K29)</f>
        <v>0</v>
      </c>
      <c r="L30" s="31">
        <f>SUM(L26:L29)</f>
        <v>0</v>
      </c>
      <c r="M30" s="32">
        <f>SUM(M26:M29)</f>
        <v>0</v>
      </c>
      <c r="N30" s="31">
        <f>SUM(N26:N29)</f>
        <v>0</v>
      </c>
      <c r="O30" s="32">
        <f>SUM(O26:O29)</f>
        <v>0</v>
      </c>
      <c r="P30" s="31">
        <f>$H30+$J30+$L30+$N30</f>
        <v>94003000</v>
      </c>
      <c r="Q30" s="32">
        <f>$I30+$K30+$M30+$O30</f>
        <v>187902407</v>
      </c>
      <c r="R30" s="33">
        <f>IF($H30=0,0,(($H30-$H30)/$H30)*100)</f>
        <v>0</v>
      </c>
      <c r="S30" s="34">
        <f>IF($I30=0,0,(($I30-$I30)/$I30)*100)</f>
        <v>0</v>
      </c>
      <c r="T30" s="33">
        <f>IF($E30=0,0,($P30/$E30)*100)</f>
        <v>13.750405916581581</v>
      </c>
      <c r="U30" s="35">
        <f>IF($E30=0,0,($Q30/$E30)*100)</f>
        <v>27.48565863805113</v>
      </c>
      <c r="V30" s="31">
        <f>SUM(V26:V29)</f>
        <v>0</v>
      </c>
      <c r="W30" s="32">
        <f>SUM(W26:W29)</f>
        <v>0</v>
      </c>
    </row>
    <row r="31" spans="1:23" ht="12.75" customHeight="1">
      <c r="A31" s="15" t="s">
        <v>54</v>
      </c>
      <c r="B31" s="36"/>
      <c r="C31" s="36"/>
      <c r="D31" s="36"/>
      <c r="E31" s="36"/>
      <c r="F31" s="37"/>
      <c r="G31" s="38"/>
      <c r="H31" s="37"/>
      <c r="I31" s="38"/>
      <c r="J31" s="37"/>
      <c r="K31" s="38"/>
      <c r="L31" s="37"/>
      <c r="M31" s="38"/>
      <c r="N31" s="37"/>
      <c r="O31" s="38"/>
      <c r="P31" s="37"/>
      <c r="Q31" s="38"/>
      <c r="R31" s="19"/>
      <c r="S31" s="20"/>
      <c r="T31" s="19"/>
      <c r="U31" s="21"/>
      <c r="V31" s="37"/>
      <c r="W31" s="38"/>
    </row>
    <row r="32" spans="1:23" ht="12.75" customHeight="1">
      <c r="A32" s="22" t="s">
        <v>55</v>
      </c>
      <c r="B32" s="23">
        <v>222436000</v>
      </c>
      <c r="C32" s="23">
        <v>0</v>
      </c>
      <c r="D32" s="23"/>
      <c r="E32" s="23">
        <f>$B32+$C32+$D32</f>
        <v>222436000</v>
      </c>
      <c r="F32" s="24">
        <v>222436000</v>
      </c>
      <c r="G32" s="25">
        <v>55626000</v>
      </c>
      <c r="H32" s="24">
        <v>92450000</v>
      </c>
      <c r="I32" s="25">
        <v>98972500</v>
      </c>
      <c r="J32" s="24"/>
      <c r="K32" s="25"/>
      <c r="L32" s="24"/>
      <c r="M32" s="25"/>
      <c r="N32" s="24"/>
      <c r="O32" s="25"/>
      <c r="P32" s="24">
        <f>$H32+$J32+$L32+$N32</f>
        <v>92450000</v>
      </c>
      <c r="Q32" s="25">
        <f>$I32+$K32+$M32+$O32</f>
        <v>98972500</v>
      </c>
      <c r="R32" s="26">
        <f>IF($H32=0,0,(($H32-$H32)/$H32)*100)</f>
        <v>0</v>
      </c>
      <c r="S32" s="27">
        <f>IF($I32=0,0,(($I32-$I32)/$I32)*100)</f>
        <v>0</v>
      </c>
      <c r="T32" s="26">
        <f>IF($E32=0,0,($P32/$E32)*100)</f>
        <v>41.56251685878185</v>
      </c>
      <c r="U32" s="28">
        <f>IF($E32=0,0,($Q32/$E32)*100)</f>
        <v>44.49482098221511</v>
      </c>
      <c r="V32" s="24">
        <v>0</v>
      </c>
      <c r="W32" s="25">
        <v>0</v>
      </c>
    </row>
    <row r="33" spans="1:23" ht="12.75" customHeight="1">
      <c r="A33" s="29" t="s">
        <v>41</v>
      </c>
      <c r="B33" s="30">
        <f>B32</f>
        <v>222436000</v>
      </c>
      <c r="C33" s="30">
        <f>C32</f>
        <v>0</v>
      </c>
      <c r="D33" s="30"/>
      <c r="E33" s="30">
        <f>$B33+$C33+$D33</f>
        <v>222436000</v>
      </c>
      <c r="F33" s="31">
        <f>F32</f>
        <v>222436000</v>
      </c>
      <c r="G33" s="32">
        <f>G32</f>
        <v>55626000</v>
      </c>
      <c r="H33" s="31">
        <f>H32</f>
        <v>92450000</v>
      </c>
      <c r="I33" s="32">
        <f>I32</f>
        <v>98972500</v>
      </c>
      <c r="J33" s="31">
        <f>J32</f>
        <v>0</v>
      </c>
      <c r="K33" s="32">
        <f>K32</f>
        <v>0</v>
      </c>
      <c r="L33" s="31">
        <f>L32</f>
        <v>0</v>
      </c>
      <c r="M33" s="32">
        <f>M32</f>
        <v>0</v>
      </c>
      <c r="N33" s="31">
        <f>N32</f>
        <v>0</v>
      </c>
      <c r="O33" s="32">
        <f>O32</f>
        <v>0</v>
      </c>
      <c r="P33" s="31">
        <f>$H33+$J33+$L33+$N33</f>
        <v>92450000</v>
      </c>
      <c r="Q33" s="32">
        <f>$I33+$K33+$M33+$O33</f>
        <v>98972500</v>
      </c>
      <c r="R33" s="33">
        <f>IF($H33=0,0,(($H33-$H33)/$H33)*100)</f>
        <v>0</v>
      </c>
      <c r="S33" s="34">
        <f>IF($I33=0,0,(($I33-$I33)/$I33)*100)</f>
        <v>0</v>
      </c>
      <c r="T33" s="33">
        <f>IF($E33=0,0,($P33/$E33)*100)</f>
        <v>41.56251685878185</v>
      </c>
      <c r="U33" s="35">
        <f>IF($E33=0,0,($Q33/$E33)*100)</f>
        <v>44.49482098221511</v>
      </c>
      <c r="V33" s="31">
        <f>V32</f>
        <v>0</v>
      </c>
      <c r="W33" s="32">
        <f>W32</f>
        <v>0</v>
      </c>
    </row>
    <row r="34" spans="1:23" ht="12.75" customHeight="1">
      <c r="A34" s="15" t="s">
        <v>56</v>
      </c>
      <c r="B34" s="36"/>
      <c r="C34" s="36"/>
      <c r="D34" s="36"/>
      <c r="E34" s="36"/>
      <c r="F34" s="37"/>
      <c r="G34" s="38"/>
      <c r="H34" s="37"/>
      <c r="I34" s="38"/>
      <c r="J34" s="37"/>
      <c r="K34" s="38"/>
      <c r="L34" s="37"/>
      <c r="M34" s="38"/>
      <c r="N34" s="37"/>
      <c r="O34" s="38"/>
      <c r="P34" s="37"/>
      <c r="Q34" s="38"/>
      <c r="R34" s="19"/>
      <c r="S34" s="20"/>
      <c r="T34" s="19"/>
      <c r="U34" s="21"/>
      <c r="V34" s="37"/>
      <c r="W34" s="38"/>
    </row>
    <row r="35" spans="1:23" ht="12.75" customHeight="1">
      <c r="A35" s="22" t="s">
        <v>57</v>
      </c>
      <c r="B35" s="23">
        <v>348131000</v>
      </c>
      <c r="C35" s="23">
        <v>-93647000</v>
      </c>
      <c r="D35" s="23"/>
      <c r="E35" s="23">
        <f>$B35+$C35+$D35</f>
        <v>254484000</v>
      </c>
      <c r="F35" s="24">
        <v>254484000</v>
      </c>
      <c r="G35" s="25">
        <v>87290000</v>
      </c>
      <c r="H35" s="24">
        <v>13947000</v>
      </c>
      <c r="I35" s="25">
        <v>-114618007</v>
      </c>
      <c r="J35" s="24"/>
      <c r="K35" s="25"/>
      <c r="L35" s="24"/>
      <c r="M35" s="25"/>
      <c r="N35" s="24"/>
      <c r="O35" s="25"/>
      <c r="P35" s="24">
        <f>$H35+$J35+$L35+$N35</f>
        <v>13947000</v>
      </c>
      <c r="Q35" s="25">
        <f>$I35+$K35+$M35+$O35</f>
        <v>-114618007</v>
      </c>
      <c r="R35" s="26">
        <f>IF($H35=0,0,(($H35-$H35)/$H35)*100)</f>
        <v>0</v>
      </c>
      <c r="S35" s="27">
        <f>IF($I35=0,0,(($I35-$I35)/$I35)*100)</f>
        <v>0</v>
      </c>
      <c r="T35" s="26">
        <f>IF($E35=0,0,($P35/$E35)*100)</f>
        <v>5.480501721129816</v>
      </c>
      <c r="U35" s="28">
        <f>IF($E35=0,0,($Q35/$E35)*100)</f>
        <v>-45.039376542336655</v>
      </c>
      <c r="V35" s="24">
        <v>0</v>
      </c>
      <c r="W35" s="25">
        <v>0</v>
      </c>
    </row>
    <row r="36" spans="1:23" ht="12.75" customHeight="1">
      <c r="A36" s="22" t="s">
        <v>58</v>
      </c>
      <c r="B36" s="23">
        <v>348131000</v>
      </c>
      <c r="C36" s="23">
        <v>-93647000</v>
      </c>
      <c r="D36" s="23"/>
      <c r="E36" s="23">
        <f>$B36+$C36+$D36</f>
        <v>254484000</v>
      </c>
      <c r="F36" s="24">
        <v>254484000</v>
      </c>
      <c r="G36" s="25">
        <v>87290000</v>
      </c>
      <c r="H36" s="24">
        <v>13947000</v>
      </c>
      <c r="I36" s="25"/>
      <c r="J36" s="24"/>
      <c r="K36" s="25"/>
      <c r="L36" s="24"/>
      <c r="M36" s="25"/>
      <c r="N36" s="24"/>
      <c r="O36" s="25"/>
      <c r="P36" s="24">
        <f>$H36+$J36+$L36+$N36</f>
        <v>13947000</v>
      </c>
      <c r="Q36" s="25">
        <f>$I36+$K36+$M36+$O36</f>
        <v>0</v>
      </c>
      <c r="R36" s="26">
        <f>IF($H36=0,0,(($H36-$H36)/$H36)*100)</f>
        <v>0</v>
      </c>
      <c r="S36" s="27">
        <f>IF($I36=0,0,(($I36-$I36)/$I36)*100)</f>
        <v>0</v>
      </c>
      <c r="T36" s="26">
        <f>IF($E36=0,0,($P36/$E36)*100)</f>
        <v>5.480501721129816</v>
      </c>
      <c r="U36" s="28">
        <f>IF($E36=0,0,($Q36/$E36)*100)</f>
        <v>0</v>
      </c>
      <c r="V36" s="24">
        <v>0</v>
      </c>
      <c r="W36" s="25">
        <v>0</v>
      </c>
    </row>
    <row r="37" spans="1:23" ht="12.75" customHeight="1">
      <c r="A37" s="22" t="s">
        <v>59</v>
      </c>
      <c r="B37" s="23">
        <v>0</v>
      </c>
      <c r="C37" s="23">
        <v>0</v>
      </c>
      <c r="D37" s="23"/>
      <c r="E37" s="23">
        <f>$B37+$C37+$D37</f>
        <v>0</v>
      </c>
      <c r="F37" s="24">
        <v>0</v>
      </c>
      <c r="G37" s="25">
        <v>0</v>
      </c>
      <c r="H37" s="24"/>
      <c r="I37" s="25"/>
      <c r="J37" s="24"/>
      <c r="K37" s="25"/>
      <c r="L37" s="24"/>
      <c r="M37" s="25"/>
      <c r="N37" s="24"/>
      <c r="O37" s="25"/>
      <c r="P37" s="24">
        <f>$H37+$J37+$L37+$N37</f>
        <v>0</v>
      </c>
      <c r="Q37" s="25">
        <f>$I37+$K37+$M37+$O37</f>
        <v>0</v>
      </c>
      <c r="R37" s="26">
        <f>IF($H37=0,0,(($H37-$H37)/$H37)*100)</f>
        <v>0</v>
      </c>
      <c r="S37" s="27">
        <f>IF($I37=0,0,(($I37-$I37)/$I37)*100)</f>
        <v>0</v>
      </c>
      <c r="T37" s="26">
        <f>IF($E37=0,0,($P37/$E37)*100)</f>
        <v>0</v>
      </c>
      <c r="U37" s="28">
        <f>IF($E37=0,0,($Q37/$E37)*100)</f>
        <v>0</v>
      </c>
      <c r="V37" s="24">
        <v>0</v>
      </c>
      <c r="W37" s="25"/>
    </row>
    <row r="38" spans="1:23" ht="12.75" customHeight="1">
      <c r="A38" s="22" t="s">
        <v>60</v>
      </c>
      <c r="B38" s="23">
        <v>22000000</v>
      </c>
      <c r="C38" s="23">
        <v>-2200000</v>
      </c>
      <c r="D38" s="23"/>
      <c r="E38" s="23">
        <f>$B38+$C38+$D38</f>
        <v>19800000</v>
      </c>
      <c r="F38" s="24">
        <v>19800000</v>
      </c>
      <c r="G38" s="25">
        <v>5100000</v>
      </c>
      <c r="H38" s="24"/>
      <c r="I38" s="25">
        <v>1950803</v>
      </c>
      <c r="J38" s="24"/>
      <c r="K38" s="25"/>
      <c r="L38" s="24"/>
      <c r="M38" s="25"/>
      <c r="N38" s="24"/>
      <c r="O38" s="25"/>
      <c r="P38" s="24">
        <f>$H38+$J38+$L38+$N38</f>
        <v>0</v>
      </c>
      <c r="Q38" s="25">
        <f>$I38+$K38+$M38+$O38</f>
        <v>1950803</v>
      </c>
      <c r="R38" s="26">
        <f>IF($H38=0,0,(($H38-$H38)/$H38)*100)</f>
        <v>0</v>
      </c>
      <c r="S38" s="27">
        <f>IF($I38=0,0,(($I38-$I38)/$I38)*100)</f>
        <v>0</v>
      </c>
      <c r="T38" s="26">
        <f>IF($E38=0,0,($P38/$E38)*100)</f>
        <v>0</v>
      </c>
      <c r="U38" s="28">
        <f>IF($E38=0,0,($Q38/$E38)*100)</f>
        <v>9.852540404040404</v>
      </c>
      <c r="V38" s="24">
        <v>0</v>
      </c>
      <c r="W38" s="25">
        <v>0</v>
      </c>
    </row>
    <row r="39" spans="1:23" ht="12.75" customHeight="1">
      <c r="A39" s="22" t="s">
        <v>61</v>
      </c>
      <c r="B39" s="23">
        <v>0</v>
      </c>
      <c r="C39" s="23">
        <v>0</v>
      </c>
      <c r="D39" s="23"/>
      <c r="E39" s="23">
        <f>$B39+$C39+$D39</f>
        <v>0</v>
      </c>
      <c r="F39" s="24">
        <v>0</v>
      </c>
      <c r="G39" s="25">
        <v>0</v>
      </c>
      <c r="H39" s="24"/>
      <c r="I39" s="25"/>
      <c r="J39" s="24"/>
      <c r="K39" s="25"/>
      <c r="L39" s="24"/>
      <c r="M39" s="25"/>
      <c r="N39" s="24"/>
      <c r="O39" s="25"/>
      <c r="P39" s="24">
        <f>$H39+$J39+$L39+$N39</f>
        <v>0</v>
      </c>
      <c r="Q39" s="25">
        <f>$I39+$K39+$M39+$O39</f>
        <v>0</v>
      </c>
      <c r="R39" s="26">
        <f>IF($H39=0,0,(($H39-$H39)/$H39)*100)</f>
        <v>0</v>
      </c>
      <c r="S39" s="27">
        <f>IF($I39=0,0,(($I39-$I39)/$I39)*100)</f>
        <v>0</v>
      </c>
      <c r="T39" s="26">
        <f>IF($E39=0,0,($P39/$E39)*100)</f>
        <v>0</v>
      </c>
      <c r="U39" s="28">
        <f>IF($E39=0,0,($Q39/$E39)*100)</f>
        <v>0</v>
      </c>
      <c r="V39" s="24">
        <v>0</v>
      </c>
      <c r="W39" s="25"/>
    </row>
    <row r="40" spans="1:23" ht="12.75" customHeight="1">
      <c r="A40" s="29" t="s">
        <v>41</v>
      </c>
      <c r="B40" s="30">
        <f>SUM(B35:B39)</f>
        <v>718262000</v>
      </c>
      <c r="C40" s="30">
        <f>SUM(C35:C39)</f>
        <v>-189494000</v>
      </c>
      <c r="D40" s="30"/>
      <c r="E40" s="30">
        <f>$B40+$C40+$D40</f>
        <v>528768000</v>
      </c>
      <c r="F40" s="31">
        <f>SUM(F35:F39)</f>
        <v>528768000</v>
      </c>
      <c r="G40" s="32">
        <f>SUM(G35:G39)</f>
        <v>179680000</v>
      </c>
      <c r="H40" s="31">
        <f>SUM(H35:H39)</f>
        <v>27894000</v>
      </c>
      <c r="I40" s="32">
        <f>SUM(I35:I39)</f>
        <v>-112667204</v>
      </c>
      <c r="J40" s="31">
        <f>SUM(J35:J39)</f>
        <v>0</v>
      </c>
      <c r="K40" s="32">
        <f>SUM(K35:K39)</f>
        <v>0</v>
      </c>
      <c r="L40" s="31">
        <f>SUM(L35:L39)</f>
        <v>0</v>
      </c>
      <c r="M40" s="32">
        <f>SUM(M35:M39)</f>
        <v>0</v>
      </c>
      <c r="N40" s="31">
        <f>SUM(N35:N39)</f>
        <v>0</v>
      </c>
      <c r="O40" s="32">
        <f>SUM(O35:O39)</f>
        <v>0</v>
      </c>
      <c r="P40" s="31">
        <f>$H40+$J40+$L40+$N40</f>
        <v>27894000</v>
      </c>
      <c r="Q40" s="32">
        <f>$I40+$K40+$M40+$O40</f>
        <v>-112667204</v>
      </c>
      <c r="R40" s="33">
        <f>IF($H40=0,0,(($H40-$H40)/$H40)*100)</f>
        <v>0</v>
      </c>
      <c r="S40" s="34">
        <f>IF($I40=0,0,(($I40-$I40)/$I40)*100)</f>
        <v>0</v>
      </c>
      <c r="T40" s="33">
        <f>IF((+$E35+$E38)=0,0,(P40/(+$E35+$E38))*100)</f>
        <v>10.169751060944131</v>
      </c>
      <c r="U40" s="35">
        <f>IF((+$E35+$E38)=0,0,(Q40/(+$E35+$E38))*100)</f>
        <v>-41.07684152192618</v>
      </c>
      <c r="V40" s="31">
        <f>SUM(V35:V39)</f>
        <v>0</v>
      </c>
      <c r="W40" s="32">
        <f>SUM(W35:W39)</f>
        <v>0</v>
      </c>
    </row>
    <row r="41" spans="1:23" ht="12.75" customHeight="1">
      <c r="A41" s="15" t="s">
        <v>62</v>
      </c>
      <c r="B41" s="36"/>
      <c r="C41" s="36"/>
      <c r="D41" s="36"/>
      <c r="E41" s="36"/>
      <c r="F41" s="37"/>
      <c r="G41" s="38"/>
      <c r="H41" s="37"/>
      <c r="I41" s="38"/>
      <c r="J41" s="37"/>
      <c r="K41" s="38"/>
      <c r="L41" s="37"/>
      <c r="M41" s="38"/>
      <c r="N41" s="37"/>
      <c r="O41" s="38"/>
      <c r="P41" s="37"/>
      <c r="Q41" s="38"/>
      <c r="R41" s="19"/>
      <c r="S41" s="20"/>
      <c r="T41" s="19"/>
      <c r="U41" s="21"/>
      <c r="V41" s="37"/>
      <c r="W41" s="38"/>
    </row>
    <row r="42" spans="1:23" ht="12.75" customHeight="1">
      <c r="A42" s="22" t="s">
        <v>63</v>
      </c>
      <c r="B42" s="23">
        <v>0</v>
      </c>
      <c r="C42" s="23">
        <v>0</v>
      </c>
      <c r="D42" s="23"/>
      <c r="E42" s="23">
        <f>$B42+$C42+$D42</f>
        <v>0</v>
      </c>
      <c r="F42" s="24">
        <v>0</v>
      </c>
      <c r="G42" s="25">
        <v>0</v>
      </c>
      <c r="H42" s="24"/>
      <c r="I42" s="25"/>
      <c r="J42" s="24"/>
      <c r="K42" s="25"/>
      <c r="L42" s="24"/>
      <c r="M42" s="25"/>
      <c r="N42" s="24"/>
      <c r="O42" s="25"/>
      <c r="P42" s="24">
        <f>$H42+$J42+$L42+$N42</f>
        <v>0</v>
      </c>
      <c r="Q42" s="25">
        <f>$I42+$K42+$M42+$O42</f>
        <v>0</v>
      </c>
      <c r="R42" s="26">
        <f>IF($H42=0,0,(($H42-$H42)/$H42)*100)</f>
        <v>0</v>
      </c>
      <c r="S42" s="27">
        <f>IF($I42=0,0,(($I42-$I42)/$I42)*100)</f>
        <v>0</v>
      </c>
      <c r="T42" s="26">
        <f>IF($E42=0,0,($P42/$E42)*100)</f>
        <v>0</v>
      </c>
      <c r="U42" s="28">
        <f>IF($E42=0,0,($Q42/$E42)*100)</f>
        <v>0</v>
      </c>
      <c r="V42" s="24">
        <v>0</v>
      </c>
      <c r="W42" s="25"/>
    </row>
    <row r="43" spans="1:23" ht="12.75" customHeight="1">
      <c r="A43" s="22" t="s">
        <v>64</v>
      </c>
      <c r="B43" s="23">
        <v>180572000</v>
      </c>
      <c r="C43" s="23">
        <v>0</v>
      </c>
      <c r="D43" s="23"/>
      <c r="E43" s="23">
        <f>$B43+$C43+$D43</f>
        <v>180572000</v>
      </c>
      <c r="F43" s="24">
        <v>180572000</v>
      </c>
      <c r="G43" s="25">
        <v>49764000</v>
      </c>
      <c r="H43" s="24">
        <v>24318000</v>
      </c>
      <c r="I43" s="25">
        <v>28425162</v>
      </c>
      <c r="J43" s="24"/>
      <c r="K43" s="25"/>
      <c r="L43" s="24"/>
      <c r="M43" s="25"/>
      <c r="N43" s="24"/>
      <c r="O43" s="25"/>
      <c r="P43" s="24">
        <f>$H43+$J43+$L43+$N43</f>
        <v>24318000</v>
      </c>
      <c r="Q43" s="25">
        <f>$I43+$K43+$M43+$O43</f>
        <v>28425162</v>
      </c>
      <c r="R43" s="26">
        <f>IF($H43=0,0,(($H43-$H43)/$H43)*100)</f>
        <v>0</v>
      </c>
      <c r="S43" s="27">
        <f>IF($I43=0,0,(($I43-$I43)/$I43)*100)</f>
        <v>0</v>
      </c>
      <c r="T43" s="26">
        <f>IF($E43=0,0,($P43/$E43)*100)</f>
        <v>13.467204217708172</v>
      </c>
      <c r="U43" s="28">
        <f>IF($E43=0,0,($Q43/$E43)*100)</f>
        <v>15.741732937553996</v>
      </c>
      <c r="V43" s="24">
        <v>0</v>
      </c>
      <c r="W43" s="25">
        <v>0</v>
      </c>
    </row>
    <row r="44" spans="1:23" ht="12.75" customHeight="1">
      <c r="A44" s="22" t="s">
        <v>65</v>
      </c>
      <c r="B44" s="23">
        <v>591000</v>
      </c>
      <c r="C44" s="23">
        <v>0</v>
      </c>
      <c r="D44" s="23"/>
      <c r="E44" s="23">
        <f>$B44+$C44+$D44</f>
        <v>591000</v>
      </c>
      <c r="F44" s="24">
        <v>591000</v>
      </c>
      <c r="G44" s="25">
        <v>0</v>
      </c>
      <c r="H44" s="24"/>
      <c r="I44" s="25"/>
      <c r="J44" s="24"/>
      <c r="K44" s="25"/>
      <c r="L44" s="24"/>
      <c r="M44" s="25"/>
      <c r="N44" s="24"/>
      <c r="O44" s="25"/>
      <c r="P44" s="24">
        <f>$H44+$J44+$L44+$N44</f>
        <v>0</v>
      </c>
      <c r="Q44" s="25">
        <f>$I44+$K44+$M44+$O44</f>
        <v>0</v>
      </c>
      <c r="R44" s="26">
        <f>IF($H44=0,0,(($H44-$H44)/$H44)*100)</f>
        <v>0</v>
      </c>
      <c r="S44" s="27">
        <f>IF($I44=0,0,(($I44-$I44)/$I44)*100)</f>
        <v>0</v>
      </c>
      <c r="T44" s="26">
        <f>IF($E44=0,0,($P44/$E44)*100)</f>
        <v>0</v>
      </c>
      <c r="U44" s="28">
        <f>IF($E44=0,0,($Q44/$E44)*100)</f>
        <v>0</v>
      </c>
      <c r="V44" s="24">
        <v>0</v>
      </c>
      <c r="W44" s="25">
        <v>0</v>
      </c>
    </row>
    <row r="45" spans="1:23" ht="12.75" customHeight="1">
      <c r="A45" s="22" t="s">
        <v>66</v>
      </c>
      <c r="B45" s="23">
        <v>0</v>
      </c>
      <c r="C45" s="23">
        <v>0</v>
      </c>
      <c r="D45" s="23"/>
      <c r="E45" s="23">
        <f>$B45+$C45+$D45</f>
        <v>0</v>
      </c>
      <c r="F45" s="24">
        <v>0</v>
      </c>
      <c r="G45" s="25">
        <v>0</v>
      </c>
      <c r="H45" s="24"/>
      <c r="I45" s="25"/>
      <c r="J45" s="24"/>
      <c r="K45" s="25"/>
      <c r="L45" s="24"/>
      <c r="M45" s="25"/>
      <c r="N45" s="24"/>
      <c r="O45" s="25"/>
      <c r="P45" s="24">
        <f>$H45+$J45+$L45+$N45</f>
        <v>0</v>
      </c>
      <c r="Q45" s="25">
        <f>$I45+$K45+$M45+$O45</f>
        <v>0</v>
      </c>
      <c r="R45" s="26">
        <f>IF($H45=0,0,(($H45-$H45)/$H45)*100)</f>
        <v>0</v>
      </c>
      <c r="S45" s="27">
        <f>IF($I45=0,0,(($I45-$I45)/$I45)*100)</f>
        <v>0</v>
      </c>
      <c r="T45" s="26">
        <f>IF($E45=0,0,($P45/$E45)*100)</f>
        <v>0</v>
      </c>
      <c r="U45" s="28">
        <f>IF($E45=0,0,($Q45/$E45)*100)</f>
        <v>0</v>
      </c>
      <c r="V45" s="24">
        <v>0</v>
      </c>
      <c r="W45" s="25"/>
    </row>
    <row r="46" spans="1:23" ht="12.75" customHeight="1">
      <c r="A46" s="22" t="s">
        <v>67</v>
      </c>
      <c r="B46" s="23">
        <v>0</v>
      </c>
      <c r="C46" s="23">
        <v>0</v>
      </c>
      <c r="D46" s="23"/>
      <c r="E46" s="23">
        <f>$B46+$C46+$D46</f>
        <v>0</v>
      </c>
      <c r="F46" s="24">
        <v>0</v>
      </c>
      <c r="G46" s="25">
        <v>0</v>
      </c>
      <c r="H46" s="24"/>
      <c r="I46" s="25"/>
      <c r="J46" s="24"/>
      <c r="K46" s="25"/>
      <c r="L46" s="24"/>
      <c r="M46" s="25"/>
      <c r="N46" s="24"/>
      <c r="O46" s="25"/>
      <c r="P46" s="24">
        <f>$H46+$J46+$L46+$N46</f>
        <v>0</v>
      </c>
      <c r="Q46" s="25">
        <f>$I46+$K46+$M46+$O46</f>
        <v>0</v>
      </c>
      <c r="R46" s="26">
        <f>IF($H46=0,0,(($H46-$H46)/$H46)*100)</f>
        <v>0</v>
      </c>
      <c r="S46" s="27">
        <f>IF($I46=0,0,(($I46-$I46)/$I46)*100)</f>
        <v>0</v>
      </c>
      <c r="T46" s="26">
        <f>IF($E46=0,0,($P46/$E46)*100)</f>
        <v>0</v>
      </c>
      <c r="U46" s="28">
        <f>IF($E46=0,0,($Q46/$E46)*100)</f>
        <v>0</v>
      </c>
      <c r="V46" s="24">
        <v>0</v>
      </c>
      <c r="W46" s="25"/>
    </row>
    <row r="47" spans="1:23" ht="12.75" customHeight="1" hidden="1">
      <c r="A47" s="22" t="s">
        <v>68</v>
      </c>
      <c r="B47" s="23">
        <v>0</v>
      </c>
      <c r="C47" s="23">
        <v>0</v>
      </c>
      <c r="D47" s="23"/>
      <c r="E47" s="23">
        <f>$B47+$C47+$D47</f>
        <v>0</v>
      </c>
      <c r="F47" s="24">
        <v>0</v>
      </c>
      <c r="G47" s="25">
        <v>0</v>
      </c>
      <c r="H47" s="24"/>
      <c r="I47" s="25"/>
      <c r="J47" s="24"/>
      <c r="K47" s="25"/>
      <c r="L47" s="24"/>
      <c r="M47" s="25"/>
      <c r="N47" s="24"/>
      <c r="O47" s="25"/>
      <c r="P47" s="24">
        <f>$H47+$J47+$L47+$N47</f>
        <v>0</v>
      </c>
      <c r="Q47" s="25">
        <f>$I47+$K47+$M47+$O47</f>
        <v>0</v>
      </c>
      <c r="R47" s="26">
        <f>IF($H47=0,0,(($H47-$H47)/$H47)*100)</f>
        <v>0</v>
      </c>
      <c r="S47" s="27">
        <f>IF($I47=0,0,(($I47-$I47)/$I47)*100)</f>
        <v>0</v>
      </c>
      <c r="T47" s="26">
        <f>IF($E47=0,0,($P47/$E47)*100)</f>
        <v>0</v>
      </c>
      <c r="U47" s="28">
        <f>IF($E47=0,0,($Q47/$E47)*100)</f>
        <v>0</v>
      </c>
      <c r="V47" s="24">
        <v>0</v>
      </c>
      <c r="W47" s="25"/>
    </row>
    <row r="48" spans="1:23" ht="12.75" customHeight="1">
      <c r="A48" s="22" t="s">
        <v>69</v>
      </c>
      <c r="B48" s="23">
        <v>0</v>
      </c>
      <c r="C48" s="23">
        <v>0</v>
      </c>
      <c r="D48" s="23"/>
      <c r="E48" s="23">
        <f>$B48+$C48+$D48</f>
        <v>0</v>
      </c>
      <c r="F48" s="24">
        <v>0</v>
      </c>
      <c r="G48" s="25">
        <v>0</v>
      </c>
      <c r="H48" s="24"/>
      <c r="I48" s="25"/>
      <c r="J48" s="24"/>
      <c r="K48" s="25"/>
      <c r="L48" s="24"/>
      <c r="M48" s="25"/>
      <c r="N48" s="24"/>
      <c r="O48" s="25"/>
      <c r="P48" s="24">
        <f>$H48+$J48+$L48+$N48</f>
        <v>0</v>
      </c>
      <c r="Q48" s="25">
        <f>$I48+$K48+$M48+$O48</f>
        <v>0</v>
      </c>
      <c r="R48" s="26">
        <f>IF($H48=0,0,(($H48-$H48)/$H48)*100)</f>
        <v>0</v>
      </c>
      <c r="S48" s="27">
        <f>IF($I48=0,0,(($I48-$I48)/$I48)*100)</f>
        <v>0</v>
      </c>
      <c r="T48" s="26">
        <f>IF($E48=0,0,($P48/$E48)*100)</f>
        <v>0</v>
      </c>
      <c r="U48" s="28">
        <f>IF($E48=0,0,($Q48/$E48)*100)</f>
        <v>0</v>
      </c>
      <c r="V48" s="24">
        <v>0</v>
      </c>
      <c r="W48" s="25"/>
    </row>
    <row r="49" spans="1:23" ht="12.75" customHeight="1">
      <c r="A49" s="22" t="s">
        <v>70</v>
      </c>
      <c r="B49" s="23">
        <v>0</v>
      </c>
      <c r="C49" s="23">
        <v>0</v>
      </c>
      <c r="D49" s="23"/>
      <c r="E49" s="23">
        <f>$B49+$C49+$D49</f>
        <v>0</v>
      </c>
      <c r="F49" s="24">
        <v>0</v>
      </c>
      <c r="G49" s="25">
        <v>0</v>
      </c>
      <c r="H49" s="24"/>
      <c r="I49" s="25"/>
      <c r="J49" s="24"/>
      <c r="K49" s="25"/>
      <c r="L49" s="24"/>
      <c r="M49" s="25"/>
      <c r="N49" s="24"/>
      <c r="O49" s="25"/>
      <c r="P49" s="24">
        <f>$H49+$J49+$L49+$N49</f>
        <v>0</v>
      </c>
      <c r="Q49" s="25">
        <f>$I49+$K49+$M49+$O49</f>
        <v>0</v>
      </c>
      <c r="R49" s="26">
        <f>IF($H49=0,0,(($H49-$H49)/$H49)*100)</f>
        <v>0</v>
      </c>
      <c r="S49" s="27">
        <f>IF($I49=0,0,(($I49-$I49)/$I49)*100)</f>
        <v>0</v>
      </c>
      <c r="T49" s="26">
        <f>IF($E49=0,0,($P49/$E49)*100)</f>
        <v>0</v>
      </c>
      <c r="U49" s="28">
        <f>IF($E49=0,0,($Q49/$E49)*100)</f>
        <v>0</v>
      </c>
      <c r="V49" s="24">
        <v>0</v>
      </c>
      <c r="W49" s="25"/>
    </row>
    <row r="50" spans="1:23" ht="12.75" customHeight="1">
      <c r="A50" s="22" t="s">
        <v>71</v>
      </c>
      <c r="B50" s="23">
        <v>0</v>
      </c>
      <c r="C50" s="23">
        <v>0</v>
      </c>
      <c r="D50" s="23"/>
      <c r="E50" s="23">
        <f>$B50+$C50+$D50</f>
        <v>0</v>
      </c>
      <c r="F50" s="24">
        <v>0</v>
      </c>
      <c r="G50" s="25">
        <v>0</v>
      </c>
      <c r="H50" s="24"/>
      <c r="I50" s="25"/>
      <c r="J50" s="24"/>
      <c r="K50" s="25"/>
      <c r="L50" s="24"/>
      <c r="M50" s="25"/>
      <c r="N50" s="24"/>
      <c r="O50" s="25"/>
      <c r="P50" s="24">
        <f>$H50+$J50+$L50+$N50</f>
        <v>0</v>
      </c>
      <c r="Q50" s="25">
        <f>$I50+$K50+$M50+$O50</f>
        <v>0</v>
      </c>
      <c r="R50" s="26">
        <f>IF($H50=0,0,(($H50-$H50)/$H50)*100)</f>
        <v>0</v>
      </c>
      <c r="S50" s="27">
        <f>IF($I50=0,0,(($I50-$I50)/$I50)*100)</f>
        <v>0</v>
      </c>
      <c r="T50" s="26">
        <f>IF($E50=0,0,($P50/$E50)*100)</f>
        <v>0</v>
      </c>
      <c r="U50" s="28">
        <f>IF($E50=0,0,($Q50/$E50)*100)</f>
        <v>0</v>
      </c>
      <c r="V50" s="24">
        <v>0</v>
      </c>
      <c r="W50" s="25">
        <v>0</v>
      </c>
    </row>
    <row r="51" spans="1:23" ht="12.75" customHeight="1">
      <c r="A51" s="22" t="s">
        <v>72</v>
      </c>
      <c r="B51" s="23">
        <v>831390000</v>
      </c>
      <c r="C51" s="23">
        <v>0</v>
      </c>
      <c r="D51" s="23"/>
      <c r="E51" s="23">
        <f>$B51+$C51+$D51</f>
        <v>831390000</v>
      </c>
      <c r="F51" s="24">
        <v>831390000</v>
      </c>
      <c r="G51" s="25">
        <v>262270000</v>
      </c>
      <c r="H51" s="24">
        <v>119920000</v>
      </c>
      <c r="I51" s="25">
        <v>181801341</v>
      </c>
      <c r="J51" s="24"/>
      <c r="K51" s="25"/>
      <c r="L51" s="24"/>
      <c r="M51" s="25"/>
      <c r="N51" s="24"/>
      <c r="O51" s="25"/>
      <c r="P51" s="24">
        <f>$H51+$J51+$L51+$N51</f>
        <v>119920000</v>
      </c>
      <c r="Q51" s="25">
        <f>$I51+$K51+$M51+$O51</f>
        <v>181801341</v>
      </c>
      <c r="R51" s="26">
        <f>IF($H51=0,0,(($H51-$H51)/$H51)*100)</f>
        <v>0</v>
      </c>
      <c r="S51" s="27">
        <f>IF($I51=0,0,(($I51-$I51)/$I51)*100)</f>
        <v>0</v>
      </c>
      <c r="T51" s="26">
        <f>IF($E51=0,0,($P51/$E51)*100)</f>
        <v>14.424036853943395</v>
      </c>
      <c r="U51" s="28">
        <f>IF($E51=0,0,($Q51/$E51)*100)</f>
        <v>21.867155125753257</v>
      </c>
      <c r="V51" s="24">
        <v>0</v>
      </c>
      <c r="W51" s="25">
        <v>0</v>
      </c>
    </row>
    <row r="52" spans="1:23" ht="12.75" customHeight="1">
      <c r="A52" s="22" t="s">
        <v>73</v>
      </c>
      <c r="B52" s="23">
        <v>0</v>
      </c>
      <c r="C52" s="23">
        <v>0</v>
      </c>
      <c r="D52" s="23"/>
      <c r="E52" s="23">
        <f>$B52+$C52+$D52</f>
        <v>0</v>
      </c>
      <c r="F52" s="24">
        <v>0</v>
      </c>
      <c r="G52" s="25">
        <v>0</v>
      </c>
      <c r="H52" s="24"/>
      <c r="I52" s="25"/>
      <c r="J52" s="24"/>
      <c r="K52" s="25"/>
      <c r="L52" s="24"/>
      <c r="M52" s="25"/>
      <c r="N52" s="24"/>
      <c r="O52" s="25"/>
      <c r="P52" s="24">
        <f>$H52+$J52+$L52+$N52</f>
        <v>0</v>
      </c>
      <c r="Q52" s="25">
        <f>$I52+$K52+$M52+$O52</f>
        <v>0</v>
      </c>
      <c r="R52" s="26">
        <f>IF($H52=0,0,(($H52-$H52)/$H52)*100)</f>
        <v>0</v>
      </c>
      <c r="S52" s="27">
        <f>IF($I52=0,0,(($I52-$I52)/$I52)*100)</f>
        <v>0</v>
      </c>
      <c r="T52" s="26">
        <f>IF($E52=0,0,($P52/$E52)*100)</f>
        <v>0</v>
      </c>
      <c r="U52" s="28">
        <f>IF($E52=0,0,($Q52/$E52)*100)</f>
        <v>0</v>
      </c>
      <c r="V52" s="24">
        <v>0</v>
      </c>
      <c r="W52" s="25">
        <v>0</v>
      </c>
    </row>
    <row r="53" spans="1:23" ht="12.75" customHeight="1">
      <c r="A53" s="29" t="s">
        <v>41</v>
      </c>
      <c r="B53" s="30">
        <f>SUM(B42:B52)</f>
        <v>1012553000</v>
      </c>
      <c r="C53" s="30">
        <f>SUM(C42:C52)</f>
        <v>0</v>
      </c>
      <c r="D53" s="30"/>
      <c r="E53" s="30">
        <f>$B53+$C53+$D53</f>
        <v>1012553000</v>
      </c>
      <c r="F53" s="31">
        <f>SUM(F42:F52)</f>
        <v>1012553000</v>
      </c>
      <c r="G53" s="32">
        <f>SUM(G42:G52)</f>
        <v>312034000</v>
      </c>
      <c r="H53" s="31">
        <f>SUM(H42:H52)</f>
        <v>144238000</v>
      </c>
      <c r="I53" s="32">
        <f>SUM(I42:I52)</f>
        <v>210226503</v>
      </c>
      <c r="J53" s="31">
        <f>SUM(J42:J52)</f>
        <v>0</v>
      </c>
      <c r="K53" s="32">
        <f>SUM(K42:K52)</f>
        <v>0</v>
      </c>
      <c r="L53" s="31">
        <f>SUM(L42:L52)</f>
        <v>0</v>
      </c>
      <c r="M53" s="32">
        <f>SUM(M42:M52)</f>
        <v>0</v>
      </c>
      <c r="N53" s="31">
        <f>SUM(N42:N52)</f>
        <v>0</v>
      </c>
      <c r="O53" s="32">
        <f>SUM(O42:O52)</f>
        <v>0</v>
      </c>
      <c r="P53" s="31">
        <f>$H53+$J53+$L53+$N53</f>
        <v>144238000</v>
      </c>
      <c r="Q53" s="32">
        <f>$I53+$K53+$M53+$O53</f>
        <v>210226503</v>
      </c>
      <c r="R53" s="33">
        <f>IF($H53=0,0,(($H53-$H53)/$H53)*100)</f>
        <v>0</v>
      </c>
      <c r="S53" s="34">
        <f>IF($I53=0,0,(($I53-$I53)/$I53)*100)</f>
        <v>0</v>
      </c>
      <c r="T53" s="33">
        <f>IF((+$E43+$E45+$E47+$E48+$E51)=0,0,(P53/(+$E43+$E45+$E47+$E48+$E51))*100)</f>
        <v>14.253302001458554</v>
      </c>
      <c r="U53" s="35">
        <f>IF((+$E43+$E45+$E47+$E48+$E51)=0,0,(Q53/(+$E43+$E45+$E47+$E48+$E51))*100)</f>
        <v>20.774149918672833</v>
      </c>
      <c r="V53" s="31">
        <f>SUM(V42:V52)</f>
        <v>0</v>
      </c>
      <c r="W53" s="32">
        <f>SUM(W42:W52)</f>
        <v>0</v>
      </c>
    </row>
    <row r="54" spans="1:23" ht="12.75" customHeight="1">
      <c r="A54" s="15" t="s">
        <v>74</v>
      </c>
      <c r="B54" s="36"/>
      <c r="C54" s="36"/>
      <c r="D54" s="36"/>
      <c r="E54" s="36"/>
      <c r="F54" s="37"/>
      <c r="G54" s="38"/>
      <c r="H54" s="37"/>
      <c r="I54" s="38"/>
      <c r="J54" s="37"/>
      <c r="K54" s="38"/>
      <c r="L54" s="37"/>
      <c r="M54" s="38"/>
      <c r="N54" s="37"/>
      <c r="O54" s="38"/>
      <c r="P54" s="37"/>
      <c r="Q54" s="38"/>
      <c r="R54" s="19"/>
      <c r="S54" s="20"/>
      <c r="T54" s="19"/>
      <c r="U54" s="21"/>
      <c r="V54" s="37"/>
      <c r="W54" s="38"/>
    </row>
    <row r="55" spans="1:23" ht="12.75" customHeight="1">
      <c r="A55" s="39" t="s">
        <v>75</v>
      </c>
      <c r="B55" s="23">
        <v>0</v>
      </c>
      <c r="C55" s="23">
        <v>0</v>
      </c>
      <c r="D55" s="23"/>
      <c r="E55" s="23">
        <f>$B55+$C55+$D55</f>
        <v>0</v>
      </c>
      <c r="F55" s="24">
        <v>0</v>
      </c>
      <c r="G55" s="25">
        <v>0</v>
      </c>
      <c r="H55" s="24"/>
      <c r="I55" s="25"/>
      <c r="J55" s="24"/>
      <c r="K55" s="25"/>
      <c r="L55" s="24"/>
      <c r="M55" s="25"/>
      <c r="N55" s="24"/>
      <c r="O55" s="25"/>
      <c r="P55" s="24">
        <f>$H55+$J55+$L55+$N55</f>
        <v>0</v>
      </c>
      <c r="Q55" s="25">
        <f>$I55+$K55+$M55+$O55</f>
        <v>0</v>
      </c>
      <c r="R55" s="26">
        <f>IF($H55=0,0,(($H55-$H55)/$H55)*100)</f>
        <v>0</v>
      </c>
      <c r="S55" s="27">
        <f>IF($I55=0,0,(($I55-$I55)/$I55)*100)</f>
        <v>0</v>
      </c>
      <c r="T55" s="26">
        <f>IF($E55=0,0,($P55/$E55)*100)</f>
        <v>0</v>
      </c>
      <c r="U55" s="28">
        <f>IF($E55=0,0,($Q55/$E55)*100)</f>
        <v>0</v>
      </c>
      <c r="V55" s="24">
        <v>0</v>
      </c>
      <c r="W55" s="25"/>
    </row>
    <row r="56" spans="1:23" ht="12.75" customHeight="1">
      <c r="A56" s="39" t="s">
        <v>76</v>
      </c>
      <c r="B56" s="23">
        <v>0</v>
      </c>
      <c r="C56" s="23">
        <v>0</v>
      </c>
      <c r="D56" s="23"/>
      <c r="E56" s="23">
        <f>$B56+$C56+$D56</f>
        <v>0</v>
      </c>
      <c r="F56" s="24">
        <v>0</v>
      </c>
      <c r="G56" s="25">
        <v>0</v>
      </c>
      <c r="H56" s="24"/>
      <c r="I56" s="25"/>
      <c r="J56" s="24"/>
      <c r="K56" s="25"/>
      <c r="L56" s="24"/>
      <c r="M56" s="25"/>
      <c r="N56" s="24"/>
      <c r="O56" s="25"/>
      <c r="P56" s="24">
        <f>$H56+$J56+$L56+$N56</f>
        <v>0</v>
      </c>
      <c r="Q56" s="25">
        <f>$I56+$K56+$M56+$O56</f>
        <v>0</v>
      </c>
      <c r="R56" s="26">
        <f>IF($H56=0,0,(($H56-$H56)/$H56)*100)</f>
        <v>0</v>
      </c>
      <c r="S56" s="27">
        <f>IF($I56=0,0,(($I56-$I56)/$I56)*100)</f>
        <v>0</v>
      </c>
      <c r="T56" s="26">
        <f>IF($E56=0,0,($P56/$E56)*100)</f>
        <v>0</v>
      </c>
      <c r="U56" s="28">
        <f>IF($E56=0,0,($Q56/$E56)*100)</f>
        <v>0</v>
      </c>
      <c r="V56" s="24">
        <v>0</v>
      </c>
      <c r="W56" s="25"/>
    </row>
    <row r="57" spans="1:23" ht="12.75" customHeight="1" hidden="1">
      <c r="A57" s="39" t="s">
        <v>77</v>
      </c>
      <c r="B57" s="23">
        <v>0</v>
      </c>
      <c r="C57" s="23">
        <v>0</v>
      </c>
      <c r="D57" s="23"/>
      <c r="E57" s="23">
        <f>$B57+$C57+$D57</f>
        <v>0</v>
      </c>
      <c r="F57" s="24">
        <v>0</v>
      </c>
      <c r="G57" s="25">
        <v>0</v>
      </c>
      <c r="H57" s="24"/>
      <c r="I57" s="25"/>
      <c r="J57" s="24"/>
      <c r="K57" s="25"/>
      <c r="L57" s="24"/>
      <c r="M57" s="25"/>
      <c r="N57" s="24"/>
      <c r="O57" s="25"/>
      <c r="P57" s="24">
        <f>$H57+$J57+$L57+$N57</f>
        <v>0</v>
      </c>
      <c r="Q57" s="25">
        <f>$I57+$K57+$M57+$O57</f>
        <v>0</v>
      </c>
      <c r="R57" s="26">
        <f>IF($H57=0,0,(($H57-$H57)/$H57)*100)</f>
        <v>0</v>
      </c>
      <c r="S57" s="27">
        <f>IF($I57=0,0,(($I57-$I57)/$I57)*100)</f>
        <v>0</v>
      </c>
      <c r="T57" s="26">
        <f>IF($E57=0,0,($P57/$E57)*100)</f>
        <v>0</v>
      </c>
      <c r="U57" s="28">
        <f>IF($E57=0,0,($Q57/$E57)*100)</f>
        <v>0</v>
      </c>
      <c r="V57" s="24">
        <v>0</v>
      </c>
      <c r="W57" s="25"/>
    </row>
    <row r="58" spans="1:23" ht="12.75" customHeight="1" hidden="1">
      <c r="A58" s="22" t="s">
        <v>78</v>
      </c>
      <c r="B58" s="23">
        <v>0</v>
      </c>
      <c r="C58" s="23">
        <v>0</v>
      </c>
      <c r="D58" s="23"/>
      <c r="E58" s="23">
        <f>$B58+$C58+$D58</f>
        <v>0</v>
      </c>
      <c r="F58" s="24">
        <v>0</v>
      </c>
      <c r="G58" s="25">
        <v>0</v>
      </c>
      <c r="H58" s="24"/>
      <c r="I58" s="25"/>
      <c r="J58" s="24"/>
      <c r="K58" s="25"/>
      <c r="L58" s="24"/>
      <c r="M58" s="25"/>
      <c r="N58" s="24"/>
      <c r="O58" s="25"/>
      <c r="P58" s="24">
        <f>$H58+$J58+$L58+$N58</f>
        <v>0</v>
      </c>
      <c r="Q58" s="25">
        <f>$I58+$K58+$M58+$O58</f>
        <v>0</v>
      </c>
      <c r="R58" s="26">
        <f>IF($H58=0,0,(($H58-$H58)/$H58)*100)</f>
        <v>0</v>
      </c>
      <c r="S58" s="27">
        <f>IF($I58=0,0,(($I58-$I58)/$I58)*100)</f>
        <v>0</v>
      </c>
      <c r="T58" s="26">
        <f>IF($E58=0,0,($P58/$E58)*100)</f>
        <v>0</v>
      </c>
      <c r="U58" s="28">
        <f>IF($E58=0,0,($Q58/$E58)*100)</f>
        <v>0</v>
      </c>
      <c r="V58" s="24">
        <v>0</v>
      </c>
      <c r="W58" s="25"/>
    </row>
    <row r="59" spans="1:23" ht="12.75" customHeight="1">
      <c r="A59" s="40" t="s">
        <v>41</v>
      </c>
      <c r="B59" s="41">
        <f>SUM(B55:B58)</f>
        <v>0</v>
      </c>
      <c r="C59" s="41">
        <f>SUM(C55:C58)</f>
        <v>0</v>
      </c>
      <c r="D59" s="41"/>
      <c r="E59" s="41">
        <f>$B59+$C59+$D59</f>
        <v>0</v>
      </c>
      <c r="F59" s="42">
        <f>SUM(F55:F58)</f>
        <v>0</v>
      </c>
      <c r="G59" s="43">
        <f>SUM(G55:G58)</f>
        <v>0</v>
      </c>
      <c r="H59" s="42">
        <f>SUM(H55:H58)</f>
        <v>0</v>
      </c>
      <c r="I59" s="43">
        <f>SUM(I55:I58)</f>
        <v>0</v>
      </c>
      <c r="J59" s="42">
        <f>SUM(J55:J58)</f>
        <v>0</v>
      </c>
      <c r="K59" s="43">
        <f>SUM(K55:K58)</f>
        <v>0</v>
      </c>
      <c r="L59" s="42">
        <f>SUM(L55:L58)</f>
        <v>0</v>
      </c>
      <c r="M59" s="43">
        <f>SUM(M55:M58)</f>
        <v>0</v>
      </c>
      <c r="N59" s="42">
        <f>SUM(N55:N58)</f>
        <v>0</v>
      </c>
      <c r="O59" s="43">
        <f>SUM(O55:O58)</f>
        <v>0</v>
      </c>
      <c r="P59" s="42">
        <f>$H59+$J59+$L59+$N59</f>
        <v>0</v>
      </c>
      <c r="Q59" s="43">
        <f>$I59+$K59+$M59+$O59</f>
        <v>0</v>
      </c>
      <c r="R59" s="44">
        <f>IF($H59=0,0,(($H59-$H59)/$H59)*100)</f>
        <v>0</v>
      </c>
      <c r="S59" s="45">
        <f>IF($I59=0,0,(($I59-$I59)/$I59)*100)</f>
        <v>0</v>
      </c>
      <c r="T59" s="44">
        <f>IF($E59=0,0,($P59/$E59)*100)</f>
        <v>0</v>
      </c>
      <c r="U59" s="46">
        <f>IF($E59=0,0,($Q59/$E59)*100)</f>
        <v>0</v>
      </c>
      <c r="V59" s="42">
        <f>SUM(V55:V58)</f>
        <v>0</v>
      </c>
      <c r="W59" s="43">
        <f>SUM(W55:W58)</f>
        <v>0</v>
      </c>
    </row>
    <row r="60" spans="1:23" ht="12.75" customHeight="1">
      <c r="A60" s="15" t="s">
        <v>79</v>
      </c>
      <c r="B60" s="36"/>
      <c r="C60" s="36"/>
      <c r="D60" s="36"/>
      <c r="E60" s="36"/>
      <c r="F60" s="37"/>
      <c r="G60" s="38"/>
      <c r="H60" s="37"/>
      <c r="I60" s="38"/>
      <c r="J60" s="37"/>
      <c r="K60" s="38"/>
      <c r="L60" s="37"/>
      <c r="M60" s="38"/>
      <c r="N60" s="37"/>
      <c r="O60" s="38"/>
      <c r="P60" s="37"/>
      <c r="Q60" s="38"/>
      <c r="R60" s="19"/>
      <c r="S60" s="20"/>
      <c r="T60" s="19"/>
      <c r="U60" s="21"/>
      <c r="V60" s="37"/>
      <c r="W60" s="38"/>
    </row>
    <row r="61" spans="1:23" ht="12.75" customHeight="1">
      <c r="A61" s="22" t="s">
        <v>80</v>
      </c>
      <c r="B61" s="23">
        <v>0</v>
      </c>
      <c r="C61" s="23">
        <v>0</v>
      </c>
      <c r="D61" s="23"/>
      <c r="E61" s="23">
        <f>$B61+$C61+$D61</f>
        <v>0</v>
      </c>
      <c r="F61" s="24">
        <v>0</v>
      </c>
      <c r="G61" s="25">
        <v>0</v>
      </c>
      <c r="H61" s="24"/>
      <c r="I61" s="25"/>
      <c r="J61" s="24"/>
      <c r="K61" s="25"/>
      <c r="L61" s="24"/>
      <c r="M61" s="25"/>
      <c r="N61" s="24"/>
      <c r="O61" s="25"/>
      <c r="P61" s="24">
        <f>$H61+$J61+$L61+$N61</f>
        <v>0</v>
      </c>
      <c r="Q61" s="25">
        <f>$I61+$K61+$M61+$O61</f>
        <v>0</v>
      </c>
      <c r="R61" s="26">
        <f>IF($H61=0,0,(($H61-$H61)/$H61)*100)</f>
        <v>0</v>
      </c>
      <c r="S61" s="27">
        <f>IF($I61=0,0,(($I61-$I61)/$I61)*100)</f>
        <v>0</v>
      </c>
      <c r="T61" s="26">
        <f>IF($E61=0,0,($P61/$E61)*100)</f>
        <v>0</v>
      </c>
      <c r="U61" s="28">
        <f>IF($E61=0,0,($Q61/$E61)*100)</f>
        <v>0</v>
      </c>
      <c r="V61" s="24">
        <v>0</v>
      </c>
      <c r="W61" s="25"/>
    </row>
    <row r="62" spans="1:23" ht="12.75" customHeight="1">
      <c r="A62" s="22" t="s">
        <v>81</v>
      </c>
      <c r="B62" s="23">
        <v>0</v>
      </c>
      <c r="C62" s="23">
        <v>0</v>
      </c>
      <c r="D62" s="23"/>
      <c r="E62" s="23">
        <f>$B62+$C62+$D62</f>
        <v>0</v>
      </c>
      <c r="F62" s="24">
        <v>0</v>
      </c>
      <c r="G62" s="25">
        <v>0</v>
      </c>
      <c r="H62" s="24"/>
      <c r="I62" s="25"/>
      <c r="J62" s="24"/>
      <c r="K62" s="25"/>
      <c r="L62" s="24"/>
      <c r="M62" s="25"/>
      <c r="N62" s="24"/>
      <c r="O62" s="25"/>
      <c r="P62" s="24">
        <f>$H62+$J62+$L62+$N62</f>
        <v>0</v>
      </c>
      <c r="Q62" s="25">
        <f>$I62+$K62+$M62+$O62</f>
        <v>0</v>
      </c>
      <c r="R62" s="26">
        <f>IF($H62=0,0,(($H62-$H62)/$H62)*100)</f>
        <v>0</v>
      </c>
      <c r="S62" s="27">
        <f>IF($I62=0,0,(($I62-$I62)/$I62)*100)</f>
        <v>0</v>
      </c>
      <c r="T62" s="26">
        <f>IF($E62=0,0,($P62/$E62)*100)</f>
        <v>0</v>
      </c>
      <c r="U62" s="28">
        <f>IF($E62=0,0,($Q62/$E62)*100)</f>
        <v>0</v>
      </c>
      <c r="V62" s="24">
        <v>0</v>
      </c>
      <c r="W62" s="25"/>
    </row>
    <row r="63" spans="1:23" ht="12.75" customHeight="1">
      <c r="A63" s="22" t="s">
        <v>82</v>
      </c>
      <c r="B63" s="23">
        <v>0</v>
      </c>
      <c r="C63" s="23">
        <v>0</v>
      </c>
      <c r="D63" s="23"/>
      <c r="E63" s="23">
        <f>$B63+$C63+$D63</f>
        <v>0</v>
      </c>
      <c r="F63" s="24">
        <v>0</v>
      </c>
      <c r="G63" s="25">
        <v>0</v>
      </c>
      <c r="H63" s="24"/>
      <c r="I63" s="25"/>
      <c r="J63" s="24"/>
      <c r="K63" s="25"/>
      <c r="L63" s="24"/>
      <c r="M63" s="25"/>
      <c r="N63" s="24"/>
      <c r="O63" s="25"/>
      <c r="P63" s="24">
        <f>$H63+$J63+$L63+$N63</f>
        <v>0</v>
      </c>
      <c r="Q63" s="25">
        <f>$I63+$K63+$M63+$O63</f>
        <v>0</v>
      </c>
      <c r="R63" s="26">
        <f>IF($H63=0,0,(($H63-$H63)/$H63)*100)</f>
        <v>0</v>
      </c>
      <c r="S63" s="27">
        <f>IF($I63=0,0,(($I63-$I63)/$I63)*100)</f>
        <v>0</v>
      </c>
      <c r="T63" s="26">
        <f>IF($E63=0,0,($P63/$E63)*100)</f>
        <v>0</v>
      </c>
      <c r="U63" s="28">
        <f>IF($E63=0,0,($Q63/$E63)*100)</f>
        <v>0</v>
      </c>
      <c r="V63" s="24">
        <v>0</v>
      </c>
      <c r="W63" s="25"/>
    </row>
    <row r="64" spans="1:23" ht="12.75" customHeight="1">
      <c r="A64" s="22" t="s">
        <v>83</v>
      </c>
      <c r="B64" s="23">
        <v>0</v>
      </c>
      <c r="C64" s="23">
        <v>47493000</v>
      </c>
      <c r="D64" s="23"/>
      <c r="E64" s="23">
        <f>$B64+$C64+$D64</f>
        <v>47493000</v>
      </c>
      <c r="F64" s="24">
        <v>28483000</v>
      </c>
      <c r="G64" s="25">
        <v>28483000</v>
      </c>
      <c r="H64" s="24"/>
      <c r="I64" s="25"/>
      <c r="J64" s="24"/>
      <c r="K64" s="25"/>
      <c r="L64" s="24"/>
      <c r="M64" s="25"/>
      <c r="N64" s="24"/>
      <c r="O64" s="25"/>
      <c r="P64" s="24">
        <f>$H64+$J64+$L64+$N64</f>
        <v>0</v>
      </c>
      <c r="Q64" s="25">
        <f>$I64+$K64+$M64+$O64</f>
        <v>0</v>
      </c>
      <c r="R64" s="26">
        <f>IF($H64=0,0,(($H64-$H64)/$H64)*100)</f>
        <v>0</v>
      </c>
      <c r="S64" s="27">
        <f>IF($I64=0,0,(($I64-$I64)/$I64)*100)</f>
        <v>0</v>
      </c>
      <c r="T64" s="26">
        <f>IF($E64=0,0,($P64/$E64)*100)</f>
        <v>0</v>
      </c>
      <c r="U64" s="28">
        <f>IF($E64=0,0,($Q64/$E64)*100)</f>
        <v>0</v>
      </c>
      <c r="V64" s="24">
        <v>0</v>
      </c>
      <c r="W64" s="25">
        <v>0</v>
      </c>
    </row>
    <row r="65" spans="1:23" ht="12.75" customHeight="1">
      <c r="A65" s="22" t="s">
        <v>84</v>
      </c>
      <c r="B65" s="23">
        <v>0</v>
      </c>
      <c r="C65" s="23">
        <v>0</v>
      </c>
      <c r="D65" s="23"/>
      <c r="E65" s="23">
        <f>$B65+$C65+$D65</f>
        <v>0</v>
      </c>
      <c r="F65" s="24">
        <v>0</v>
      </c>
      <c r="G65" s="25">
        <v>0</v>
      </c>
      <c r="H65" s="24"/>
      <c r="I65" s="25"/>
      <c r="J65" s="24"/>
      <c r="K65" s="25"/>
      <c r="L65" s="24"/>
      <c r="M65" s="25"/>
      <c r="N65" s="24"/>
      <c r="O65" s="25"/>
      <c r="P65" s="24">
        <f>$H65+$J65+$L65+$N65</f>
        <v>0</v>
      </c>
      <c r="Q65" s="25">
        <f>$I65+$K65+$M65+$O65</f>
        <v>0</v>
      </c>
      <c r="R65" s="26">
        <f>IF($H65=0,0,(($H65-$H65)/$H65)*100)</f>
        <v>0</v>
      </c>
      <c r="S65" s="27">
        <f>IF($I65=0,0,(($I65-$I65)/$I65)*100)</f>
        <v>0</v>
      </c>
      <c r="T65" s="26">
        <f>IF($E65=0,0,($P65/$E65)*100)</f>
        <v>0</v>
      </c>
      <c r="U65" s="28">
        <f>IF($E65=0,0,($Q65/$E65)*100)</f>
        <v>0</v>
      </c>
      <c r="V65" s="24">
        <v>0</v>
      </c>
      <c r="W65" s="25">
        <v>0</v>
      </c>
    </row>
    <row r="66" spans="1:23" ht="12.75" customHeight="1">
      <c r="A66" s="29" t="s">
        <v>41</v>
      </c>
      <c r="B66" s="30">
        <f>SUM(B61:B65)</f>
        <v>0</v>
      </c>
      <c r="C66" s="30">
        <f>SUM(C61:C65)</f>
        <v>47493000</v>
      </c>
      <c r="D66" s="30"/>
      <c r="E66" s="30">
        <f>$B66+$C66+$D66</f>
        <v>47493000</v>
      </c>
      <c r="F66" s="31">
        <f>SUM(F61:F65)</f>
        <v>28483000</v>
      </c>
      <c r="G66" s="32">
        <f>SUM(G61:G65)</f>
        <v>28483000</v>
      </c>
      <c r="H66" s="31">
        <f>SUM(H61:H65)</f>
        <v>0</v>
      </c>
      <c r="I66" s="32">
        <f>SUM(I61:I65)</f>
        <v>0</v>
      </c>
      <c r="J66" s="31">
        <f>SUM(J61:J65)</f>
        <v>0</v>
      </c>
      <c r="K66" s="32">
        <f>SUM(K61:K65)</f>
        <v>0</v>
      </c>
      <c r="L66" s="31">
        <f>SUM(L61:L65)</f>
        <v>0</v>
      </c>
      <c r="M66" s="32">
        <f>SUM(M61:M65)</f>
        <v>0</v>
      </c>
      <c r="N66" s="31">
        <f>SUM(N61:N65)</f>
        <v>0</v>
      </c>
      <c r="O66" s="32">
        <f>SUM(O61:O65)</f>
        <v>0</v>
      </c>
      <c r="P66" s="31">
        <f>$H66+$J66+$L66+$N66</f>
        <v>0</v>
      </c>
      <c r="Q66" s="32">
        <f>$I66+$K66+$M66+$O66</f>
        <v>0</v>
      </c>
      <c r="R66" s="33">
        <f>IF($H66=0,0,(($H66-$H66)/$H66)*100)</f>
        <v>0</v>
      </c>
      <c r="S66" s="34">
        <f>IF($I66=0,0,(($I66-$I66)/$I66)*100)</f>
        <v>0</v>
      </c>
      <c r="T66" s="33">
        <f>IF((+$E61+$E63+$E64++$E65)=0,0,(P66/(+$E61+$E63+$E64+$E65))*100)</f>
        <v>0</v>
      </c>
      <c r="U66" s="35">
        <f>IF((+$E61+$E63+$E65)=0,0,(Q66/(+$E61+$E63+$E65))*100)</f>
        <v>0</v>
      </c>
      <c r="V66" s="31">
        <f>SUM(V61:V65)</f>
        <v>0</v>
      </c>
      <c r="W66" s="32">
        <f>SUM(W61:W65)</f>
        <v>0</v>
      </c>
    </row>
    <row r="67" spans="1:23" ht="12.75" customHeight="1">
      <c r="A67" s="47" t="s">
        <v>85</v>
      </c>
      <c r="B67" s="48">
        <f>SUM(B9:B15,B18:B23,B26:B29,B32,B35:B39,B42:B52,B55:B58,B61:B65)</f>
        <v>3370407000</v>
      </c>
      <c r="C67" s="48">
        <f>SUM(C9:C15,C18:C23,C26:C29,C32,C35:C39,C42:C52,C55:C58,C61:C65)</f>
        <v>-283951000</v>
      </c>
      <c r="D67" s="48"/>
      <c r="E67" s="48">
        <f>$B67+$C67+$D67</f>
        <v>3086456000</v>
      </c>
      <c r="F67" s="49">
        <f>SUM(F9:F15,F18:F23,F26:F29,F32,F35:F39,F42:F52,F55:F58,F61:F65)</f>
        <v>3009277000</v>
      </c>
      <c r="G67" s="50">
        <f>SUM(G9:G15,G18:G23,G26:G29,G32,G35:G39,G42:G52,G55:G58,G61:G65)</f>
        <v>1078566000</v>
      </c>
      <c r="H67" s="49">
        <f>SUM(H9:H15,H18:H23,H26:H29,H32,H35:H39,H42:H52,H55:H58,H61:H65)</f>
        <v>425185000</v>
      </c>
      <c r="I67" s="50">
        <f>SUM(I9:I15,I18:I23,I26:I29,I32,I35:I39,I42:I52,I55:I58,I61:I65)</f>
        <v>478559402</v>
      </c>
      <c r="J67" s="49">
        <f>SUM(J9:J15,J18:J23,J26:J29,J32,J35:J39,J42:J52,J55:J58,J61:J65)</f>
        <v>0</v>
      </c>
      <c r="K67" s="50">
        <f>SUM(K9:K15,K18:K23,K26:K29,K32,K35:K39,K42:K52,K55:K58,K61:K65)</f>
        <v>0</v>
      </c>
      <c r="L67" s="49">
        <f>SUM(L9:L15,L18:L23,L26:L29,L32,L35:L39,L42:L52,L55:L58,L61:L65)</f>
        <v>0</v>
      </c>
      <c r="M67" s="50">
        <f>SUM(M9:M15,M18:M23,M26:M29,M32,M35:M39,M42:M52,M55:M58,M61:M65)</f>
        <v>0</v>
      </c>
      <c r="N67" s="49">
        <f>SUM(N9:N15,N18:N23,N26:N29,N32,N35:N39,N42:N52,N55:N58,N61:N65)</f>
        <v>0</v>
      </c>
      <c r="O67" s="50">
        <f>SUM(O9:O15,O18:O23,O26:O29,O32,O35:O39,O42:O52,O55:O58,O61:O65)</f>
        <v>0</v>
      </c>
      <c r="P67" s="49">
        <f>$H67+$J67+$L67+$N67</f>
        <v>425185000</v>
      </c>
      <c r="Q67" s="50">
        <f>$I67+$K67+$M67+$O67</f>
        <v>478559402</v>
      </c>
      <c r="R67" s="51">
        <f>IF($H67=0,0,(($H67-$H67)/$H67)*100)</f>
        <v>0</v>
      </c>
      <c r="S67" s="52">
        <f>IF($I67=0,0,(($I67-$I67)/$I67)*100)</f>
        <v>0</v>
      </c>
      <c r="T67" s="5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15.111370321245232</v>
      </c>
      <c r="U67" s="5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17.008333653199585</v>
      </c>
      <c r="V67" s="49">
        <f>SUM(V9:V15,V18:V23,V26:V29,V32,V35:V39,V42:V52,V55:V58,V61:V65)</f>
        <v>0</v>
      </c>
      <c r="W67" s="50">
        <f>SUM(W9:W15,W18:W23,W26:W29,W32,W35:W39,W42:W52,W55:W58,W61:W65)</f>
        <v>0</v>
      </c>
    </row>
    <row r="68" spans="1:23" ht="12.75" customHeight="1">
      <c r="A68" s="15" t="s">
        <v>42</v>
      </c>
      <c r="B68" s="36"/>
      <c r="C68" s="36"/>
      <c r="D68" s="36"/>
      <c r="E68" s="36"/>
      <c r="F68" s="37"/>
      <c r="G68" s="38"/>
      <c r="H68" s="37"/>
      <c r="I68" s="38"/>
      <c r="J68" s="37"/>
      <c r="K68" s="38"/>
      <c r="L68" s="37"/>
      <c r="M68" s="38"/>
      <c r="N68" s="37"/>
      <c r="O68" s="38"/>
      <c r="P68" s="37"/>
      <c r="Q68" s="38"/>
      <c r="R68" s="19"/>
      <c r="S68" s="20"/>
      <c r="T68" s="19"/>
      <c r="U68" s="21"/>
      <c r="V68" s="37"/>
      <c r="W68" s="38"/>
    </row>
    <row r="69" spans="1:23" s="54" customFormat="1" ht="12.75" customHeight="1">
      <c r="A69" s="53" t="s">
        <v>86</v>
      </c>
      <c r="B69" s="23">
        <v>3195369000</v>
      </c>
      <c r="C69" s="23">
        <v>0</v>
      </c>
      <c r="D69" s="23"/>
      <c r="E69" s="23">
        <f>$B69+$C69+$D69</f>
        <v>3195369000</v>
      </c>
      <c r="F69" s="24">
        <v>3195369000</v>
      </c>
      <c r="G69" s="25">
        <v>1513249000</v>
      </c>
      <c r="H69" s="24">
        <v>692948000</v>
      </c>
      <c r="I69" s="25">
        <v>799370421</v>
      </c>
      <c r="J69" s="24"/>
      <c r="K69" s="25"/>
      <c r="L69" s="24"/>
      <c r="M69" s="25"/>
      <c r="N69" s="24"/>
      <c r="O69" s="25"/>
      <c r="P69" s="24">
        <f>$H69+$J69+$L69+$N69</f>
        <v>692948000</v>
      </c>
      <c r="Q69" s="25">
        <f>$I69+$K69+$M69+$O69</f>
        <v>799370421</v>
      </c>
      <c r="R69" s="26">
        <f>IF($H69=0,0,(($H69-$H69)/$H69)*100)</f>
        <v>0</v>
      </c>
      <c r="S69" s="27">
        <f>IF($I69=0,0,(($I69-$I69)/$I69)*100)</f>
        <v>0</v>
      </c>
      <c r="T69" s="26">
        <f>IF($E69=0,0,($P69/$E69)*100)</f>
        <v>21.686008720745555</v>
      </c>
      <c r="U69" s="28">
        <f>IF($E69=0,0,($Q69/$E69)*100)</f>
        <v>25.016529264695254</v>
      </c>
      <c r="V69" s="24">
        <v>0</v>
      </c>
      <c r="W69" s="25">
        <v>0</v>
      </c>
    </row>
    <row r="70" spans="1:23" ht="12.75" customHeight="1">
      <c r="A70" s="40" t="s">
        <v>41</v>
      </c>
      <c r="B70" s="41">
        <f>B69</f>
        <v>3195369000</v>
      </c>
      <c r="C70" s="41">
        <f>C69</f>
        <v>0</v>
      </c>
      <c r="D70" s="41"/>
      <c r="E70" s="41">
        <f>$B70+$C70+$D70</f>
        <v>3195369000</v>
      </c>
      <c r="F70" s="42">
        <f>F69</f>
        <v>3195369000</v>
      </c>
      <c r="G70" s="43">
        <f>G69</f>
        <v>1513249000</v>
      </c>
      <c r="H70" s="42">
        <f>H69</f>
        <v>692948000</v>
      </c>
      <c r="I70" s="43">
        <f>I69</f>
        <v>799370421</v>
      </c>
      <c r="J70" s="42">
        <f>J69</f>
        <v>0</v>
      </c>
      <c r="K70" s="43">
        <f>K69</f>
        <v>0</v>
      </c>
      <c r="L70" s="42">
        <f>L69</f>
        <v>0</v>
      </c>
      <c r="M70" s="43">
        <f>M69</f>
        <v>0</v>
      </c>
      <c r="N70" s="42">
        <f>N69</f>
        <v>0</v>
      </c>
      <c r="O70" s="43">
        <f>O69</f>
        <v>0</v>
      </c>
      <c r="P70" s="42">
        <f>$H70+$J70+$L70+$N70</f>
        <v>692948000</v>
      </c>
      <c r="Q70" s="43">
        <f>$I70+$K70+$M70+$O70</f>
        <v>799370421</v>
      </c>
      <c r="R70" s="44">
        <f>IF($H70=0,0,(($H70-$H70)/$H70)*100)</f>
        <v>0</v>
      </c>
      <c r="S70" s="45">
        <f>IF($I70=0,0,(($I70-$I70)/$I70)*100)</f>
        <v>0</v>
      </c>
      <c r="T70" s="44">
        <f>IF($E70=0,0,($P70/$E70)*100)</f>
        <v>21.686008720745555</v>
      </c>
      <c r="U70" s="46">
        <f>IF($E70=0,0,($Q70/$E70)*100)</f>
        <v>25.016529264695254</v>
      </c>
      <c r="V70" s="42">
        <f>V69</f>
        <v>0</v>
      </c>
      <c r="W70" s="43">
        <f>W69</f>
        <v>0</v>
      </c>
    </row>
    <row r="71" spans="1:23" ht="12.75" customHeight="1">
      <c r="A71" s="47" t="s">
        <v>85</v>
      </c>
      <c r="B71" s="48">
        <f>B69</f>
        <v>3195369000</v>
      </c>
      <c r="C71" s="48">
        <f>C69</f>
        <v>0</v>
      </c>
      <c r="D71" s="48"/>
      <c r="E71" s="48">
        <f>$B71+$C71+$D71</f>
        <v>3195369000</v>
      </c>
      <c r="F71" s="49">
        <f>F69</f>
        <v>3195369000</v>
      </c>
      <c r="G71" s="50">
        <f>G69</f>
        <v>1513249000</v>
      </c>
      <c r="H71" s="49">
        <f>H69</f>
        <v>692948000</v>
      </c>
      <c r="I71" s="50">
        <f>I69</f>
        <v>799370421</v>
      </c>
      <c r="J71" s="49">
        <f>J69</f>
        <v>0</v>
      </c>
      <c r="K71" s="50">
        <f>K69</f>
        <v>0</v>
      </c>
      <c r="L71" s="49">
        <f>L69</f>
        <v>0</v>
      </c>
      <c r="M71" s="50">
        <f>M69</f>
        <v>0</v>
      </c>
      <c r="N71" s="49">
        <f>N69</f>
        <v>0</v>
      </c>
      <c r="O71" s="50">
        <f>O69</f>
        <v>0</v>
      </c>
      <c r="P71" s="49">
        <f>$H71+$J71+$L71+$N71</f>
        <v>692948000</v>
      </c>
      <c r="Q71" s="50">
        <f>$I71+$K71+$M71+$O71</f>
        <v>799370421</v>
      </c>
      <c r="R71" s="51">
        <f>IF($H71=0,0,(($H71-$H71)/$H71)*100)</f>
        <v>0</v>
      </c>
      <c r="S71" s="52">
        <f>IF($I71=0,0,(($I71-$I71)/$I71)*100)</f>
        <v>0</v>
      </c>
      <c r="T71" s="51">
        <f>IF($E71=0,0,($P71/$E71)*100)</f>
        <v>21.686008720745555</v>
      </c>
      <c r="U71" s="55">
        <f>IF($E71=0,0,($Q71/$E71)*100)</f>
        <v>25.016529264695254</v>
      </c>
      <c r="V71" s="49">
        <f>V69</f>
        <v>0</v>
      </c>
      <c r="W71" s="50">
        <f>W69</f>
        <v>0</v>
      </c>
    </row>
    <row r="72" spans="1:23" ht="12.75" customHeight="1" thickBot="1">
      <c r="A72" s="47" t="s">
        <v>87</v>
      </c>
      <c r="B72" s="48">
        <f>SUM(B9:B15,B18:B23,B26:B29,B32,B35:B39,B42:B52,B55:B58,B61:B65,B69)</f>
        <v>6565776000</v>
      </c>
      <c r="C72" s="48">
        <f>SUM(C9:C15,C18:C23,C26:C29,C32,C35:C39,C42:C52,C55:C58,C61:C65,C69)</f>
        <v>-283951000</v>
      </c>
      <c r="D72" s="48"/>
      <c r="E72" s="48">
        <f>$B72+$C72+$D72</f>
        <v>6281825000</v>
      </c>
      <c r="F72" s="49">
        <f>SUM(F9:F15,F18:F23,F26:F29,F32,F35:F39,F42:F52,F55:F58,F61:F65,F69)</f>
        <v>6204646000</v>
      </c>
      <c r="G72" s="50">
        <f>SUM(G9:G15,G18:G23,G26:G29,G32,G35:G39,G42:G52,G55:G58,G61:G65,G69)</f>
        <v>2591815000</v>
      </c>
      <c r="H72" s="49">
        <f>SUM(H9:H15,H18:H23,H26:H29,H32,H35:H39,H42:H52,H55:H58,H61:H65,H69)</f>
        <v>1118133000</v>
      </c>
      <c r="I72" s="50">
        <f>SUM(I9:I15,I18:I23,I26:I29,I32,I35:I39,I42:I52,I55:I58,I61:I65,I69)</f>
        <v>1277929823</v>
      </c>
      <c r="J72" s="49">
        <f>SUM(J9:J15,J18:J23,J26:J29,J32,J35:J39,J42:J52,J55:J58,J61:J65,J69)</f>
        <v>0</v>
      </c>
      <c r="K72" s="50">
        <f>SUM(K9:K15,K18:K23,K26:K29,K32,K35:K39,K42:K52,K55:K58,K61:K65,K69)</f>
        <v>0</v>
      </c>
      <c r="L72" s="49">
        <f>SUM(L9:L15,L18:L23,L26:L29,L32,L35:L39,L42:L52,L55:L58,L61:L65,L69)</f>
        <v>0</v>
      </c>
      <c r="M72" s="50">
        <f>SUM(M9:M15,M18:M23,M26:M29,M32,M35:M39,M42:M52,M55:M58,M61:M65,M69)</f>
        <v>0</v>
      </c>
      <c r="N72" s="49">
        <f>SUM(N9:N15,N18:N23,N26:N29,N32,N35:N39,N42:N52,N55:N58,N61:N65,N69)</f>
        <v>0</v>
      </c>
      <c r="O72" s="50">
        <f>SUM(O9:O15,O18:O23,O26:O29,O32,O35:O39,O42:O52,O55:O58,O61:O65,O69)</f>
        <v>0</v>
      </c>
      <c r="P72" s="49">
        <f>$H72+$J72+$L72+$N72</f>
        <v>1118133000</v>
      </c>
      <c r="Q72" s="50">
        <f>$I72+$K72+$M72+$O72</f>
        <v>1277929823</v>
      </c>
      <c r="R72" s="51">
        <f>IF($H72=0,0,(($H72-$H72)/$H72)*100)</f>
        <v>0</v>
      </c>
      <c r="S72" s="52">
        <f>IF($I72=0,0,(($I72-$I72)/$I72)*100)</f>
        <v>0</v>
      </c>
      <c r="T72" s="5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18.60749919496359</v>
      </c>
      <c r="U72" s="5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22.28577836395965</v>
      </c>
      <c r="V72" s="49">
        <f>SUM(V9:V15,V18:V23,V26:V29,V32,V35:V39,V42:V52,V55:V58,V61:V65,V69)</f>
        <v>0</v>
      </c>
      <c r="W72" s="50">
        <f>SUM(W9:W15,W18:W23,W26:W29,W32,W35:W39,W42:W52,W55:W58,W61:W65,W69)</f>
        <v>0</v>
      </c>
    </row>
    <row r="73" spans="1:23" ht="13.5" thickTop="1">
      <c r="A73" s="56"/>
      <c r="B73" s="57"/>
      <c r="C73" s="58"/>
      <c r="D73" s="58"/>
      <c r="E73" s="59"/>
      <c r="F73" s="57"/>
      <c r="G73" s="58"/>
      <c r="H73" s="58"/>
      <c r="I73" s="59"/>
      <c r="J73" s="58"/>
      <c r="K73" s="59"/>
      <c r="L73" s="58"/>
      <c r="M73" s="58"/>
      <c r="N73" s="58"/>
      <c r="O73" s="58"/>
      <c r="P73" s="58"/>
      <c r="Q73" s="58"/>
      <c r="R73" s="58"/>
      <c r="S73" s="58"/>
      <c r="T73" s="58"/>
      <c r="U73" s="59"/>
      <c r="V73" s="57"/>
      <c r="W73" s="59"/>
    </row>
    <row r="74" spans="1:23" ht="12.75">
      <c r="A74" s="60"/>
      <c r="B74" s="61"/>
      <c r="C74" s="62"/>
      <c r="D74" s="62"/>
      <c r="E74" s="63"/>
      <c r="F74" s="64" t="s">
        <v>4</v>
      </c>
      <c r="G74" s="65"/>
      <c r="H74" s="64" t="s">
        <v>5</v>
      </c>
      <c r="I74" s="66"/>
      <c r="J74" s="64" t="s">
        <v>6</v>
      </c>
      <c r="K74" s="66"/>
      <c r="L74" s="64" t="s">
        <v>7</v>
      </c>
      <c r="M74" s="64"/>
      <c r="N74" s="67" t="s">
        <v>8</v>
      </c>
      <c r="O74" s="64"/>
      <c r="P74" s="68" t="s">
        <v>9</v>
      </c>
      <c r="Q74" s="69"/>
      <c r="R74" s="70" t="s">
        <v>10</v>
      </c>
      <c r="S74" s="69"/>
      <c r="T74" s="70" t="s">
        <v>11</v>
      </c>
      <c r="U74" s="69"/>
      <c r="V74" s="68"/>
      <c r="W74" s="69"/>
    </row>
    <row r="75" spans="1:23" ht="67.5">
      <c r="A75" s="71" t="s">
        <v>88</v>
      </c>
      <c r="B75" s="72" t="s">
        <v>89</v>
      </c>
      <c r="C75" s="72" t="s">
        <v>90</v>
      </c>
      <c r="D75" s="73" t="s">
        <v>16</v>
      </c>
      <c r="E75" s="72" t="s">
        <v>17</v>
      </c>
      <c r="F75" s="72" t="s">
        <v>18</v>
      </c>
      <c r="G75" s="72" t="s">
        <v>91</v>
      </c>
      <c r="H75" s="72" t="s">
        <v>92</v>
      </c>
      <c r="I75" s="74" t="s">
        <v>21</v>
      </c>
      <c r="J75" s="72" t="s">
        <v>93</v>
      </c>
      <c r="K75" s="74" t="s">
        <v>23</v>
      </c>
      <c r="L75" s="72" t="s">
        <v>94</v>
      </c>
      <c r="M75" s="74" t="s">
        <v>25</v>
      </c>
      <c r="N75" s="72" t="s">
        <v>95</v>
      </c>
      <c r="O75" s="74" t="s">
        <v>27</v>
      </c>
      <c r="P75" s="74" t="s">
        <v>96</v>
      </c>
      <c r="Q75" s="75" t="s">
        <v>29</v>
      </c>
      <c r="R75" s="76" t="s">
        <v>96</v>
      </c>
      <c r="S75" s="77" t="s">
        <v>29</v>
      </c>
      <c r="T75" s="76" t="s">
        <v>97</v>
      </c>
      <c r="U75" s="73" t="s">
        <v>31</v>
      </c>
      <c r="V75" s="72"/>
      <c r="W75" s="74"/>
    </row>
    <row r="76" spans="1:23" ht="12.75">
      <c r="A76" s="78" t="str">
        <f>+A7</f>
        <v>R thousands</v>
      </c>
      <c r="B76" s="79"/>
      <c r="C76" s="79">
        <v>100</v>
      </c>
      <c r="D76" s="79"/>
      <c r="E76" s="79"/>
      <c r="F76" s="79"/>
      <c r="G76" s="79"/>
      <c r="H76" s="79"/>
      <c r="I76" s="79"/>
      <c r="J76" s="79"/>
      <c r="K76" s="79"/>
      <c r="L76" s="79"/>
      <c r="M76" s="80"/>
      <c r="N76" s="79"/>
      <c r="O76" s="80"/>
      <c r="P76" s="79"/>
      <c r="Q76" s="80"/>
      <c r="R76" s="79"/>
      <c r="S76" s="80"/>
      <c r="T76" s="79"/>
      <c r="U76" s="79"/>
      <c r="V76" s="79"/>
      <c r="W76" s="79"/>
    </row>
    <row r="77" spans="1:23" ht="12.75" hidden="1">
      <c r="A77" s="81"/>
      <c r="B77" s="82"/>
      <c r="C77" s="82"/>
      <c r="D77" s="82"/>
      <c r="E77" s="82"/>
      <c r="F77" s="82"/>
      <c r="G77" s="82"/>
      <c r="H77" s="82"/>
      <c r="I77" s="82"/>
      <c r="J77" s="82"/>
      <c r="K77" s="82"/>
      <c r="L77" s="82"/>
      <c r="M77" s="83"/>
      <c r="N77" s="82"/>
      <c r="O77" s="83"/>
      <c r="P77" s="82"/>
      <c r="Q77" s="83"/>
      <c r="R77" s="84"/>
      <c r="S77" s="85"/>
      <c r="T77" s="84"/>
      <c r="U77" s="84"/>
      <c r="V77" s="82"/>
      <c r="W77" s="82"/>
    </row>
    <row r="78" spans="1:23" ht="12.75" hidden="1">
      <c r="A78" s="86" t="s">
        <v>98</v>
      </c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8"/>
      <c r="N78" s="87"/>
      <c r="O78" s="88"/>
      <c r="P78" s="87"/>
      <c r="Q78" s="88"/>
      <c r="R78" s="89"/>
      <c r="S78" s="90"/>
      <c r="T78" s="89"/>
      <c r="U78" s="89"/>
      <c r="V78" s="87"/>
      <c r="W78" s="87"/>
    </row>
    <row r="79" spans="1:23" ht="12.75" hidden="1">
      <c r="A79" s="91" t="s">
        <v>99</v>
      </c>
      <c r="B79" s="92">
        <f>SUM(B80:B83)</f>
        <v>0</v>
      </c>
      <c r="C79" s="92">
        <f>SUM(C80:C83)</f>
        <v>0</v>
      </c>
      <c r="D79" s="92">
        <f>SUM(D80:D83)</f>
        <v>0</v>
      </c>
      <c r="E79" s="92">
        <f>SUM(E80:E83)</f>
        <v>0</v>
      </c>
      <c r="F79" s="92">
        <f>SUM(F80:F83)</f>
        <v>0</v>
      </c>
      <c r="G79" s="92">
        <f>SUM(G80:G83)</f>
        <v>0</v>
      </c>
      <c r="H79" s="92">
        <f>SUM(H80:H83)</f>
        <v>0</v>
      </c>
      <c r="I79" s="92">
        <f>SUM(I80:I83)</f>
        <v>0</v>
      </c>
      <c r="J79" s="92">
        <f>SUM(J80:J83)</f>
        <v>0</v>
      </c>
      <c r="K79" s="92">
        <f>SUM(K80:K83)</f>
        <v>0</v>
      </c>
      <c r="L79" s="92">
        <f>SUM(L80:L83)</f>
        <v>0</v>
      </c>
      <c r="M79" s="93">
        <f>SUM(M80:M83)</f>
        <v>0</v>
      </c>
      <c r="N79" s="92"/>
      <c r="O79" s="93"/>
      <c r="P79" s="92"/>
      <c r="Q79" s="93"/>
      <c r="R79" s="94"/>
      <c r="S79" s="95"/>
      <c r="T79" s="94"/>
      <c r="U79" s="94"/>
      <c r="V79" s="92">
        <f>SUM(V80:V83)</f>
        <v>0</v>
      </c>
      <c r="W79" s="92">
        <f>SUM(W80:W83)</f>
        <v>0</v>
      </c>
    </row>
    <row r="80" spans="1:23" ht="12.75" hidden="1">
      <c r="A80" s="60" t="s">
        <v>100</v>
      </c>
      <c r="B80" s="96"/>
      <c r="C80" s="96"/>
      <c r="D80" s="96"/>
      <c r="E80" s="96">
        <f>SUM(B80:D80)</f>
        <v>0</v>
      </c>
      <c r="F80" s="96"/>
      <c r="G80" s="96"/>
      <c r="H80" s="96"/>
      <c r="I80" s="97"/>
      <c r="J80" s="96"/>
      <c r="K80" s="97"/>
      <c r="L80" s="96"/>
      <c r="M80" s="98"/>
      <c r="N80" s="96"/>
      <c r="O80" s="98"/>
      <c r="P80" s="96"/>
      <c r="Q80" s="98"/>
      <c r="R80" s="99"/>
      <c r="S80" s="100"/>
      <c r="T80" s="99"/>
      <c r="U80" s="99"/>
      <c r="V80" s="96"/>
      <c r="W80" s="96"/>
    </row>
    <row r="81" spans="1:23" ht="12.75" hidden="1">
      <c r="A81" s="60" t="s">
        <v>101</v>
      </c>
      <c r="B81" s="96"/>
      <c r="C81" s="96"/>
      <c r="D81" s="96"/>
      <c r="E81" s="96">
        <f>SUM(B81:D81)</f>
        <v>0</v>
      </c>
      <c r="F81" s="96"/>
      <c r="G81" s="96"/>
      <c r="H81" s="96"/>
      <c r="I81" s="97"/>
      <c r="J81" s="96"/>
      <c r="K81" s="97"/>
      <c r="L81" s="96"/>
      <c r="M81" s="98"/>
      <c r="N81" s="96"/>
      <c r="O81" s="98"/>
      <c r="P81" s="96"/>
      <c r="Q81" s="98"/>
      <c r="R81" s="99"/>
      <c r="S81" s="100"/>
      <c r="T81" s="99"/>
      <c r="U81" s="99"/>
      <c r="V81" s="96"/>
      <c r="W81" s="96"/>
    </row>
    <row r="82" spans="1:23" ht="12.75" hidden="1">
      <c r="A82" s="60" t="s">
        <v>102</v>
      </c>
      <c r="B82" s="96"/>
      <c r="C82" s="96"/>
      <c r="D82" s="96"/>
      <c r="E82" s="96">
        <f>SUM(B82:D82)</f>
        <v>0</v>
      </c>
      <c r="F82" s="96"/>
      <c r="G82" s="96"/>
      <c r="H82" s="96"/>
      <c r="I82" s="97"/>
      <c r="J82" s="96"/>
      <c r="K82" s="97"/>
      <c r="L82" s="96"/>
      <c r="M82" s="98"/>
      <c r="N82" s="96"/>
      <c r="O82" s="98"/>
      <c r="P82" s="96"/>
      <c r="Q82" s="98"/>
      <c r="R82" s="99"/>
      <c r="S82" s="100"/>
      <c r="T82" s="99"/>
      <c r="U82" s="99"/>
      <c r="V82" s="96"/>
      <c r="W82" s="96"/>
    </row>
    <row r="83" spans="1:23" ht="12.75" hidden="1">
      <c r="A83" s="60" t="s">
        <v>103</v>
      </c>
      <c r="B83" s="96"/>
      <c r="C83" s="96"/>
      <c r="D83" s="96"/>
      <c r="E83" s="96">
        <f>SUM(B83:D83)</f>
        <v>0</v>
      </c>
      <c r="F83" s="96"/>
      <c r="G83" s="96"/>
      <c r="H83" s="96"/>
      <c r="I83" s="97"/>
      <c r="J83" s="96"/>
      <c r="K83" s="97"/>
      <c r="L83" s="96"/>
      <c r="M83" s="98"/>
      <c r="N83" s="96"/>
      <c r="O83" s="98"/>
      <c r="P83" s="96"/>
      <c r="Q83" s="98"/>
      <c r="R83" s="99"/>
      <c r="S83" s="100"/>
      <c r="T83" s="99"/>
      <c r="U83" s="99"/>
      <c r="V83" s="96"/>
      <c r="W83" s="96"/>
    </row>
    <row r="84" spans="1:23" ht="12.75" hidden="1">
      <c r="A84" s="60"/>
      <c r="B84" s="96"/>
      <c r="C84" s="96"/>
      <c r="D84" s="96"/>
      <c r="E84" s="96"/>
      <c r="F84" s="96"/>
      <c r="G84" s="96"/>
      <c r="H84" s="96"/>
      <c r="I84" s="96"/>
      <c r="J84" s="96"/>
      <c r="K84" s="96"/>
      <c r="L84" s="96"/>
      <c r="M84" s="98"/>
      <c r="N84" s="96"/>
      <c r="O84" s="98"/>
      <c r="P84" s="96"/>
      <c r="Q84" s="98"/>
      <c r="R84" s="99"/>
      <c r="S84" s="100"/>
      <c r="T84" s="99"/>
      <c r="U84" s="99"/>
      <c r="V84" s="96"/>
      <c r="W84" s="96"/>
    </row>
    <row r="85" spans="1:23" ht="12.75">
      <c r="A85" s="101" t="s">
        <v>104</v>
      </c>
      <c r="B85" s="102"/>
      <c r="C85" s="102"/>
      <c r="D85" s="102"/>
      <c r="E85" s="102"/>
      <c r="F85" s="102"/>
      <c r="G85" s="102"/>
      <c r="H85" s="102"/>
      <c r="I85" s="102"/>
      <c r="J85" s="102"/>
      <c r="K85" s="102"/>
      <c r="L85" s="102"/>
      <c r="M85" s="102"/>
      <c r="N85" s="102"/>
      <c r="O85" s="102"/>
      <c r="P85" s="102"/>
      <c r="Q85" s="103"/>
      <c r="R85" s="104"/>
      <c r="S85" s="104"/>
      <c r="T85" s="105"/>
      <c r="U85" s="106"/>
      <c r="V85" s="102"/>
      <c r="W85" s="102"/>
    </row>
    <row r="86" spans="1:23" ht="12.75">
      <c r="A86" s="107" t="s">
        <v>105</v>
      </c>
      <c r="B86" s="108">
        <v>0</v>
      </c>
      <c r="C86" s="108">
        <v>0</v>
      </c>
      <c r="D86" s="108"/>
      <c r="E86" s="108">
        <f>$B86+$C86+$D86</f>
        <v>0</v>
      </c>
      <c r="F86" s="108">
        <v>0</v>
      </c>
      <c r="G86" s="108">
        <v>0</v>
      </c>
      <c r="H86" s="108"/>
      <c r="I86" s="108"/>
      <c r="J86" s="108"/>
      <c r="K86" s="108"/>
      <c r="L86" s="108"/>
      <c r="M86" s="108"/>
      <c r="N86" s="108"/>
      <c r="O86" s="108"/>
      <c r="P86" s="108">
        <f>$H86+$J86+$L86+$N86</f>
        <v>0</v>
      </c>
      <c r="Q86" s="96">
        <f>$I86+$K86+$M86+$O86</f>
        <v>0</v>
      </c>
      <c r="R86" s="109">
        <f>IF($H86=0,0,(($H86-$H86)/$H86)*100)</f>
        <v>0</v>
      </c>
      <c r="S86" s="110">
        <f>IF($I86=0,0,(($I86-$I86)/$I86)*100)</f>
        <v>0</v>
      </c>
      <c r="T86" s="109">
        <f>IF($E86=0,0,($P86/$E86)*100)</f>
        <v>0</v>
      </c>
      <c r="U86" s="110">
        <f>IF($E86=0,0,($Q86/$E86)*100)</f>
        <v>0</v>
      </c>
      <c r="V86" s="108"/>
      <c r="W86" s="108"/>
    </row>
    <row r="87" spans="1:23" ht="12.75">
      <c r="A87" s="111" t="s">
        <v>106</v>
      </c>
      <c r="B87" s="96">
        <v>0</v>
      </c>
      <c r="C87" s="96">
        <v>0</v>
      </c>
      <c r="D87" s="96"/>
      <c r="E87" s="96">
        <f>$B87+$C87+$D87</f>
        <v>0</v>
      </c>
      <c r="F87" s="96">
        <v>0</v>
      </c>
      <c r="G87" s="96">
        <v>0</v>
      </c>
      <c r="H87" s="96"/>
      <c r="I87" s="96"/>
      <c r="J87" s="96"/>
      <c r="K87" s="96"/>
      <c r="L87" s="96"/>
      <c r="M87" s="96"/>
      <c r="N87" s="96"/>
      <c r="O87" s="96"/>
      <c r="P87" s="98">
        <f>$H87+$J87+$L87+$N87</f>
        <v>0</v>
      </c>
      <c r="Q87" s="98">
        <f>$I87+$K87+$M87+$O87</f>
        <v>0</v>
      </c>
      <c r="R87" s="109">
        <f>IF($H87=0,0,(($H87-$H87)/$H87)*100)</f>
        <v>0</v>
      </c>
      <c r="S87" s="110">
        <f>IF($I87=0,0,(($I87-$I87)/$I87)*100)</f>
        <v>0</v>
      </c>
      <c r="T87" s="109">
        <f>IF($E87=0,0,($P87/$E87)*100)</f>
        <v>0</v>
      </c>
      <c r="U87" s="110">
        <f>IF($E87=0,0,($Q87/$E87)*100)</f>
        <v>0</v>
      </c>
      <c r="V87" s="96"/>
      <c r="W87" s="96"/>
    </row>
    <row r="88" spans="1:23" ht="12.75">
      <c r="A88" s="111" t="s">
        <v>107</v>
      </c>
      <c r="B88" s="96">
        <v>0</v>
      </c>
      <c r="C88" s="96">
        <v>0</v>
      </c>
      <c r="D88" s="96"/>
      <c r="E88" s="96">
        <f>$B88+$C88+$D88</f>
        <v>0</v>
      </c>
      <c r="F88" s="96">
        <v>0</v>
      </c>
      <c r="G88" s="96">
        <v>0</v>
      </c>
      <c r="H88" s="96"/>
      <c r="I88" s="96"/>
      <c r="J88" s="96"/>
      <c r="K88" s="96"/>
      <c r="L88" s="96"/>
      <c r="M88" s="96"/>
      <c r="N88" s="96"/>
      <c r="O88" s="96"/>
      <c r="P88" s="98">
        <f>$H88+$J88+$L88+$N88</f>
        <v>0</v>
      </c>
      <c r="Q88" s="98">
        <f>$I88+$K88+$M88+$O88</f>
        <v>0</v>
      </c>
      <c r="R88" s="109">
        <f>IF($H88=0,0,(($H88-$H88)/$H88)*100)</f>
        <v>0</v>
      </c>
      <c r="S88" s="110">
        <f>IF($I88=0,0,(($I88-$I88)/$I88)*100)</f>
        <v>0</v>
      </c>
      <c r="T88" s="109">
        <f>IF($E88=0,0,($P88/$E88)*100)</f>
        <v>0</v>
      </c>
      <c r="U88" s="110">
        <f>IF($E88=0,0,($Q88/$E88)*100)</f>
        <v>0</v>
      </c>
      <c r="V88" s="96"/>
      <c r="W88" s="96"/>
    </row>
    <row r="89" spans="1:23" ht="12.75">
      <c r="A89" s="111" t="s">
        <v>108</v>
      </c>
      <c r="B89" s="96">
        <v>0</v>
      </c>
      <c r="C89" s="96">
        <v>0</v>
      </c>
      <c r="D89" s="96"/>
      <c r="E89" s="96">
        <f>$B89+$C89+$D89</f>
        <v>0</v>
      </c>
      <c r="F89" s="96">
        <v>0</v>
      </c>
      <c r="G89" s="96">
        <v>0</v>
      </c>
      <c r="H89" s="96"/>
      <c r="I89" s="96"/>
      <c r="J89" s="96"/>
      <c r="K89" s="96"/>
      <c r="L89" s="96"/>
      <c r="M89" s="96"/>
      <c r="N89" s="96"/>
      <c r="O89" s="96"/>
      <c r="P89" s="98">
        <f>$H89+$J89+$L89+$N89</f>
        <v>0</v>
      </c>
      <c r="Q89" s="98">
        <f>$I89+$K89+$M89+$O89</f>
        <v>0</v>
      </c>
      <c r="R89" s="109">
        <f>IF($H89=0,0,(($H89-$H89)/$H89)*100)</f>
        <v>0</v>
      </c>
      <c r="S89" s="110">
        <f>IF($I89=0,0,(($I89-$I89)/$I89)*100)</f>
        <v>0</v>
      </c>
      <c r="T89" s="109">
        <f>IF($E89=0,0,($P89/$E89)*100)</f>
        <v>0</v>
      </c>
      <c r="U89" s="110">
        <f>IF($E89=0,0,($Q89/$E89)*100)</f>
        <v>0</v>
      </c>
      <c r="V89" s="96"/>
      <c r="W89" s="96"/>
    </row>
    <row r="90" spans="1:23" ht="12.75">
      <c r="A90" s="111" t="s">
        <v>109</v>
      </c>
      <c r="B90" s="96">
        <v>0</v>
      </c>
      <c r="C90" s="96">
        <v>0</v>
      </c>
      <c r="D90" s="96"/>
      <c r="E90" s="96">
        <f>$B90+$C90+$D90</f>
        <v>0</v>
      </c>
      <c r="F90" s="96">
        <v>0</v>
      </c>
      <c r="G90" s="96">
        <v>0</v>
      </c>
      <c r="H90" s="96"/>
      <c r="I90" s="96"/>
      <c r="J90" s="96"/>
      <c r="K90" s="96"/>
      <c r="L90" s="96"/>
      <c r="M90" s="96"/>
      <c r="N90" s="96"/>
      <c r="O90" s="96"/>
      <c r="P90" s="98">
        <f>$H90+$J90+$L90+$N90</f>
        <v>0</v>
      </c>
      <c r="Q90" s="98">
        <f>$I90+$K90+$M90+$O90</f>
        <v>0</v>
      </c>
      <c r="R90" s="109">
        <f>IF($H90=0,0,(($H90-$H90)/$H90)*100)</f>
        <v>0</v>
      </c>
      <c r="S90" s="110">
        <f>IF($I90=0,0,(($I90-$I90)/$I90)*100)</f>
        <v>0</v>
      </c>
      <c r="T90" s="109">
        <f>IF($E90=0,0,($P90/$E90)*100)</f>
        <v>0</v>
      </c>
      <c r="U90" s="110">
        <f>IF($E90=0,0,($Q90/$E90)*100)</f>
        <v>0</v>
      </c>
      <c r="V90" s="96"/>
      <c r="W90" s="96"/>
    </row>
    <row r="91" spans="1:23" ht="12.75">
      <c r="A91" s="111" t="s">
        <v>110</v>
      </c>
      <c r="B91" s="96">
        <v>0</v>
      </c>
      <c r="C91" s="96">
        <v>0</v>
      </c>
      <c r="D91" s="96"/>
      <c r="E91" s="96">
        <f>$B91+$C91+$D91</f>
        <v>0</v>
      </c>
      <c r="F91" s="96">
        <v>0</v>
      </c>
      <c r="G91" s="96">
        <v>0</v>
      </c>
      <c r="H91" s="96"/>
      <c r="I91" s="96"/>
      <c r="J91" s="96"/>
      <c r="K91" s="96"/>
      <c r="L91" s="96"/>
      <c r="M91" s="96"/>
      <c r="N91" s="96"/>
      <c r="O91" s="96"/>
      <c r="P91" s="98">
        <f>$H91+$J91+$L91+$N91</f>
        <v>0</v>
      </c>
      <c r="Q91" s="98">
        <f>$I91+$K91+$M91+$O91</f>
        <v>0</v>
      </c>
      <c r="R91" s="109">
        <f>IF($H91=0,0,(($H91-$H91)/$H91)*100)</f>
        <v>0</v>
      </c>
      <c r="S91" s="110">
        <f>IF($I91=0,0,(($I91-$I91)/$I91)*100)</f>
        <v>0</v>
      </c>
      <c r="T91" s="109">
        <f>IF($E91=0,0,($P91/$E91)*100)</f>
        <v>0</v>
      </c>
      <c r="U91" s="110">
        <f>IF($E91=0,0,($Q91/$E91)*100)</f>
        <v>0</v>
      </c>
      <c r="V91" s="96"/>
      <c r="W91" s="96"/>
    </row>
    <row r="92" spans="1:23" ht="12.75">
      <c r="A92" s="111" t="s">
        <v>111</v>
      </c>
      <c r="B92" s="96">
        <v>0</v>
      </c>
      <c r="C92" s="96">
        <v>0</v>
      </c>
      <c r="D92" s="96"/>
      <c r="E92" s="96">
        <f>$B92+$C92+$D92</f>
        <v>0</v>
      </c>
      <c r="F92" s="96">
        <v>0</v>
      </c>
      <c r="G92" s="96">
        <v>0</v>
      </c>
      <c r="H92" s="96"/>
      <c r="I92" s="96"/>
      <c r="J92" s="96"/>
      <c r="K92" s="96"/>
      <c r="L92" s="96"/>
      <c r="M92" s="96"/>
      <c r="N92" s="96"/>
      <c r="O92" s="96"/>
      <c r="P92" s="98">
        <f>$H92+$J92+$L92+$N92</f>
        <v>0</v>
      </c>
      <c r="Q92" s="98">
        <f>$I92+$K92+$M92+$O92</f>
        <v>0</v>
      </c>
      <c r="R92" s="109">
        <f>IF($H92=0,0,(($H92-$H92)/$H92)*100)</f>
        <v>0</v>
      </c>
      <c r="S92" s="110">
        <f>IF($I92=0,0,(($I92-$I92)/$I92)*100)</f>
        <v>0</v>
      </c>
      <c r="T92" s="109">
        <f>IF($E92=0,0,($P92/$E92)*100)</f>
        <v>0</v>
      </c>
      <c r="U92" s="110">
        <f>IF($E92=0,0,($Q92/$E92)*100)</f>
        <v>0</v>
      </c>
      <c r="V92" s="96"/>
      <c r="W92" s="96"/>
    </row>
    <row r="93" spans="1:23" ht="12.75">
      <c r="A93" s="111" t="s">
        <v>112</v>
      </c>
      <c r="B93" s="96">
        <v>0</v>
      </c>
      <c r="C93" s="96">
        <v>0</v>
      </c>
      <c r="D93" s="96"/>
      <c r="E93" s="96">
        <f>$B93+$C93+$D93</f>
        <v>0</v>
      </c>
      <c r="F93" s="96">
        <v>0</v>
      </c>
      <c r="G93" s="96">
        <v>0</v>
      </c>
      <c r="H93" s="96"/>
      <c r="I93" s="96"/>
      <c r="J93" s="96"/>
      <c r="K93" s="96"/>
      <c r="L93" s="96"/>
      <c r="M93" s="96"/>
      <c r="N93" s="96"/>
      <c r="O93" s="96"/>
      <c r="P93" s="98">
        <f>$H93+$J93+$L93+$N93</f>
        <v>0</v>
      </c>
      <c r="Q93" s="98">
        <f>$I93+$K93+$M93+$O93</f>
        <v>0</v>
      </c>
      <c r="R93" s="109">
        <f>IF($H93=0,0,(($H93-$H93)/$H93)*100)</f>
        <v>0</v>
      </c>
      <c r="S93" s="110">
        <f>IF($I93=0,0,(($I93-$I93)/$I93)*100)</f>
        <v>0</v>
      </c>
      <c r="T93" s="109">
        <f>IF($E93=0,0,($P93/$E93)*100)</f>
        <v>0</v>
      </c>
      <c r="U93" s="110">
        <f>IF($E93=0,0,($Q93/$E93)*100)</f>
        <v>0</v>
      </c>
      <c r="V93" s="96"/>
      <c r="W93" s="96"/>
    </row>
    <row r="94" spans="1:23" ht="12.75">
      <c r="A94" s="112" t="s">
        <v>113</v>
      </c>
      <c r="B94" s="113"/>
      <c r="C94" s="113"/>
      <c r="D94" s="113"/>
      <c r="E94" s="113"/>
      <c r="F94" s="113"/>
      <c r="G94" s="113"/>
      <c r="H94" s="113"/>
      <c r="I94" s="113"/>
      <c r="J94" s="113"/>
      <c r="K94" s="113"/>
      <c r="L94" s="113"/>
      <c r="M94" s="113"/>
      <c r="N94" s="113"/>
      <c r="O94" s="113"/>
      <c r="P94" s="114"/>
      <c r="Q94" s="114"/>
      <c r="R94" s="115"/>
      <c r="S94" s="116"/>
      <c r="T94" s="115"/>
      <c r="U94" s="116"/>
      <c r="V94" s="113"/>
      <c r="W94" s="113"/>
    </row>
    <row r="95" spans="1:23" ht="22.5" hidden="1">
      <c r="A95" s="117" t="s">
        <v>114</v>
      </c>
      <c r="B95" s="118">
        <f>SUM(B96:B110)</f>
        <v>0</v>
      </c>
      <c r="C95" s="118">
        <f>SUM(C96:C110)</f>
        <v>0</v>
      </c>
      <c r="D95" s="118">
        <f>SUM(D96:D110)</f>
        <v>0</v>
      </c>
      <c r="E95" s="118">
        <f>SUM(E96:E110)</f>
        <v>0</v>
      </c>
      <c r="F95" s="118">
        <f>SUM(F96:F110)</f>
        <v>0</v>
      </c>
      <c r="G95" s="118">
        <f>SUM(G96:G110)</f>
        <v>0</v>
      </c>
      <c r="H95" s="118">
        <f>SUM(H96:H110)</f>
        <v>0</v>
      </c>
      <c r="I95" s="118">
        <f>SUM(I96:I110)</f>
        <v>0</v>
      </c>
      <c r="J95" s="118">
        <f>SUM(J96:J110)</f>
        <v>0</v>
      </c>
      <c r="K95" s="118">
        <f>SUM(K96:K110)</f>
        <v>0</v>
      </c>
      <c r="L95" s="118">
        <f>SUM(L96:L110)</f>
        <v>0</v>
      </c>
      <c r="M95" s="119">
        <f>SUM(M96:M110)</f>
        <v>0</v>
      </c>
      <c r="N95" s="118"/>
      <c r="O95" s="119"/>
      <c r="P95" s="118"/>
      <c r="Q95" s="119"/>
      <c r="R95" s="120" t="str">
        <f>IF(L95=0," ",(N95-L95)/L95)</f>
        <v> </v>
      </c>
      <c r="S95" s="120" t="str">
        <f>IF(M95=0," ",(O95-M95)/M95)</f>
        <v> </v>
      </c>
      <c r="T95" s="120" t="str">
        <f>IF(E95=0," ",(P95/E95))</f>
        <v> </v>
      </c>
      <c r="U95" s="121" t="str">
        <f>IF(E95=0," ",(Q95/E95))</f>
        <v> </v>
      </c>
      <c r="V95" s="118">
        <f>SUM(V96:V110)</f>
        <v>0</v>
      </c>
      <c r="W95" s="118">
        <f>SUM(W96:W110)</f>
        <v>0</v>
      </c>
    </row>
    <row r="96" spans="1:23" ht="12.75" hidden="1">
      <c r="A96" s="1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126" t="str">
        <f>IF(L96=0," ",(N96-L96)/L96)</f>
        <v> </v>
      </c>
      <c r="S96" s="126" t="str">
        <f>IF(M96=0," ",(O96-M96)/M96)</f>
        <v> </v>
      </c>
      <c r="T96" s="126" t="str">
        <f>IF(E96=0," ",(P96/E96))</f>
        <v> </v>
      </c>
      <c r="U96" s="127" t="str">
        <f>IF(E96=0," ",(Q96/E96))</f>
        <v> </v>
      </c>
      <c r="V96" s="123"/>
      <c r="W96" s="123"/>
    </row>
    <row r="97" spans="1:23" ht="12.75" hidden="1">
      <c r="A97" s="122"/>
      <c r="B97" s="123"/>
      <c r="C97" s="123"/>
      <c r="D97" s="123"/>
      <c r="E97" s="124">
        <f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126" t="str">
        <f>IF(L97=0," ",(N97-L97)/L97)</f>
        <v> </v>
      </c>
      <c r="S97" s="126" t="str">
        <f>IF(M97=0," ",(O97-M97)/M97)</f>
        <v> </v>
      </c>
      <c r="T97" s="126" t="str">
        <f>IF(E97=0," ",(P97/E97))</f>
        <v> </v>
      </c>
      <c r="U97" s="127" t="str">
        <f>IF(E97=0," ",(Q97/E97))</f>
        <v> </v>
      </c>
      <c r="V97" s="123"/>
      <c r="W97" s="123"/>
    </row>
    <row r="98" spans="1:23" ht="12.75" hidden="1">
      <c r="A98" s="122"/>
      <c r="B98" s="123"/>
      <c r="C98" s="123"/>
      <c r="D98" s="123"/>
      <c r="E98" s="124">
        <f>SUM(B98:D98)</f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126" t="str">
        <f>IF(L98=0," ",(N98-L98)/L98)</f>
        <v> </v>
      </c>
      <c r="S98" s="126" t="str">
        <f>IF(M98=0," ",(O98-M98)/M98)</f>
        <v> </v>
      </c>
      <c r="T98" s="126" t="str">
        <f>IF(E98=0," ",(P98/E98))</f>
        <v> </v>
      </c>
      <c r="U98" s="127" t="str">
        <f>IF(E98=0," ",(Q98/E98))</f>
        <v> </v>
      </c>
      <c r="V98" s="123"/>
      <c r="W98" s="123"/>
    </row>
    <row r="99" spans="1:23" ht="12.75" hidden="1">
      <c r="A99" s="122"/>
      <c r="B99" s="123"/>
      <c r="C99" s="123"/>
      <c r="D99" s="123"/>
      <c r="E99" s="124">
        <f>SUM(B99:D99)</f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126" t="str">
        <f>IF(L99=0," ",(N99-L99)/L99)</f>
        <v> </v>
      </c>
      <c r="S99" s="126" t="str">
        <f>IF(M99=0," ",(O99-M99)/M99)</f>
        <v> </v>
      </c>
      <c r="T99" s="126" t="str">
        <f>IF(E99=0," ",(P99/E99))</f>
        <v> </v>
      </c>
      <c r="U99" s="127" t="str">
        <f>IF(E99=0," ",(Q99/E99))</f>
        <v> </v>
      </c>
      <c r="V99" s="123"/>
      <c r="W99" s="123"/>
    </row>
    <row r="100" spans="1:23" ht="12.75" hidden="1">
      <c r="A100" s="122"/>
      <c r="B100" s="123"/>
      <c r="C100" s="123"/>
      <c r="D100" s="123"/>
      <c r="E100" s="124">
        <f>SUM(B100:D100)</f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126" t="str">
        <f>IF(L100=0," ",(N100-L100)/L100)</f>
        <v> </v>
      </c>
      <c r="S100" s="126" t="str">
        <f>IF(M100=0," ",(O100-M100)/M100)</f>
        <v> </v>
      </c>
      <c r="T100" s="126" t="str">
        <f>IF(E100=0," ",(P100/E100))</f>
        <v> </v>
      </c>
      <c r="U100" s="127" t="str">
        <f>IF(E100=0," ",(Q100/E100))</f>
        <v> </v>
      </c>
      <c r="V100" s="123"/>
      <c r="W100" s="123"/>
    </row>
    <row r="101" spans="1:23" ht="12.75" hidden="1">
      <c r="A101" s="122"/>
      <c r="B101" s="123"/>
      <c r="C101" s="123"/>
      <c r="D101" s="123"/>
      <c r="E101" s="124">
        <f>SUM(B101:D101)</f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126" t="str">
        <f>IF(L101=0," ",(N101-L101)/L101)</f>
        <v> </v>
      </c>
      <c r="S101" s="126" t="str">
        <f>IF(M101=0," ",(O101-M101)/M101)</f>
        <v> </v>
      </c>
      <c r="T101" s="126" t="str">
        <f>IF(E101=0," ",(P101/E101))</f>
        <v> </v>
      </c>
      <c r="U101" s="127" t="str">
        <f>IF(E101=0," ",(Q101/E101))</f>
        <v> </v>
      </c>
      <c r="V101" s="123"/>
      <c r="W101" s="123"/>
    </row>
    <row r="102" spans="1:23" ht="12.75" hidden="1">
      <c r="A102" s="122"/>
      <c r="B102" s="123"/>
      <c r="C102" s="123"/>
      <c r="D102" s="123"/>
      <c r="E102" s="124">
        <f>SUM(B102:D102)</f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126" t="str">
        <f>IF(L102=0," ",(N102-L102)/L102)</f>
        <v> </v>
      </c>
      <c r="S102" s="126" t="str">
        <f>IF(M102=0," ",(O102-M102)/M102)</f>
        <v> </v>
      </c>
      <c r="T102" s="126" t="str">
        <f>IF(E102=0," ",(P102/E102))</f>
        <v> </v>
      </c>
      <c r="U102" s="127" t="str">
        <f>IF(E102=0," ",(Q102/E102))</f>
        <v> </v>
      </c>
      <c r="V102" s="123"/>
      <c r="W102" s="123"/>
    </row>
    <row r="103" spans="1:23" ht="12.75" hidden="1">
      <c r="A103" s="122"/>
      <c r="B103" s="123"/>
      <c r="C103" s="123"/>
      <c r="D103" s="123"/>
      <c r="E103" s="124">
        <f>SUM(B103:D103)</f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126" t="str">
        <f>IF(L103=0," ",(N103-L103)/L103)</f>
        <v> </v>
      </c>
      <c r="S103" s="126" t="str">
        <f>IF(M103=0," ",(O103-M103)/M103)</f>
        <v> </v>
      </c>
      <c r="T103" s="126" t="str">
        <f>IF(E103=0," ",(P103/E103))</f>
        <v> </v>
      </c>
      <c r="U103" s="127" t="str">
        <f>IF(E103=0," ",(Q103/E103))</f>
        <v> </v>
      </c>
      <c r="V103" s="123"/>
      <c r="W103" s="123"/>
    </row>
    <row r="104" spans="1:23" ht="12.75" hidden="1">
      <c r="A104" s="122"/>
      <c r="B104" s="123"/>
      <c r="C104" s="123"/>
      <c r="D104" s="123"/>
      <c r="E104" s="124">
        <f>SUM(B104:D104)</f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126" t="str">
        <f>IF(L104=0," ",(N104-L104)/L104)</f>
        <v> </v>
      </c>
      <c r="S104" s="126" t="str">
        <f>IF(M104=0," ",(O104-M104)/M104)</f>
        <v> </v>
      </c>
      <c r="T104" s="126" t="str">
        <f>IF(E104=0," ",(P104/E104))</f>
        <v> </v>
      </c>
      <c r="U104" s="127" t="str">
        <f>IF(E104=0," ",(Q104/E104))</f>
        <v> </v>
      </c>
      <c r="V104" s="123"/>
      <c r="W104" s="123"/>
    </row>
    <row r="105" spans="1:23" ht="12.75" hidden="1">
      <c r="A105" s="122"/>
      <c r="B105" s="123"/>
      <c r="C105" s="123"/>
      <c r="D105" s="123"/>
      <c r="E105" s="124">
        <f>SUM(B105:D105)</f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126" t="str">
        <f>IF(L105=0," ",(N105-L105)/L105)</f>
        <v> </v>
      </c>
      <c r="S105" s="126" t="str">
        <f>IF(M105=0," ",(O105-M105)/M105)</f>
        <v> </v>
      </c>
      <c r="T105" s="126" t="str">
        <f>IF(E105=0," ",(P105/E105))</f>
        <v> </v>
      </c>
      <c r="U105" s="127" t="str">
        <f>IF(E105=0," ",(Q105/E105))</f>
        <v> </v>
      </c>
      <c r="V105" s="123"/>
      <c r="W105" s="123"/>
    </row>
    <row r="106" spans="1:23" ht="12.75" hidden="1">
      <c r="A106" s="122"/>
      <c r="B106" s="123"/>
      <c r="C106" s="123"/>
      <c r="D106" s="123"/>
      <c r="E106" s="124">
        <f>SUM(B106:D106)</f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126" t="str">
        <f>IF(L106=0," ",(N106-L106)/L106)</f>
        <v> </v>
      </c>
      <c r="S106" s="126" t="str">
        <f>IF(M106=0," ",(O106-M106)/M106)</f>
        <v> </v>
      </c>
      <c r="T106" s="126" t="str">
        <f>IF(E106=0," ",(P106/E106))</f>
        <v> </v>
      </c>
      <c r="U106" s="127" t="str">
        <f>IF(E106=0," ",(Q106/E106))</f>
        <v> </v>
      </c>
      <c r="V106" s="123"/>
      <c r="W106" s="123"/>
    </row>
    <row r="107" spans="1:23" ht="12.75" hidden="1">
      <c r="A107" s="122"/>
      <c r="B107" s="123"/>
      <c r="C107" s="123"/>
      <c r="D107" s="123"/>
      <c r="E107" s="124">
        <f>SUM(B107:D107)</f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126" t="str">
        <f>IF(L107=0," ",(N107-L107)/L107)</f>
        <v> </v>
      </c>
      <c r="S107" s="126" t="str">
        <f>IF(M107=0," ",(O107-M107)/M107)</f>
        <v> </v>
      </c>
      <c r="T107" s="126" t="str">
        <f>IF(E107=0," ",(P107/E107))</f>
        <v> </v>
      </c>
      <c r="U107" s="127" t="str">
        <f>IF(E107=0," ",(Q107/E107))</f>
        <v> </v>
      </c>
      <c r="V107" s="123"/>
      <c r="W107" s="123"/>
    </row>
    <row r="108" spans="1:23" ht="12.75" hidden="1">
      <c r="A108" s="122"/>
      <c r="B108" s="123"/>
      <c r="C108" s="123"/>
      <c r="D108" s="123"/>
      <c r="E108" s="124">
        <f>SUM(B108:D108)</f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126" t="str">
        <f>IF(L108=0," ",(N108-L108)/L108)</f>
        <v> </v>
      </c>
      <c r="S108" s="126" t="str">
        <f>IF(M108=0," ",(O108-M108)/M108)</f>
        <v> </v>
      </c>
      <c r="T108" s="126" t="str">
        <f>IF(E108=0," ",(P108/E108))</f>
        <v> </v>
      </c>
      <c r="U108" s="127" t="str">
        <f>IF(E108=0," ",(Q108/E108))</f>
        <v> </v>
      </c>
      <c r="V108" s="123"/>
      <c r="W108" s="123"/>
    </row>
    <row r="109" spans="1:23" ht="12.75" hidden="1">
      <c r="A109" s="122"/>
      <c r="B109" s="123"/>
      <c r="C109" s="123"/>
      <c r="D109" s="123"/>
      <c r="E109" s="124">
        <f>SUM(B109:D109)</f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126" t="str">
        <f>IF(L109=0," ",(N109-L109)/L109)</f>
        <v> </v>
      </c>
      <c r="S109" s="126" t="str">
        <f>IF(M109=0," ",(O109-M109)/M109)</f>
        <v> </v>
      </c>
      <c r="T109" s="126" t="str">
        <f>IF(E109=0," ",(P109/E109))</f>
        <v> </v>
      </c>
      <c r="U109" s="127" t="str">
        <f>IF(E109=0," ",(Q109/E109))</f>
        <v> </v>
      </c>
      <c r="V109" s="123"/>
      <c r="W109" s="123"/>
    </row>
    <row r="110" spans="1:23" ht="12.75" hidden="1">
      <c r="A110" s="122"/>
      <c r="B110" s="123"/>
      <c r="C110" s="123"/>
      <c r="D110" s="123"/>
      <c r="E110" s="124">
        <f>SUM(B110:D110)</f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126" t="str">
        <f>IF(L110=0," ",(N110-L110)/L110)</f>
        <v> </v>
      </c>
      <c r="S110" s="126" t="str">
        <f>IF(M110=0," ",(O110-M110)/M110)</f>
        <v> </v>
      </c>
      <c r="T110" s="126" t="str">
        <f>IF(E110=0," ",(P110/E110))</f>
        <v> </v>
      </c>
      <c r="U110" s="127" t="str">
        <f>IF(E110=0," ",(Q110/E110))</f>
        <v> </v>
      </c>
      <c r="V110" s="123"/>
      <c r="W110" s="123"/>
    </row>
    <row r="111" spans="1:23" ht="12.75" hidden="1">
      <c r="A111" s="128"/>
      <c r="B111" s="129"/>
      <c r="C111" s="130"/>
      <c r="D111" s="130"/>
      <c r="E111" s="130"/>
      <c r="F111" s="129"/>
      <c r="G111" s="130"/>
      <c r="H111" s="129"/>
      <c r="I111" s="130"/>
      <c r="J111" s="129"/>
      <c r="K111" s="130"/>
      <c r="L111" s="129"/>
      <c r="M111" s="129"/>
      <c r="N111" s="129"/>
      <c r="O111" s="129"/>
      <c r="P111" s="129"/>
      <c r="Q111" s="129"/>
      <c r="R111" s="120" t="str">
        <f>IF(L111=0," ",(N111-L111)/L111)</f>
        <v> </v>
      </c>
      <c r="S111" s="121" t="str">
        <f>IF(M111=0," ",(O111-M111)/M111)</f>
        <v> </v>
      </c>
      <c r="T111" s="120" t="str">
        <f>IF(E111=0," ",(P111/E111))</f>
        <v> </v>
      </c>
      <c r="U111" s="121" t="str">
        <f>IF(E111=0," ",(Q111/E111))</f>
        <v> </v>
      </c>
      <c r="V111" s="129"/>
      <c r="W111" s="130"/>
    </row>
    <row r="112" spans="1:23" ht="12.75" hidden="1">
      <c r="A112" s="128" t="s">
        <v>85</v>
      </c>
      <c r="B112" s="129">
        <f>B95+B85</f>
        <v>0</v>
      </c>
      <c r="C112" s="129">
        <f>C95+C85</f>
        <v>0</v>
      </c>
      <c r="D112" s="129">
        <f>D95+D85</f>
        <v>0</v>
      </c>
      <c r="E112" s="129">
        <f>E95+E85</f>
        <v>0</v>
      </c>
      <c r="F112" s="129">
        <f>F95+F85</f>
        <v>0</v>
      </c>
      <c r="G112" s="129">
        <f>G95+G85</f>
        <v>0</v>
      </c>
      <c r="H112" s="129">
        <f>H95+H85</f>
        <v>0</v>
      </c>
      <c r="I112" s="129">
        <f>I95+I85</f>
        <v>0</v>
      </c>
      <c r="J112" s="129">
        <f>J95+J85</f>
        <v>0</v>
      </c>
      <c r="K112" s="129">
        <f>K95+K85</f>
        <v>0</v>
      </c>
      <c r="L112" s="129">
        <f>L95+L85</f>
        <v>0</v>
      </c>
      <c r="M112" s="129">
        <f>M95+M85</f>
        <v>0</v>
      </c>
      <c r="N112" s="129">
        <f>N95+N85</f>
        <v>0</v>
      </c>
      <c r="O112" s="129">
        <f>O95+O85</f>
        <v>0</v>
      </c>
      <c r="P112" s="129">
        <f>P95+P85</f>
        <v>0</v>
      </c>
      <c r="Q112" s="129">
        <f>Q95+Q85</f>
        <v>0</v>
      </c>
      <c r="R112" s="120" t="str">
        <f>IF(L112=0," ",(N112-L112)/L112)</f>
        <v> </v>
      </c>
      <c r="S112" s="121" t="str">
        <f>IF(M112=0," ",(O112-M112)/M112)</f>
        <v> </v>
      </c>
      <c r="T112" s="120" t="str">
        <f>IF(E112=0," ",(P112/E112))</f>
        <v> </v>
      </c>
      <c r="U112" s="121" t="str">
        <f>IF(E112=0," ",(Q112/E112))</f>
        <v> </v>
      </c>
      <c r="V112" s="129">
        <f>V95+V85</f>
        <v>0</v>
      </c>
      <c r="W112" s="129">
        <f>W95+W85</f>
        <v>0</v>
      </c>
    </row>
    <row r="113" spans="1:23" ht="12.75" hidden="1">
      <c r="A113" s="131" t="s">
        <v>115</v>
      </c>
      <c r="B113" s="132">
        <f>B85</f>
        <v>0</v>
      </c>
      <c r="C113" s="132">
        <f>C85</f>
        <v>0</v>
      </c>
      <c r="D113" s="132">
        <f>D85</f>
        <v>0</v>
      </c>
      <c r="E113" s="132">
        <f>E85</f>
        <v>0</v>
      </c>
      <c r="F113" s="132">
        <f>F85</f>
        <v>0</v>
      </c>
      <c r="G113" s="132">
        <f>G85</f>
        <v>0</v>
      </c>
      <c r="H113" s="132">
        <f>H85</f>
        <v>0</v>
      </c>
      <c r="I113" s="132">
        <f>I85</f>
        <v>0</v>
      </c>
      <c r="J113" s="132">
        <f>J85</f>
        <v>0</v>
      </c>
      <c r="K113" s="132">
        <f>K85</f>
        <v>0</v>
      </c>
      <c r="L113" s="132">
        <f>L85</f>
        <v>0</v>
      </c>
      <c r="M113" s="132">
        <f>M85</f>
        <v>0</v>
      </c>
      <c r="N113" s="132">
        <f>N85</f>
        <v>0</v>
      </c>
      <c r="O113" s="132">
        <f>O85</f>
        <v>0</v>
      </c>
      <c r="P113" s="132">
        <f>P85</f>
        <v>0</v>
      </c>
      <c r="Q113" s="132">
        <f>Q85</f>
        <v>0</v>
      </c>
      <c r="R113" s="120" t="str">
        <f>IF(L113=0," ",(N113-L113)/L113)</f>
        <v> </v>
      </c>
      <c r="S113" s="121" t="str">
        <f>IF(M113=0," ",(O113-M113)/M113)</f>
        <v> </v>
      </c>
      <c r="T113" s="120" t="str">
        <f>IF(E113=0," ",(P113/E113))</f>
        <v> </v>
      </c>
      <c r="U113" s="121" t="str">
        <f>IF(E113=0," ",(Q113/E113))</f>
        <v> </v>
      </c>
      <c r="V113" s="132">
        <f>V85</f>
        <v>0</v>
      </c>
      <c r="W113" s="132">
        <f>W85</f>
        <v>0</v>
      </c>
    </row>
    <row r="114" spans="1:23" ht="12.75">
      <c r="A114" s="133"/>
      <c r="B114" s="134"/>
      <c r="C114" s="134"/>
      <c r="D114" s="134"/>
      <c r="E114" s="134"/>
      <c r="F114" s="134"/>
      <c r="G114" s="134"/>
      <c r="H114" s="134"/>
      <c r="I114" s="134"/>
      <c r="J114" s="134"/>
      <c r="K114" s="134"/>
      <c r="L114" s="134"/>
      <c r="M114" s="134"/>
      <c r="N114" s="134"/>
      <c r="O114" s="134"/>
      <c r="P114" s="134"/>
      <c r="Q114" s="134"/>
      <c r="R114" s="135"/>
      <c r="S114" s="135"/>
      <c r="T114" s="135"/>
      <c r="U114" s="135"/>
      <c r="V114" s="134"/>
      <c r="W114" s="134"/>
    </row>
    <row r="115" ht="12.75">
      <c r="A115" s="136" t="s">
        <v>116</v>
      </c>
    </row>
    <row r="116" ht="12.75">
      <c r="A116" s="136" t="s">
        <v>117</v>
      </c>
    </row>
    <row r="117" spans="1:22" ht="12.75">
      <c r="A117" s="136" t="s">
        <v>118</v>
      </c>
      <c r="B117" s="137"/>
      <c r="C117" s="137"/>
      <c r="D117" s="137"/>
      <c r="E117" s="137"/>
      <c r="F117" s="137"/>
      <c r="H117" s="137"/>
      <c r="I117" s="137"/>
      <c r="J117" s="137"/>
      <c r="K117" s="137"/>
      <c r="V117" s="137"/>
    </row>
    <row r="118" spans="1:22" ht="12.75">
      <c r="A118" s="136" t="s">
        <v>119</v>
      </c>
      <c r="B118" s="137"/>
      <c r="C118" s="137"/>
      <c r="D118" s="137"/>
      <c r="E118" s="137"/>
      <c r="F118" s="137"/>
      <c r="H118" s="137"/>
      <c r="I118" s="137"/>
      <c r="J118" s="137"/>
      <c r="K118" s="137"/>
      <c r="V118" s="137"/>
    </row>
    <row r="119" spans="1:22" ht="12.75">
      <c r="A119" s="136" t="s">
        <v>120</v>
      </c>
      <c r="B119" s="137"/>
      <c r="C119" s="137"/>
      <c r="D119" s="137"/>
      <c r="E119" s="137"/>
      <c r="F119" s="137"/>
      <c r="H119" s="137"/>
      <c r="I119" s="137"/>
      <c r="J119" s="137"/>
      <c r="K119" s="137"/>
      <c r="V119" s="137"/>
    </row>
    <row r="120" ht="12.75">
      <c r="A120" s="136" t="s">
        <v>121</v>
      </c>
    </row>
    <row r="123" spans="1:23" ht="12.75">
      <c r="A123" s="137"/>
      <c r="G123" s="137"/>
      <c r="W123" s="137"/>
    </row>
    <row r="124" spans="1:23" ht="12.75">
      <c r="A124" s="137"/>
      <c r="G124" s="137"/>
      <c r="W124" s="137"/>
    </row>
    <row r="125" spans="1:23" ht="12.75">
      <c r="A125" s="137"/>
      <c r="G125" s="137"/>
      <c r="W125" s="137"/>
    </row>
  </sheetData>
  <sheetProtection password="F954" sheet="1" objects="1" scenarios="1"/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horizontalDpi="600" verticalDpi="600" orientation="landscape" paperSize="9" scale="4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125"/>
  <sheetViews>
    <sheetView showGridLines="0" zoomScalePageLayoutView="0" workbookViewId="0" topLeftCell="A1">
      <selection activeCell="B30" sqref="B30"/>
    </sheetView>
  </sheetViews>
  <sheetFormatPr defaultColWidth="9.140625" defaultRowHeight="12.75"/>
  <cols>
    <col min="1" max="1" width="52.7109375" style="0" customWidth="1"/>
    <col min="2" max="9" width="13.7109375" style="0" customWidth="1"/>
    <col min="10" max="15" width="13.7109375" style="0" hidden="1" customWidth="1"/>
    <col min="16" max="23" width="13.7109375" style="0" customWidth="1"/>
    <col min="24" max="24" width="2.7109375" style="0" customWidth="1"/>
  </cols>
  <sheetData>
    <row r="1" spans="1:23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2"/>
      <c r="W1" s="2"/>
    </row>
    <row r="2" spans="1:23" ht="18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4"/>
      <c r="W2" s="4"/>
    </row>
    <row r="3" spans="1:23" ht="18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4"/>
      <c r="W3" s="4"/>
    </row>
    <row r="4" spans="1:23" ht="18" customHeight="1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4"/>
      <c r="W4" s="4"/>
    </row>
    <row r="5" spans="1:23" ht="15" customHeight="1">
      <c r="A5" s="5" t="s">
        <v>127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6"/>
      <c r="W5" s="6"/>
    </row>
    <row r="6" spans="1:23" ht="12.75" customHeight="1">
      <c r="A6" s="7"/>
      <c r="B6" s="7"/>
      <c r="C6" s="7"/>
      <c r="D6" s="7"/>
      <c r="E6" s="8"/>
      <c r="F6" s="9" t="s">
        <v>4</v>
      </c>
      <c r="G6" s="10"/>
      <c r="H6" s="9" t="s">
        <v>5</v>
      </c>
      <c r="I6" s="10"/>
      <c r="J6" s="9" t="s">
        <v>6</v>
      </c>
      <c r="K6" s="10"/>
      <c r="L6" s="9" t="s">
        <v>7</v>
      </c>
      <c r="M6" s="10"/>
      <c r="N6" s="9" t="s">
        <v>8</v>
      </c>
      <c r="O6" s="10"/>
      <c r="P6" s="9" t="s">
        <v>9</v>
      </c>
      <c r="Q6" s="10"/>
      <c r="R6" s="9" t="s">
        <v>10</v>
      </c>
      <c r="S6" s="10"/>
      <c r="T6" s="9" t="s">
        <v>11</v>
      </c>
      <c r="U6" s="10"/>
      <c r="V6" s="9" t="s">
        <v>12</v>
      </c>
      <c r="W6" s="10"/>
    </row>
    <row r="7" spans="1:23" ht="76.5">
      <c r="A7" s="11" t="s">
        <v>13</v>
      </c>
      <c r="B7" s="12" t="s">
        <v>14</v>
      </c>
      <c r="C7" s="12" t="s">
        <v>15</v>
      </c>
      <c r="D7" s="12" t="s">
        <v>16</v>
      </c>
      <c r="E7" s="12" t="s">
        <v>17</v>
      </c>
      <c r="F7" s="13" t="s">
        <v>18</v>
      </c>
      <c r="G7" s="14" t="s">
        <v>19</v>
      </c>
      <c r="H7" s="13" t="s">
        <v>20</v>
      </c>
      <c r="I7" s="14" t="s">
        <v>21</v>
      </c>
      <c r="J7" s="13" t="s">
        <v>22</v>
      </c>
      <c r="K7" s="14" t="s">
        <v>23</v>
      </c>
      <c r="L7" s="13" t="s">
        <v>24</v>
      </c>
      <c r="M7" s="14" t="s">
        <v>25</v>
      </c>
      <c r="N7" s="13" t="s">
        <v>26</v>
      </c>
      <c r="O7" s="14" t="s">
        <v>27</v>
      </c>
      <c r="P7" s="13" t="s">
        <v>28</v>
      </c>
      <c r="Q7" s="14" t="s">
        <v>29</v>
      </c>
      <c r="R7" s="13" t="s">
        <v>28</v>
      </c>
      <c r="S7" s="14" t="s">
        <v>29</v>
      </c>
      <c r="T7" s="13" t="s">
        <v>30</v>
      </c>
      <c r="U7" s="14" t="s">
        <v>31</v>
      </c>
      <c r="V7" s="13" t="s">
        <v>17</v>
      </c>
      <c r="W7" s="14" t="s">
        <v>32</v>
      </c>
    </row>
    <row r="8" spans="1:23" ht="12.75" customHeight="1">
      <c r="A8" s="15" t="s">
        <v>33</v>
      </c>
      <c r="B8" s="16"/>
      <c r="C8" s="16"/>
      <c r="D8" s="16"/>
      <c r="E8" s="16"/>
      <c r="F8" s="17"/>
      <c r="G8" s="18"/>
      <c r="H8" s="17"/>
      <c r="I8" s="18"/>
      <c r="J8" s="17"/>
      <c r="K8" s="18"/>
      <c r="L8" s="17"/>
      <c r="M8" s="18"/>
      <c r="N8" s="17"/>
      <c r="O8" s="18"/>
      <c r="P8" s="17"/>
      <c r="Q8" s="18"/>
      <c r="R8" s="19"/>
      <c r="S8" s="20"/>
      <c r="T8" s="19"/>
      <c r="U8" s="21"/>
      <c r="V8" s="17"/>
      <c r="W8" s="18"/>
    </row>
    <row r="9" spans="1:23" ht="12.75" customHeight="1" hidden="1">
      <c r="A9" s="22" t="s">
        <v>34</v>
      </c>
      <c r="B9" s="23">
        <v>0</v>
      </c>
      <c r="C9" s="23">
        <v>0</v>
      </c>
      <c r="D9" s="23"/>
      <c r="E9" s="23">
        <f>$B9+$C9+$D9</f>
        <v>0</v>
      </c>
      <c r="F9" s="24">
        <v>0</v>
      </c>
      <c r="G9" s="25">
        <v>0</v>
      </c>
      <c r="H9" s="24"/>
      <c r="I9" s="25"/>
      <c r="J9" s="24"/>
      <c r="K9" s="25"/>
      <c r="L9" s="24"/>
      <c r="M9" s="25"/>
      <c r="N9" s="24"/>
      <c r="O9" s="25"/>
      <c r="P9" s="24">
        <f>$H9+$J9+$L9+$N9</f>
        <v>0</v>
      </c>
      <c r="Q9" s="25">
        <f>$I9+$K9+$M9+$O9</f>
        <v>0</v>
      </c>
      <c r="R9" s="26">
        <f>IF($H9=0,0,(($H9-$H9)/$H9)*100)</f>
        <v>0</v>
      </c>
      <c r="S9" s="27">
        <f>IF($I9=0,0,(($I9-$I9)/$I9)*100)</f>
        <v>0</v>
      </c>
      <c r="T9" s="26">
        <f>IF($E9=0,0,($P9/$E9)*100)</f>
        <v>0</v>
      </c>
      <c r="U9" s="28">
        <f>IF($E9=0,0,($Q9/$E9)*100)</f>
        <v>0</v>
      </c>
      <c r="V9" s="24">
        <v>0</v>
      </c>
      <c r="W9" s="25"/>
    </row>
    <row r="10" spans="1:23" ht="12.75" customHeight="1">
      <c r="A10" s="22" t="s">
        <v>35</v>
      </c>
      <c r="B10" s="23">
        <v>58700000</v>
      </c>
      <c r="C10" s="23">
        <v>0</v>
      </c>
      <c r="D10" s="23"/>
      <c r="E10" s="23">
        <f>$B10+$C10+$D10</f>
        <v>58700000</v>
      </c>
      <c r="F10" s="24">
        <v>58700000</v>
      </c>
      <c r="G10" s="25">
        <v>58700000</v>
      </c>
      <c r="H10" s="24">
        <v>9948000</v>
      </c>
      <c r="I10" s="25">
        <v>8096965</v>
      </c>
      <c r="J10" s="24"/>
      <c r="K10" s="25"/>
      <c r="L10" s="24"/>
      <c r="M10" s="25"/>
      <c r="N10" s="24"/>
      <c r="O10" s="25"/>
      <c r="P10" s="24">
        <f>$H10+$J10+$L10+$N10</f>
        <v>9948000</v>
      </c>
      <c r="Q10" s="25">
        <f>$I10+$K10+$M10+$O10</f>
        <v>8096965</v>
      </c>
      <c r="R10" s="26">
        <f>IF($H10=0,0,(($H10-$H10)/$H10)*100)</f>
        <v>0</v>
      </c>
      <c r="S10" s="27">
        <f>IF($I10=0,0,(($I10-$I10)/$I10)*100)</f>
        <v>0</v>
      </c>
      <c r="T10" s="26">
        <f>IF($E10=0,0,($P10/$E10)*100)</f>
        <v>16.94718909710392</v>
      </c>
      <c r="U10" s="28">
        <f>IF($E10=0,0,($Q10/$E10)*100)</f>
        <v>13.793807495741056</v>
      </c>
      <c r="V10" s="24">
        <v>0</v>
      </c>
      <c r="W10" s="25">
        <v>0</v>
      </c>
    </row>
    <row r="11" spans="1:23" ht="12.75" customHeight="1">
      <c r="A11" s="22" t="s">
        <v>36</v>
      </c>
      <c r="B11" s="23">
        <v>10278000</v>
      </c>
      <c r="C11" s="23">
        <v>0</v>
      </c>
      <c r="D11" s="23"/>
      <c r="E11" s="23">
        <f>$B11+$C11+$D11</f>
        <v>10278000</v>
      </c>
      <c r="F11" s="24">
        <v>10278000</v>
      </c>
      <c r="G11" s="25">
        <v>5473000</v>
      </c>
      <c r="H11" s="24">
        <v>1824000</v>
      </c>
      <c r="I11" s="25">
        <v>157500</v>
      </c>
      <c r="J11" s="24"/>
      <c r="K11" s="25"/>
      <c r="L11" s="24"/>
      <c r="M11" s="25"/>
      <c r="N11" s="24"/>
      <c r="O11" s="25"/>
      <c r="P11" s="24">
        <f>$H11+$J11+$L11+$N11</f>
        <v>1824000</v>
      </c>
      <c r="Q11" s="25">
        <f>$I11+$K11+$M11+$O11</f>
        <v>157500</v>
      </c>
      <c r="R11" s="26">
        <f>IF($H11=0,0,(($H11-$H11)/$H11)*100)</f>
        <v>0</v>
      </c>
      <c r="S11" s="27">
        <f>IF($I11=0,0,(($I11-$I11)/$I11)*100)</f>
        <v>0</v>
      </c>
      <c r="T11" s="26">
        <f>IF($E11=0,0,($P11/$E11)*100)</f>
        <v>17.746643315820197</v>
      </c>
      <c r="U11" s="28">
        <f>IF($E11=0,0,($Q11/$E11)*100)</f>
        <v>1.532399299474606</v>
      </c>
      <c r="V11" s="24">
        <v>0</v>
      </c>
      <c r="W11" s="25">
        <v>0</v>
      </c>
    </row>
    <row r="12" spans="1:23" ht="12.75" customHeight="1">
      <c r="A12" s="22" t="s">
        <v>37</v>
      </c>
      <c r="B12" s="23">
        <v>0</v>
      </c>
      <c r="C12" s="23">
        <v>0</v>
      </c>
      <c r="D12" s="23"/>
      <c r="E12" s="23">
        <f>$B12+$C12+$D12</f>
        <v>0</v>
      </c>
      <c r="F12" s="24">
        <v>0</v>
      </c>
      <c r="G12" s="25">
        <v>0</v>
      </c>
      <c r="H12" s="24"/>
      <c r="I12" s="25"/>
      <c r="J12" s="24"/>
      <c r="K12" s="25"/>
      <c r="L12" s="24"/>
      <c r="M12" s="25"/>
      <c r="N12" s="24"/>
      <c r="O12" s="25"/>
      <c r="P12" s="24">
        <f>$H12+$J12+$L12+$N12</f>
        <v>0</v>
      </c>
      <c r="Q12" s="25">
        <f>$I12+$K12+$M12+$O12</f>
        <v>0</v>
      </c>
      <c r="R12" s="26">
        <f>IF($H12=0,0,(($H12-$H12)/$H12)*100)</f>
        <v>0</v>
      </c>
      <c r="S12" s="27">
        <f>IF($I12=0,0,(($I12-$I12)/$I12)*100)</f>
        <v>0</v>
      </c>
      <c r="T12" s="26">
        <f>IF($E12=0,0,($P12/$E12)*100)</f>
        <v>0</v>
      </c>
      <c r="U12" s="28">
        <f>IF($E12=0,0,($Q12/$E12)*100)</f>
        <v>0</v>
      </c>
      <c r="V12" s="24">
        <v>0</v>
      </c>
      <c r="W12" s="25">
        <v>0</v>
      </c>
    </row>
    <row r="13" spans="1:23" ht="12.75" customHeight="1">
      <c r="A13" s="22" t="s">
        <v>38</v>
      </c>
      <c r="B13" s="23">
        <v>35000000</v>
      </c>
      <c r="C13" s="23">
        <v>-3500000</v>
      </c>
      <c r="D13" s="23"/>
      <c r="E13" s="23">
        <f>$B13+$C13+$D13</f>
        <v>31500000</v>
      </c>
      <c r="F13" s="24">
        <v>31500000</v>
      </c>
      <c r="G13" s="25">
        <v>10668000</v>
      </c>
      <c r="H13" s="24">
        <v>1569000</v>
      </c>
      <c r="I13" s="25"/>
      <c r="J13" s="24"/>
      <c r="K13" s="25"/>
      <c r="L13" s="24"/>
      <c r="M13" s="25"/>
      <c r="N13" s="24"/>
      <c r="O13" s="25"/>
      <c r="P13" s="24">
        <f>$H13+$J13+$L13+$N13</f>
        <v>1569000</v>
      </c>
      <c r="Q13" s="25">
        <f>$I13+$K13+$M13+$O13</f>
        <v>0</v>
      </c>
      <c r="R13" s="26">
        <f>IF($H13=0,0,(($H13-$H13)/$H13)*100)</f>
        <v>0</v>
      </c>
      <c r="S13" s="27">
        <f>IF($I13=0,0,(($I13-$I13)/$I13)*100)</f>
        <v>0</v>
      </c>
      <c r="T13" s="26">
        <f>IF($E13=0,0,($P13/$E13)*100)</f>
        <v>4.980952380952381</v>
      </c>
      <c r="U13" s="28">
        <f>IF($E13=0,0,($Q13/$E13)*100)</f>
        <v>0</v>
      </c>
      <c r="V13" s="24">
        <v>0</v>
      </c>
      <c r="W13" s="25">
        <v>0</v>
      </c>
    </row>
    <row r="14" spans="1:23" ht="12.75" customHeight="1">
      <c r="A14" s="22" t="s">
        <v>39</v>
      </c>
      <c r="B14" s="23">
        <v>900000</v>
      </c>
      <c r="C14" s="23">
        <v>0</v>
      </c>
      <c r="D14" s="23"/>
      <c r="E14" s="23">
        <f>$B14+$C14+$D14</f>
        <v>900000</v>
      </c>
      <c r="F14" s="24">
        <v>900000</v>
      </c>
      <c r="G14" s="25">
        <v>0</v>
      </c>
      <c r="H14" s="24"/>
      <c r="I14" s="25"/>
      <c r="J14" s="24"/>
      <c r="K14" s="25"/>
      <c r="L14" s="24"/>
      <c r="M14" s="25"/>
      <c r="N14" s="24"/>
      <c r="O14" s="25"/>
      <c r="P14" s="24">
        <f>$H14+$J14+$L14+$N14</f>
        <v>0</v>
      </c>
      <c r="Q14" s="25">
        <f>$I14+$K14+$M14+$O14</f>
        <v>0</v>
      </c>
      <c r="R14" s="26">
        <f>IF($H14=0,0,(($H14-$H14)/$H14)*100)</f>
        <v>0</v>
      </c>
      <c r="S14" s="27">
        <f>IF($I14=0,0,(($I14-$I14)/$I14)*100)</f>
        <v>0</v>
      </c>
      <c r="T14" s="26">
        <f>IF($E14=0,0,($P14/$E14)*100)</f>
        <v>0</v>
      </c>
      <c r="U14" s="28">
        <f>IF($E14=0,0,($Q14/$E14)*100)</f>
        <v>0</v>
      </c>
      <c r="V14" s="24">
        <v>0</v>
      </c>
      <c r="W14" s="25">
        <v>0</v>
      </c>
    </row>
    <row r="15" spans="1:23" ht="12.75" customHeight="1">
      <c r="A15" s="22" t="s">
        <v>40</v>
      </c>
      <c r="B15" s="23">
        <v>350966000</v>
      </c>
      <c r="C15" s="23">
        <v>0</v>
      </c>
      <c r="D15" s="23"/>
      <c r="E15" s="23">
        <f>$B15+$C15+$D15</f>
        <v>350966000</v>
      </c>
      <c r="F15" s="24">
        <v>350966000</v>
      </c>
      <c r="G15" s="25">
        <v>120000000</v>
      </c>
      <c r="H15" s="24">
        <v>88746000</v>
      </c>
      <c r="I15" s="25"/>
      <c r="J15" s="24"/>
      <c r="K15" s="25"/>
      <c r="L15" s="24"/>
      <c r="M15" s="25"/>
      <c r="N15" s="24"/>
      <c r="O15" s="25"/>
      <c r="P15" s="24">
        <f>$H15+$J15+$L15+$N15</f>
        <v>88746000</v>
      </c>
      <c r="Q15" s="25">
        <f>$I15+$K15+$M15+$O15</f>
        <v>0</v>
      </c>
      <c r="R15" s="26">
        <f>IF($H15=0,0,(($H15-$H15)/$H15)*100)</f>
        <v>0</v>
      </c>
      <c r="S15" s="27">
        <f>IF($I15=0,0,(($I15-$I15)/$I15)*100)</f>
        <v>0</v>
      </c>
      <c r="T15" s="26">
        <f>IF($E15=0,0,($P15/$E15)*100)</f>
        <v>25.286210060233756</v>
      </c>
      <c r="U15" s="28">
        <f>IF($E15=0,0,($Q15/$E15)*100)</f>
        <v>0</v>
      </c>
      <c r="V15" s="24">
        <v>0</v>
      </c>
      <c r="W15" s="25">
        <v>0</v>
      </c>
    </row>
    <row r="16" spans="1:23" ht="12.75" customHeight="1">
      <c r="A16" s="29" t="s">
        <v>41</v>
      </c>
      <c r="B16" s="30">
        <f>SUM(B9:B15)</f>
        <v>455844000</v>
      </c>
      <c r="C16" s="30">
        <f>SUM(C9:C15)</f>
        <v>-3500000</v>
      </c>
      <c r="D16" s="30"/>
      <c r="E16" s="30">
        <f>$B16+$C16+$D16</f>
        <v>452344000</v>
      </c>
      <c r="F16" s="31">
        <f>SUM(F9:F15)</f>
        <v>452344000</v>
      </c>
      <c r="G16" s="32">
        <f>SUM(G9:G15)</f>
        <v>194841000</v>
      </c>
      <c r="H16" s="31">
        <f>SUM(H9:H15)</f>
        <v>102087000</v>
      </c>
      <c r="I16" s="32">
        <f>SUM(I9:I15)</f>
        <v>8254465</v>
      </c>
      <c r="J16" s="31">
        <f>SUM(J9:J15)</f>
        <v>0</v>
      </c>
      <c r="K16" s="32">
        <f>SUM(K9:K15)</f>
        <v>0</v>
      </c>
      <c r="L16" s="31">
        <f>SUM(L9:L15)</f>
        <v>0</v>
      </c>
      <c r="M16" s="32">
        <f>SUM(M9:M15)</f>
        <v>0</v>
      </c>
      <c r="N16" s="31">
        <f>SUM(N9:N15)</f>
        <v>0</v>
      </c>
      <c r="O16" s="32">
        <f>SUM(O9:O15)</f>
        <v>0</v>
      </c>
      <c r="P16" s="31">
        <f>$H16+$J16+$L16+$N16</f>
        <v>102087000</v>
      </c>
      <c r="Q16" s="32">
        <f>$I16+$K16+$M16+$O16</f>
        <v>8254465</v>
      </c>
      <c r="R16" s="33">
        <f>IF($H16=0,0,(($H16-$H16)/$H16)*100)</f>
        <v>0</v>
      </c>
      <c r="S16" s="34">
        <f>IF($I16=0,0,(($I16-$I16)/$I16)*100)</f>
        <v>0</v>
      </c>
      <c r="T16" s="33">
        <f>IF((SUM($E9:$E13)+$E15)=0,0,(P16/(SUM($E9:$E13)+$E15)*100))</f>
        <v>22.613435996491262</v>
      </c>
      <c r="U16" s="35">
        <f>IF((SUM($E9:$E13)+$E15)=0,0,(Q16/(SUM($E9:$E13)+$E15)*100))</f>
        <v>1.8284582362374957</v>
      </c>
      <c r="V16" s="31">
        <f>SUM(V9:V15)</f>
        <v>0</v>
      </c>
      <c r="W16" s="32">
        <f>SUM(W9:W15)</f>
        <v>0</v>
      </c>
    </row>
    <row r="17" spans="1:23" ht="12.75" customHeight="1">
      <c r="A17" s="15" t="s">
        <v>42</v>
      </c>
      <c r="B17" s="36"/>
      <c r="C17" s="36"/>
      <c r="D17" s="36"/>
      <c r="E17" s="36"/>
      <c r="F17" s="37"/>
      <c r="G17" s="38"/>
      <c r="H17" s="37"/>
      <c r="I17" s="38"/>
      <c r="J17" s="37"/>
      <c r="K17" s="38"/>
      <c r="L17" s="37"/>
      <c r="M17" s="38"/>
      <c r="N17" s="37"/>
      <c r="O17" s="38"/>
      <c r="P17" s="37"/>
      <c r="Q17" s="38"/>
      <c r="R17" s="19"/>
      <c r="S17" s="20"/>
      <c r="T17" s="19"/>
      <c r="U17" s="21"/>
      <c r="V17" s="37"/>
      <c r="W17" s="38"/>
    </row>
    <row r="18" spans="1:23" ht="12.75" customHeight="1">
      <c r="A18" s="22" t="s">
        <v>43</v>
      </c>
      <c r="B18" s="23">
        <v>17100000</v>
      </c>
      <c r="C18" s="23">
        <v>-1325000</v>
      </c>
      <c r="D18" s="23"/>
      <c r="E18" s="23">
        <f>$B18+$C18+$D18</f>
        <v>15775000</v>
      </c>
      <c r="F18" s="24">
        <v>15775000</v>
      </c>
      <c r="G18" s="25">
        <v>0</v>
      </c>
      <c r="H18" s="24"/>
      <c r="I18" s="25"/>
      <c r="J18" s="24"/>
      <c r="K18" s="25"/>
      <c r="L18" s="24"/>
      <c r="M18" s="25"/>
      <c r="N18" s="24"/>
      <c r="O18" s="25"/>
      <c r="P18" s="24">
        <f>$H18+$J18+$L18+$N18</f>
        <v>0</v>
      </c>
      <c r="Q18" s="25">
        <f>$I18+$K18+$M18+$O18</f>
        <v>0</v>
      </c>
      <c r="R18" s="26">
        <f>IF($H18=0,0,(($H18-$H18)/$H18)*100)</f>
        <v>0</v>
      </c>
      <c r="S18" s="27">
        <f>IF($I18=0,0,(($I18-$I18)/$I18)*100)</f>
        <v>0</v>
      </c>
      <c r="T18" s="26">
        <f>IF($E18=0,0,($P18/$E18)*100)</f>
        <v>0</v>
      </c>
      <c r="U18" s="28">
        <f>IF($E18=0,0,($Q18/$E18)*100)</f>
        <v>0</v>
      </c>
      <c r="V18" s="24">
        <v>0</v>
      </c>
      <c r="W18" s="25">
        <v>0</v>
      </c>
    </row>
    <row r="19" spans="1:23" ht="12.75" customHeight="1">
      <c r="A19" s="22" t="s">
        <v>44</v>
      </c>
      <c r="B19" s="23">
        <v>17100000</v>
      </c>
      <c r="C19" s="23">
        <v>-1325000</v>
      </c>
      <c r="D19" s="23"/>
      <c r="E19" s="23">
        <f>$B19+$C19+$D19</f>
        <v>15775000</v>
      </c>
      <c r="F19" s="24">
        <v>0</v>
      </c>
      <c r="G19" s="25">
        <v>0</v>
      </c>
      <c r="H19" s="24"/>
      <c r="I19" s="25"/>
      <c r="J19" s="24"/>
      <c r="K19" s="25"/>
      <c r="L19" s="24"/>
      <c r="M19" s="25"/>
      <c r="N19" s="24"/>
      <c r="O19" s="25"/>
      <c r="P19" s="24">
        <f>$H19+$J19+$L19+$N19</f>
        <v>0</v>
      </c>
      <c r="Q19" s="25">
        <f>$I19+$K19+$M19+$O19</f>
        <v>0</v>
      </c>
      <c r="R19" s="26">
        <f>IF($H19=0,0,(($H19-$H19)/$H19)*100)</f>
        <v>0</v>
      </c>
      <c r="S19" s="27">
        <f>IF($I19=0,0,(($I19-$I19)/$I19)*100)</f>
        <v>0</v>
      </c>
      <c r="T19" s="26">
        <f>IF($E19=0,0,($P19/$E19)*100)</f>
        <v>0</v>
      </c>
      <c r="U19" s="28">
        <f>IF($E19=0,0,($Q19/$E19)*100)</f>
        <v>0</v>
      </c>
      <c r="V19" s="24">
        <v>0</v>
      </c>
      <c r="W19" s="25">
        <v>0</v>
      </c>
    </row>
    <row r="20" spans="1:23" ht="12.75" customHeight="1">
      <c r="A20" s="22" t="s">
        <v>45</v>
      </c>
      <c r="B20" s="23">
        <v>14579000</v>
      </c>
      <c r="C20" s="23">
        <v>0</v>
      </c>
      <c r="D20" s="23"/>
      <c r="E20" s="23">
        <f>$B20+$C20+$D20</f>
        <v>14579000</v>
      </c>
      <c r="F20" s="24">
        <v>14579000</v>
      </c>
      <c r="G20" s="25">
        <v>14579000</v>
      </c>
      <c r="H20" s="24">
        <v>149000</v>
      </c>
      <c r="I20" s="25">
        <v>1134419</v>
      </c>
      <c r="J20" s="24"/>
      <c r="K20" s="25"/>
      <c r="L20" s="24"/>
      <c r="M20" s="25"/>
      <c r="N20" s="24"/>
      <c r="O20" s="25"/>
      <c r="P20" s="24">
        <f>$H20+$J20+$L20+$N20</f>
        <v>149000</v>
      </c>
      <c r="Q20" s="25">
        <f>$I20+$K20+$M20+$O20</f>
        <v>1134419</v>
      </c>
      <c r="R20" s="26">
        <f>IF($H20=0,0,(($H20-$H20)/$H20)*100)</f>
        <v>0</v>
      </c>
      <c r="S20" s="27">
        <f>IF($I20=0,0,(($I20-$I20)/$I20)*100)</f>
        <v>0</v>
      </c>
      <c r="T20" s="26">
        <f>IF($E20=0,0,($P20/$E20)*100)</f>
        <v>1.022017971054256</v>
      </c>
      <c r="U20" s="28">
        <f>IF($E20=0,0,($Q20/$E20)*100)</f>
        <v>7.781185266479182</v>
      </c>
      <c r="V20" s="24">
        <v>0</v>
      </c>
      <c r="W20" s="25">
        <v>0</v>
      </c>
    </row>
    <row r="21" spans="1:23" ht="12.75" customHeight="1">
      <c r="A21" s="22" t="s">
        <v>46</v>
      </c>
      <c r="B21" s="23">
        <v>0</v>
      </c>
      <c r="C21" s="23">
        <v>0</v>
      </c>
      <c r="D21" s="23"/>
      <c r="E21" s="23">
        <f>$B21+$C21+$D21</f>
        <v>0</v>
      </c>
      <c r="F21" s="24">
        <v>0</v>
      </c>
      <c r="G21" s="25">
        <v>0</v>
      </c>
      <c r="H21" s="24"/>
      <c r="I21" s="25"/>
      <c r="J21" s="24"/>
      <c r="K21" s="25"/>
      <c r="L21" s="24"/>
      <c r="M21" s="25"/>
      <c r="N21" s="24"/>
      <c r="O21" s="25"/>
      <c r="P21" s="24">
        <f>$H21+$J21+$L21+$N21</f>
        <v>0</v>
      </c>
      <c r="Q21" s="25">
        <f>$I21+$K21+$M21+$O21</f>
        <v>0</v>
      </c>
      <c r="R21" s="26">
        <f>IF($H21=0,0,(($H21-$H21)/$H21)*100)</f>
        <v>0</v>
      </c>
      <c r="S21" s="27">
        <f>IF($I21=0,0,(($I21-$I21)/$I21)*100)</f>
        <v>0</v>
      </c>
      <c r="T21" s="26">
        <f>IF($E21=0,0,($P21/$E21)*100)</f>
        <v>0</v>
      </c>
      <c r="U21" s="28">
        <f>IF($E21=0,0,($Q21/$E21)*100)</f>
        <v>0</v>
      </c>
      <c r="V21" s="24">
        <v>0</v>
      </c>
      <c r="W21" s="25">
        <v>0</v>
      </c>
    </row>
    <row r="22" spans="1:23" ht="12.75" customHeight="1">
      <c r="A22" s="22" t="s">
        <v>47</v>
      </c>
      <c r="B22" s="23">
        <v>0</v>
      </c>
      <c r="C22" s="23">
        <v>0</v>
      </c>
      <c r="D22" s="23"/>
      <c r="E22" s="23">
        <f>$B22+$C22+$D22</f>
        <v>0</v>
      </c>
      <c r="F22" s="24">
        <v>0</v>
      </c>
      <c r="G22" s="25">
        <v>0</v>
      </c>
      <c r="H22" s="24"/>
      <c r="I22" s="25"/>
      <c r="J22" s="24"/>
      <c r="K22" s="25"/>
      <c r="L22" s="24"/>
      <c r="M22" s="25"/>
      <c r="N22" s="24"/>
      <c r="O22" s="25"/>
      <c r="P22" s="24">
        <f>$H22+$J22+$L22+$N22</f>
        <v>0</v>
      </c>
      <c r="Q22" s="25">
        <f>$I22+$K22+$M22+$O22</f>
        <v>0</v>
      </c>
      <c r="R22" s="26">
        <f>IF($H22=0,0,(($H22-$H22)/$H22)*100)</f>
        <v>0</v>
      </c>
      <c r="S22" s="27">
        <f>IF($I22=0,0,(($I22-$I22)/$I22)*100)</f>
        <v>0</v>
      </c>
      <c r="T22" s="26">
        <f>IF($E22=0,0,($P22/$E22)*100)</f>
        <v>0</v>
      </c>
      <c r="U22" s="28">
        <f>IF($E22=0,0,($Q22/$E22)*100)</f>
        <v>0</v>
      </c>
      <c r="V22" s="24">
        <v>0</v>
      </c>
      <c r="W22" s="25">
        <v>0</v>
      </c>
    </row>
    <row r="23" spans="1:23" ht="12.75" customHeight="1">
      <c r="A23" s="22" t="s">
        <v>48</v>
      </c>
      <c r="B23" s="23">
        <v>0</v>
      </c>
      <c r="C23" s="23">
        <v>0</v>
      </c>
      <c r="D23" s="23"/>
      <c r="E23" s="23">
        <f>$B23+$C23+$D23</f>
        <v>0</v>
      </c>
      <c r="F23" s="24">
        <v>0</v>
      </c>
      <c r="G23" s="25">
        <v>0</v>
      </c>
      <c r="H23" s="24"/>
      <c r="I23" s="25"/>
      <c r="J23" s="24"/>
      <c r="K23" s="25"/>
      <c r="L23" s="24"/>
      <c r="M23" s="25"/>
      <c r="N23" s="24"/>
      <c r="O23" s="25"/>
      <c r="P23" s="24">
        <f>$H23+$J23+$L23+$N23</f>
        <v>0</v>
      </c>
      <c r="Q23" s="25">
        <f>$I23+$K23+$M23+$O23</f>
        <v>0</v>
      </c>
      <c r="R23" s="26">
        <f>IF($H23=0,0,(($H23-$H23)/$H23)*100)</f>
        <v>0</v>
      </c>
      <c r="S23" s="27">
        <f>IF($I23=0,0,(($I23-$I23)/$I23)*100)</f>
        <v>0</v>
      </c>
      <c r="T23" s="26">
        <f>IF($E23=0,0,($P23/$E23)*100)</f>
        <v>0</v>
      </c>
      <c r="U23" s="28">
        <f>IF($E23=0,0,($Q23/$E23)*100)</f>
        <v>0</v>
      </c>
      <c r="V23" s="24">
        <v>0</v>
      </c>
      <c r="W23" s="25"/>
    </row>
    <row r="24" spans="1:23" ht="12.75" customHeight="1">
      <c r="A24" s="29" t="s">
        <v>41</v>
      </c>
      <c r="B24" s="30">
        <f>SUM(B18:B23)</f>
        <v>48779000</v>
      </c>
      <c r="C24" s="30">
        <f>SUM(C18:C23)</f>
        <v>-2650000</v>
      </c>
      <c r="D24" s="30"/>
      <c r="E24" s="30">
        <f>$B24+$C24+$D24</f>
        <v>46129000</v>
      </c>
      <c r="F24" s="31">
        <f>SUM(F18:F23)</f>
        <v>30354000</v>
      </c>
      <c r="G24" s="32">
        <f>SUM(G18:G23)</f>
        <v>14579000</v>
      </c>
      <c r="H24" s="31">
        <f>SUM(H18:H23)</f>
        <v>149000</v>
      </c>
      <c r="I24" s="32">
        <f>SUM(I18:I23)</f>
        <v>1134419</v>
      </c>
      <c r="J24" s="31">
        <f>SUM(J18:J23)</f>
        <v>0</v>
      </c>
      <c r="K24" s="32">
        <f>SUM(K18:K23)</f>
        <v>0</v>
      </c>
      <c r="L24" s="31">
        <f>SUM(L18:L23)</f>
        <v>0</v>
      </c>
      <c r="M24" s="32">
        <f>SUM(M18:M23)</f>
        <v>0</v>
      </c>
      <c r="N24" s="31">
        <f>SUM(N18:N23)</f>
        <v>0</v>
      </c>
      <c r="O24" s="32">
        <f>SUM(O18:O23)</f>
        <v>0</v>
      </c>
      <c r="P24" s="31">
        <f>$H24+$J24+$L24+$N24</f>
        <v>149000</v>
      </c>
      <c r="Q24" s="32">
        <f>$I24+$K24+$M24+$O24</f>
        <v>1134419</v>
      </c>
      <c r="R24" s="33">
        <f>IF($H24=0,0,(($H24-$H24)/$H24)*100)</f>
        <v>0</v>
      </c>
      <c r="S24" s="34">
        <f>IF($I24=0,0,(($I24-$I24)/$I24)*100)</f>
        <v>0</v>
      </c>
      <c r="T24" s="33">
        <f>IF(($E24-$E19-$E23)=0,0,($P24/($E24-$E19-$E23))*100)</f>
        <v>0.4908743493444027</v>
      </c>
      <c r="U24" s="35">
        <f>IF(($E24-$E19-$E23)=0,0,($Q24/($E24-$E19-$E23))*100)</f>
        <v>3.737296567174013</v>
      </c>
      <c r="V24" s="31">
        <f>SUM(V18:V23)</f>
        <v>0</v>
      </c>
      <c r="W24" s="32">
        <f>SUM(W18:W23)</f>
        <v>0</v>
      </c>
    </row>
    <row r="25" spans="1:23" ht="12.75" customHeight="1">
      <c r="A25" s="15" t="s">
        <v>49</v>
      </c>
      <c r="B25" s="36"/>
      <c r="C25" s="36"/>
      <c r="D25" s="36"/>
      <c r="E25" s="36"/>
      <c r="F25" s="37"/>
      <c r="G25" s="38"/>
      <c r="H25" s="37"/>
      <c r="I25" s="38"/>
      <c r="J25" s="37"/>
      <c r="K25" s="38"/>
      <c r="L25" s="37"/>
      <c r="M25" s="38"/>
      <c r="N25" s="37"/>
      <c r="O25" s="38"/>
      <c r="P25" s="37"/>
      <c r="Q25" s="38"/>
      <c r="R25" s="19"/>
      <c r="S25" s="20"/>
      <c r="T25" s="19"/>
      <c r="U25" s="21"/>
      <c r="V25" s="37"/>
      <c r="W25" s="38"/>
    </row>
    <row r="26" spans="1:23" ht="12.75" customHeight="1">
      <c r="A26" s="22" t="s">
        <v>50</v>
      </c>
      <c r="B26" s="23">
        <v>0</v>
      </c>
      <c r="C26" s="23">
        <v>0</v>
      </c>
      <c r="D26" s="23"/>
      <c r="E26" s="23">
        <f>$B26+$C26+$D26</f>
        <v>0</v>
      </c>
      <c r="F26" s="24">
        <v>0</v>
      </c>
      <c r="G26" s="25">
        <v>0</v>
      </c>
      <c r="H26" s="24"/>
      <c r="I26" s="25"/>
      <c r="J26" s="24"/>
      <c r="K26" s="25"/>
      <c r="L26" s="24"/>
      <c r="M26" s="25"/>
      <c r="N26" s="24"/>
      <c r="O26" s="25"/>
      <c r="P26" s="24">
        <f>$H26+$J26+$L26+$N26</f>
        <v>0</v>
      </c>
      <c r="Q26" s="25">
        <f>$I26+$K26+$M26+$O26</f>
        <v>0</v>
      </c>
      <c r="R26" s="26">
        <f>IF($H26=0,0,(($H26-$H26)/$H26)*100)</f>
        <v>0</v>
      </c>
      <c r="S26" s="27">
        <f>IF($I26=0,0,(($I26-$I26)/$I26)*100)</f>
        <v>0</v>
      </c>
      <c r="T26" s="26">
        <f>IF($E26=0,0,($P26/$E26)*100)</f>
        <v>0</v>
      </c>
      <c r="U26" s="28">
        <f>IF($E26=0,0,($Q26/$E26)*100)</f>
        <v>0</v>
      </c>
      <c r="V26" s="24">
        <v>0</v>
      </c>
      <c r="W26" s="25"/>
    </row>
    <row r="27" spans="1:23" ht="12.75" customHeight="1">
      <c r="A27" s="22" t="s">
        <v>51</v>
      </c>
      <c r="B27" s="23">
        <v>0</v>
      </c>
      <c r="C27" s="23">
        <v>0</v>
      </c>
      <c r="D27" s="23"/>
      <c r="E27" s="23">
        <f>$B27+$C27+$D27</f>
        <v>0</v>
      </c>
      <c r="F27" s="24">
        <v>0</v>
      </c>
      <c r="G27" s="25">
        <v>0</v>
      </c>
      <c r="H27" s="24"/>
      <c r="I27" s="25"/>
      <c r="J27" s="24"/>
      <c r="K27" s="25"/>
      <c r="L27" s="24"/>
      <c r="M27" s="25"/>
      <c r="N27" s="24"/>
      <c r="O27" s="25"/>
      <c r="P27" s="24">
        <f>$H27+$J27+$L27+$N27</f>
        <v>0</v>
      </c>
      <c r="Q27" s="25">
        <f>$I27+$K27+$M27+$O27</f>
        <v>0</v>
      </c>
      <c r="R27" s="26">
        <f>IF($H27=0,0,(($H27-$H27)/$H27)*100)</f>
        <v>0</v>
      </c>
      <c r="S27" s="27">
        <f>IF($I27=0,0,(($I27-$I27)/$I27)*100)</f>
        <v>0</v>
      </c>
      <c r="T27" s="26">
        <f>IF($E27=0,0,($P27/$E27)*100)</f>
        <v>0</v>
      </c>
      <c r="U27" s="28">
        <f>IF($E27=0,0,($Q27/$E27)*100)</f>
        <v>0</v>
      </c>
      <c r="V27" s="24">
        <v>0</v>
      </c>
      <c r="W27" s="25"/>
    </row>
    <row r="28" spans="1:23" ht="12.75" customHeight="1">
      <c r="A28" s="22" t="s">
        <v>52</v>
      </c>
      <c r="B28" s="23">
        <v>189292000</v>
      </c>
      <c r="C28" s="23">
        <v>-30046000</v>
      </c>
      <c r="D28" s="23"/>
      <c r="E28" s="23">
        <f>$B28+$C28+$D28</f>
        <v>159246000</v>
      </c>
      <c r="F28" s="24">
        <v>159246000</v>
      </c>
      <c r="G28" s="25">
        <v>47323000</v>
      </c>
      <c r="H28" s="24">
        <v>10341000</v>
      </c>
      <c r="I28" s="25">
        <v>11611030</v>
      </c>
      <c r="J28" s="24"/>
      <c r="K28" s="25"/>
      <c r="L28" s="24"/>
      <c r="M28" s="25"/>
      <c r="N28" s="24"/>
      <c r="O28" s="25"/>
      <c r="P28" s="24">
        <f>$H28+$J28+$L28+$N28</f>
        <v>10341000</v>
      </c>
      <c r="Q28" s="25">
        <f>$I28+$K28+$M28+$O28</f>
        <v>11611030</v>
      </c>
      <c r="R28" s="26">
        <f>IF($H28=0,0,(($H28-$H28)/$H28)*100)</f>
        <v>0</v>
      </c>
      <c r="S28" s="27">
        <f>IF($I28=0,0,(($I28-$I28)/$I28)*100)</f>
        <v>0</v>
      </c>
      <c r="T28" s="26">
        <f>IF($E28=0,0,($P28/$E28)*100)</f>
        <v>6.493726687012547</v>
      </c>
      <c r="U28" s="28">
        <f>IF($E28=0,0,($Q28/$E28)*100)</f>
        <v>7.291253783454529</v>
      </c>
      <c r="V28" s="24">
        <v>0</v>
      </c>
      <c r="W28" s="25">
        <v>0</v>
      </c>
    </row>
    <row r="29" spans="1:23" ht="12.75" customHeight="1">
      <c r="A29" s="22" t="s">
        <v>53</v>
      </c>
      <c r="B29" s="23">
        <v>11397000</v>
      </c>
      <c r="C29" s="23">
        <v>0</v>
      </c>
      <c r="D29" s="23"/>
      <c r="E29" s="23">
        <f>$B29+$C29+$D29</f>
        <v>11397000</v>
      </c>
      <c r="F29" s="24">
        <v>11397000</v>
      </c>
      <c r="G29" s="25">
        <v>577000</v>
      </c>
      <c r="H29" s="24"/>
      <c r="I29" s="25">
        <v>527270</v>
      </c>
      <c r="J29" s="24"/>
      <c r="K29" s="25"/>
      <c r="L29" s="24"/>
      <c r="M29" s="25"/>
      <c r="N29" s="24"/>
      <c r="O29" s="25"/>
      <c r="P29" s="24">
        <f>$H29+$J29+$L29+$N29</f>
        <v>0</v>
      </c>
      <c r="Q29" s="25">
        <f>$I29+$K29+$M29+$O29</f>
        <v>527270</v>
      </c>
      <c r="R29" s="26">
        <f>IF($H29=0,0,(($H29-$H29)/$H29)*100)</f>
        <v>0</v>
      </c>
      <c r="S29" s="27">
        <f>IF($I29=0,0,(($I29-$I29)/$I29)*100)</f>
        <v>0</v>
      </c>
      <c r="T29" s="26">
        <f>IF($E29=0,0,($P29/$E29)*100)</f>
        <v>0</v>
      </c>
      <c r="U29" s="28">
        <f>IF($E29=0,0,($Q29/$E29)*100)</f>
        <v>4.626392910415021</v>
      </c>
      <c r="V29" s="24">
        <v>0</v>
      </c>
      <c r="W29" s="25">
        <v>0</v>
      </c>
    </row>
    <row r="30" spans="1:23" ht="12.75" customHeight="1">
      <c r="A30" s="29" t="s">
        <v>41</v>
      </c>
      <c r="B30" s="30">
        <f>SUM(B26:B29)</f>
        <v>200689000</v>
      </c>
      <c r="C30" s="30">
        <f>SUM(C26:C29)</f>
        <v>-30046000</v>
      </c>
      <c r="D30" s="30"/>
      <c r="E30" s="30">
        <f>$B30+$C30+$D30</f>
        <v>170643000</v>
      </c>
      <c r="F30" s="31">
        <f>SUM(F26:F29)</f>
        <v>170643000</v>
      </c>
      <c r="G30" s="32">
        <f>SUM(G26:G29)</f>
        <v>47900000</v>
      </c>
      <c r="H30" s="31">
        <f>SUM(H26:H29)</f>
        <v>10341000</v>
      </c>
      <c r="I30" s="32">
        <f>SUM(I26:I29)</f>
        <v>12138300</v>
      </c>
      <c r="J30" s="31">
        <f>SUM(J26:J29)</f>
        <v>0</v>
      </c>
      <c r="K30" s="32">
        <f>SUM(K26:K29)</f>
        <v>0</v>
      </c>
      <c r="L30" s="31">
        <f>SUM(L26:L29)</f>
        <v>0</v>
      </c>
      <c r="M30" s="32">
        <f>SUM(M26:M29)</f>
        <v>0</v>
      </c>
      <c r="N30" s="31">
        <f>SUM(N26:N29)</f>
        <v>0</v>
      </c>
      <c r="O30" s="32">
        <f>SUM(O26:O29)</f>
        <v>0</v>
      </c>
      <c r="P30" s="31">
        <f>$H30+$J30+$L30+$N30</f>
        <v>10341000</v>
      </c>
      <c r="Q30" s="32">
        <f>$I30+$K30+$M30+$O30</f>
        <v>12138300</v>
      </c>
      <c r="R30" s="33">
        <f>IF($H30=0,0,(($H30-$H30)/$H30)*100)</f>
        <v>0</v>
      </c>
      <c r="S30" s="34">
        <f>IF($I30=0,0,(($I30-$I30)/$I30)*100)</f>
        <v>0</v>
      </c>
      <c r="T30" s="33">
        <f>IF($E30=0,0,($P30/$E30)*100)</f>
        <v>6.06002004184174</v>
      </c>
      <c r="U30" s="35">
        <f>IF($E30=0,0,($Q30/$E30)*100)</f>
        <v>7.113271566955574</v>
      </c>
      <c r="V30" s="31">
        <f>SUM(V26:V29)</f>
        <v>0</v>
      </c>
      <c r="W30" s="32">
        <f>SUM(W26:W29)</f>
        <v>0</v>
      </c>
    </row>
    <row r="31" spans="1:23" ht="12.75" customHeight="1">
      <c r="A31" s="15" t="s">
        <v>54</v>
      </c>
      <c r="B31" s="36"/>
      <c r="C31" s="36"/>
      <c r="D31" s="36"/>
      <c r="E31" s="36"/>
      <c r="F31" s="37"/>
      <c r="G31" s="38"/>
      <c r="H31" s="37"/>
      <c r="I31" s="38"/>
      <c r="J31" s="37"/>
      <c r="K31" s="38"/>
      <c r="L31" s="37"/>
      <c r="M31" s="38"/>
      <c r="N31" s="37"/>
      <c r="O31" s="38"/>
      <c r="P31" s="37"/>
      <c r="Q31" s="38"/>
      <c r="R31" s="19"/>
      <c r="S31" s="20"/>
      <c r="T31" s="19"/>
      <c r="U31" s="21"/>
      <c r="V31" s="37"/>
      <c r="W31" s="38"/>
    </row>
    <row r="32" spans="1:23" ht="12.75" customHeight="1">
      <c r="A32" s="22" t="s">
        <v>55</v>
      </c>
      <c r="B32" s="23">
        <v>73364000</v>
      </c>
      <c r="C32" s="23">
        <v>0</v>
      </c>
      <c r="D32" s="23"/>
      <c r="E32" s="23">
        <f>$B32+$C32+$D32</f>
        <v>73364000</v>
      </c>
      <c r="F32" s="24">
        <v>73364000</v>
      </c>
      <c r="G32" s="25">
        <v>18351000</v>
      </c>
      <c r="H32" s="24">
        <v>10365000</v>
      </c>
      <c r="I32" s="25">
        <v>9310748</v>
      </c>
      <c r="J32" s="24"/>
      <c r="K32" s="25"/>
      <c r="L32" s="24"/>
      <c r="M32" s="25"/>
      <c r="N32" s="24"/>
      <c r="O32" s="25"/>
      <c r="P32" s="24">
        <f>$H32+$J32+$L32+$N32</f>
        <v>10365000</v>
      </c>
      <c r="Q32" s="25">
        <f>$I32+$K32+$M32+$O32</f>
        <v>9310748</v>
      </c>
      <c r="R32" s="26">
        <f>IF($H32=0,0,(($H32-$H32)/$H32)*100)</f>
        <v>0</v>
      </c>
      <c r="S32" s="27">
        <f>IF($I32=0,0,(($I32-$I32)/$I32)*100)</f>
        <v>0</v>
      </c>
      <c r="T32" s="26">
        <f>IF($E32=0,0,($P32/$E32)*100)</f>
        <v>14.128182759936752</v>
      </c>
      <c r="U32" s="28">
        <f>IF($E32=0,0,($Q32/$E32)*100)</f>
        <v>12.691167330025626</v>
      </c>
      <c r="V32" s="24">
        <v>0</v>
      </c>
      <c r="W32" s="25">
        <v>0</v>
      </c>
    </row>
    <row r="33" spans="1:23" ht="12.75" customHeight="1">
      <c r="A33" s="29" t="s">
        <v>41</v>
      </c>
      <c r="B33" s="30">
        <f>B32</f>
        <v>73364000</v>
      </c>
      <c r="C33" s="30">
        <f>C32</f>
        <v>0</v>
      </c>
      <c r="D33" s="30"/>
      <c r="E33" s="30">
        <f>$B33+$C33+$D33</f>
        <v>73364000</v>
      </c>
      <c r="F33" s="31">
        <f>F32</f>
        <v>73364000</v>
      </c>
      <c r="G33" s="32">
        <f>G32</f>
        <v>18351000</v>
      </c>
      <c r="H33" s="31">
        <f>H32</f>
        <v>10365000</v>
      </c>
      <c r="I33" s="32">
        <f>I32</f>
        <v>9310748</v>
      </c>
      <c r="J33" s="31">
        <f>J32</f>
        <v>0</v>
      </c>
      <c r="K33" s="32">
        <f>K32</f>
        <v>0</v>
      </c>
      <c r="L33" s="31">
        <f>L32</f>
        <v>0</v>
      </c>
      <c r="M33" s="32">
        <f>M32</f>
        <v>0</v>
      </c>
      <c r="N33" s="31">
        <f>N32</f>
        <v>0</v>
      </c>
      <c r="O33" s="32">
        <f>O32</f>
        <v>0</v>
      </c>
      <c r="P33" s="31">
        <f>$H33+$J33+$L33+$N33</f>
        <v>10365000</v>
      </c>
      <c r="Q33" s="32">
        <f>$I33+$K33+$M33+$O33</f>
        <v>9310748</v>
      </c>
      <c r="R33" s="33">
        <f>IF($H33=0,0,(($H33-$H33)/$H33)*100)</f>
        <v>0</v>
      </c>
      <c r="S33" s="34">
        <f>IF($I33=0,0,(($I33-$I33)/$I33)*100)</f>
        <v>0</v>
      </c>
      <c r="T33" s="33">
        <f>IF($E33=0,0,($P33/$E33)*100)</f>
        <v>14.128182759936752</v>
      </c>
      <c r="U33" s="35">
        <f>IF($E33=0,0,($Q33/$E33)*100)</f>
        <v>12.691167330025626</v>
      </c>
      <c r="V33" s="31">
        <f>V32</f>
        <v>0</v>
      </c>
      <c r="W33" s="32">
        <f>W32</f>
        <v>0</v>
      </c>
    </row>
    <row r="34" spans="1:23" ht="12.75" customHeight="1">
      <c r="A34" s="15" t="s">
        <v>56</v>
      </c>
      <c r="B34" s="36"/>
      <c r="C34" s="36"/>
      <c r="D34" s="36"/>
      <c r="E34" s="36"/>
      <c r="F34" s="37"/>
      <c r="G34" s="38"/>
      <c r="H34" s="37"/>
      <c r="I34" s="38"/>
      <c r="J34" s="37"/>
      <c r="K34" s="38"/>
      <c r="L34" s="37"/>
      <c r="M34" s="38"/>
      <c r="N34" s="37"/>
      <c r="O34" s="38"/>
      <c r="P34" s="37"/>
      <c r="Q34" s="38"/>
      <c r="R34" s="19"/>
      <c r="S34" s="20"/>
      <c r="T34" s="19"/>
      <c r="U34" s="21"/>
      <c r="V34" s="37"/>
      <c r="W34" s="38"/>
    </row>
    <row r="35" spans="1:23" ht="12.75" customHeight="1">
      <c r="A35" s="22" t="s">
        <v>57</v>
      </c>
      <c r="B35" s="23">
        <v>263272000</v>
      </c>
      <c r="C35" s="23">
        <v>-70820000</v>
      </c>
      <c r="D35" s="23"/>
      <c r="E35" s="23">
        <f>$B35+$C35+$D35</f>
        <v>192452000</v>
      </c>
      <c r="F35" s="24">
        <v>192452000</v>
      </c>
      <c r="G35" s="25">
        <v>36000000</v>
      </c>
      <c r="H35" s="24">
        <v>3329000</v>
      </c>
      <c r="I35" s="25">
        <v>19492042</v>
      </c>
      <c r="J35" s="24"/>
      <c r="K35" s="25"/>
      <c r="L35" s="24"/>
      <c r="M35" s="25"/>
      <c r="N35" s="24"/>
      <c r="O35" s="25"/>
      <c r="P35" s="24">
        <f>$H35+$J35+$L35+$N35</f>
        <v>3329000</v>
      </c>
      <c r="Q35" s="25">
        <f>$I35+$K35+$M35+$O35</f>
        <v>19492042</v>
      </c>
      <c r="R35" s="26">
        <f>IF($H35=0,0,(($H35-$H35)/$H35)*100)</f>
        <v>0</v>
      </c>
      <c r="S35" s="27">
        <f>IF($I35=0,0,(($I35-$I35)/$I35)*100)</f>
        <v>0</v>
      </c>
      <c r="T35" s="26">
        <f>IF($E35=0,0,($P35/$E35)*100)</f>
        <v>1.7297819716085052</v>
      </c>
      <c r="U35" s="28">
        <f>IF($E35=0,0,($Q35/$E35)*100)</f>
        <v>10.128261592500987</v>
      </c>
      <c r="V35" s="24">
        <v>0</v>
      </c>
      <c r="W35" s="25">
        <v>0</v>
      </c>
    </row>
    <row r="36" spans="1:23" ht="12.75" customHeight="1">
      <c r="A36" s="22" t="s">
        <v>58</v>
      </c>
      <c r="B36" s="23">
        <v>263272000</v>
      </c>
      <c r="C36" s="23">
        <v>-70820000</v>
      </c>
      <c r="D36" s="23"/>
      <c r="E36" s="23">
        <f>$B36+$C36+$D36</f>
        <v>192452000</v>
      </c>
      <c r="F36" s="24">
        <v>192452000</v>
      </c>
      <c r="G36" s="25">
        <v>36000000</v>
      </c>
      <c r="H36" s="24">
        <v>3329000</v>
      </c>
      <c r="I36" s="25"/>
      <c r="J36" s="24"/>
      <c r="K36" s="25"/>
      <c r="L36" s="24"/>
      <c r="M36" s="25"/>
      <c r="N36" s="24"/>
      <c r="O36" s="25"/>
      <c r="P36" s="24">
        <f>$H36+$J36+$L36+$N36</f>
        <v>3329000</v>
      </c>
      <c r="Q36" s="25">
        <f>$I36+$K36+$M36+$O36</f>
        <v>0</v>
      </c>
      <c r="R36" s="26">
        <f>IF($H36=0,0,(($H36-$H36)/$H36)*100)</f>
        <v>0</v>
      </c>
      <c r="S36" s="27">
        <f>IF($I36=0,0,(($I36-$I36)/$I36)*100)</f>
        <v>0</v>
      </c>
      <c r="T36" s="26">
        <f>IF($E36=0,0,($P36/$E36)*100)</f>
        <v>1.7297819716085052</v>
      </c>
      <c r="U36" s="28">
        <f>IF($E36=0,0,($Q36/$E36)*100)</f>
        <v>0</v>
      </c>
      <c r="V36" s="24">
        <v>0</v>
      </c>
      <c r="W36" s="25">
        <v>0</v>
      </c>
    </row>
    <row r="37" spans="1:23" ht="12.75" customHeight="1">
      <c r="A37" s="22" t="s">
        <v>59</v>
      </c>
      <c r="B37" s="23">
        <v>0</v>
      </c>
      <c r="C37" s="23">
        <v>0</v>
      </c>
      <c r="D37" s="23"/>
      <c r="E37" s="23">
        <f>$B37+$C37+$D37</f>
        <v>0</v>
      </c>
      <c r="F37" s="24">
        <v>0</v>
      </c>
      <c r="G37" s="25">
        <v>0</v>
      </c>
      <c r="H37" s="24"/>
      <c r="I37" s="25"/>
      <c r="J37" s="24"/>
      <c r="K37" s="25"/>
      <c r="L37" s="24"/>
      <c r="M37" s="25"/>
      <c r="N37" s="24"/>
      <c r="O37" s="25"/>
      <c r="P37" s="24">
        <f>$H37+$J37+$L37+$N37</f>
        <v>0</v>
      </c>
      <c r="Q37" s="25">
        <f>$I37+$K37+$M37+$O37</f>
        <v>0</v>
      </c>
      <c r="R37" s="26">
        <f>IF($H37=0,0,(($H37-$H37)/$H37)*100)</f>
        <v>0</v>
      </c>
      <c r="S37" s="27">
        <f>IF($I37=0,0,(($I37-$I37)/$I37)*100)</f>
        <v>0</v>
      </c>
      <c r="T37" s="26">
        <f>IF($E37=0,0,($P37/$E37)*100)</f>
        <v>0</v>
      </c>
      <c r="U37" s="28">
        <f>IF($E37=0,0,($Q37/$E37)*100)</f>
        <v>0</v>
      </c>
      <c r="V37" s="24">
        <v>0</v>
      </c>
      <c r="W37" s="25"/>
    </row>
    <row r="38" spans="1:23" ht="12.75" customHeight="1">
      <c r="A38" s="22" t="s">
        <v>60</v>
      </c>
      <c r="B38" s="23">
        <v>20000000</v>
      </c>
      <c r="C38" s="23">
        <v>-2000000</v>
      </c>
      <c r="D38" s="23"/>
      <c r="E38" s="23">
        <f>$B38+$C38+$D38</f>
        <v>18000000</v>
      </c>
      <c r="F38" s="24">
        <v>18000000</v>
      </c>
      <c r="G38" s="25">
        <v>2500000</v>
      </c>
      <c r="H38" s="24"/>
      <c r="I38" s="25">
        <v>257977</v>
      </c>
      <c r="J38" s="24"/>
      <c r="K38" s="25"/>
      <c r="L38" s="24"/>
      <c r="M38" s="25"/>
      <c r="N38" s="24"/>
      <c r="O38" s="25"/>
      <c r="P38" s="24">
        <f>$H38+$J38+$L38+$N38</f>
        <v>0</v>
      </c>
      <c r="Q38" s="25">
        <f>$I38+$K38+$M38+$O38</f>
        <v>257977</v>
      </c>
      <c r="R38" s="26">
        <f>IF($H38=0,0,(($H38-$H38)/$H38)*100)</f>
        <v>0</v>
      </c>
      <c r="S38" s="27">
        <f>IF($I38=0,0,(($I38-$I38)/$I38)*100)</f>
        <v>0</v>
      </c>
      <c r="T38" s="26">
        <f>IF($E38=0,0,($P38/$E38)*100)</f>
        <v>0</v>
      </c>
      <c r="U38" s="28">
        <f>IF($E38=0,0,($Q38/$E38)*100)</f>
        <v>1.4332055555555556</v>
      </c>
      <c r="V38" s="24">
        <v>0</v>
      </c>
      <c r="W38" s="25">
        <v>0</v>
      </c>
    </row>
    <row r="39" spans="1:23" ht="12.75" customHeight="1">
      <c r="A39" s="22" t="s">
        <v>61</v>
      </c>
      <c r="B39" s="23">
        <v>0</v>
      </c>
      <c r="C39" s="23">
        <v>0</v>
      </c>
      <c r="D39" s="23"/>
      <c r="E39" s="23">
        <f>$B39+$C39+$D39</f>
        <v>0</v>
      </c>
      <c r="F39" s="24">
        <v>0</v>
      </c>
      <c r="G39" s="25">
        <v>0</v>
      </c>
      <c r="H39" s="24"/>
      <c r="I39" s="25"/>
      <c r="J39" s="24"/>
      <c r="K39" s="25"/>
      <c r="L39" s="24"/>
      <c r="M39" s="25"/>
      <c r="N39" s="24"/>
      <c r="O39" s="25"/>
      <c r="P39" s="24">
        <f>$H39+$J39+$L39+$N39</f>
        <v>0</v>
      </c>
      <c r="Q39" s="25">
        <f>$I39+$K39+$M39+$O39</f>
        <v>0</v>
      </c>
      <c r="R39" s="26">
        <f>IF($H39=0,0,(($H39-$H39)/$H39)*100)</f>
        <v>0</v>
      </c>
      <c r="S39" s="27">
        <f>IF($I39=0,0,(($I39-$I39)/$I39)*100)</f>
        <v>0</v>
      </c>
      <c r="T39" s="26">
        <f>IF($E39=0,0,($P39/$E39)*100)</f>
        <v>0</v>
      </c>
      <c r="U39" s="28">
        <f>IF($E39=0,0,($Q39/$E39)*100)</f>
        <v>0</v>
      </c>
      <c r="V39" s="24">
        <v>0</v>
      </c>
      <c r="W39" s="25"/>
    </row>
    <row r="40" spans="1:23" ht="12.75" customHeight="1">
      <c r="A40" s="29" t="s">
        <v>41</v>
      </c>
      <c r="B40" s="30">
        <f>SUM(B35:B39)</f>
        <v>546544000</v>
      </c>
      <c r="C40" s="30">
        <f>SUM(C35:C39)</f>
        <v>-143640000</v>
      </c>
      <c r="D40" s="30"/>
      <c r="E40" s="30">
        <f>$B40+$C40+$D40</f>
        <v>402904000</v>
      </c>
      <c r="F40" s="31">
        <f>SUM(F35:F39)</f>
        <v>402904000</v>
      </c>
      <c r="G40" s="32">
        <f>SUM(G35:G39)</f>
        <v>74500000</v>
      </c>
      <c r="H40" s="31">
        <f>SUM(H35:H39)</f>
        <v>6658000</v>
      </c>
      <c r="I40" s="32">
        <f>SUM(I35:I39)</f>
        <v>19750019</v>
      </c>
      <c r="J40" s="31">
        <f>SUM(J35:J39)</f>
        <v>0</v>
      </c>
      <c r="K40" s="32">
        <f>SUM(K35:K39)</f>
        <v>0</v>
      </c>
      <c r="L40" s="31">
        <f>SUM(L35:L39)</f>
        <v>0</v>
      </c>
      <c r="M40" s="32">
        <f>SUM(M35:M39)</f>
        <v>0</v>
      </c>
      <c r="N40" s="31">
        <f>SUM(N35:N39)</f>
        <v>0</v>
      </c>
      <c r="O40" s="32">
        <f>SUM(O35:O39)</f>
        <v>0</v>
      </c>
      <c r="P40" s="31">
        <f>$H40+$J40+$L40+$N40</f>
        <v>6658000</v>
      </c>
      <c r="Q40" s="32">
        <f>$I40+$K40+$M40+$O40</f>
        <v>19750019</v>
      </c>
      <c r="R40" s="33">
        <f>IF($H40=0,0,(($H40-$H40)/$H40)*100)</f>
        <v>0</v>
      </c>
      <c r="S40" s="34">
        <f>IF($I40=0,0,(($I40-$I40)/$I40)*100)</f>
        <v>0</v>
      </c>
      <c r="T40" s="33">
        <f>IF((+$E35+$E38)=0,0,(P40/(+$E35+$E38))*100)</f>
        <v>3.163666774371353</v>
      </c>
      <c r="U40" s="35">
        <f>IF((+$E35+$E38)=0,0,(Q40/(+$E35+$E38))*100)</f>
        <v>9.38457177883793</v>
      </c>
      <c r="V40" s="31">
        <f>SUM(V35:V39)</f>
        <v>0</v>
      </c>
      <c r="W40" s="32">
        <f>SUM(W35:W39)</f>
        <v>0</v>
      </c>
    </row>
    <row r="41" spans="1:23" ht="12.75" customHeight="1">
      <c r="A41" s="15" t="s">
        <v>62</v>
      </c>
      <c r="B41" s="36"/>
      <c r="C41" s="36"/>
      <c r="D41" s="36"/>
      <c r="E41" s="36"/>
      <c r="F41" s="37"/>
      <c r="G41" s="38"/>
      <c r="H41" s="37"/>
      <c r="I41" s="38"/>
      <c r="J41" s="37"/>
      <c r="K41" s="38"/>
      <c r="L41" s="37"/>
      <c r="M41" s="38"/>
      <c r="N41" s="37"/>
      <c r="O41" s="38"/>
      <c r="P41" s="37"/>
      <c r="Q41" s="38"/>
      <c r="R41" s="19"/>
      <c r="S41" s="20"/>
      <c r="T41" s="19"/>
      <c r="U41" s="21"/>
      <c r="V41" s="37"/>
      <c r="W41" s="38"/>
    </row>
    <row r="42" spans="1:23" ht="12.75" customHeight="1">
      <c r="A42" s="22" t="s">
        <v>63</v>
      </c>
      <c r="B42" s="23">
        <v>0</v>
      </c>
      <c r="C42" s="23">
        <v>0</v>
      </c>
      <c r="D42" s="23"/>
      <c r="E42" s="23">
        <f>$B42+$C42+$D42</f>
        <v>0</v>
      </c>
      <c r="F42" s="24">
        <v>0</v>
      </c>
      <c r="G42" s="25">
        <v>0</v>
      </c>
      <c r="H42" s="24"/>
      <c r="I42" s="25"/>
      <c r="J42" s="24"/>
      <c r="K42" s="25"/>
      <c r="L42" s="24"/>
      <c r="M42" s="25"/>
      <c r="N42" s="24"/>
      <c r="O42" s="25"/>
      <c r="P42" s="24">
        <f>$H42+$J42+$L42+$N42</f>
        <v>0</v>
      </c>
      <c r="Q42" s="25">
        <f>$I42+$K42+$M42+$O42</f>
        <v>0</v>
      </c>
      <c r="R42" s="26">
        <f>IF($H42=0,0,(($H42-$H42)/$H42)*100)</f>
        <v>0</v>
      </c>
      <c r="S42" s="27">
        <f>IF($I42=0,0,(($I42-$I42)/$I42)*100)</f>
        <v>0</v>
      </c>
      <c r="T42" s="26">
        <f>IF($E42=0,0,($P42/$E42)*100)</f>
        <v>0</v>
      </c>
      <c r="U42" s="28">
        <f>IF($E42=0,0,($Q42/$E42)*100)</f>
        <v>0</v>
      </c>
      <c r="V42" s="24">
        <v>0</v>
      </c>
      <c r="W42" s="25"/>
    </row>
    <row r="43" spans="1:23" ht="12.75" customHeight="1">
      <c r="A43" s="22" t="s">
        <v>64</v>
      </c>
      <c r="B43" s="23">
        <v>361157000</v>
      </c>
      <c r="C43" s="23">
        <v>0</v>
      </c>
      <c r="D43" s="23"/>
      <c r="E43" s="23">
        <f>$B43+$C43+$D43</f>
        <v>361157000</v>
      </c>
      <c r="F43" s="24">
        <v>361157000</v>
      </c>
      <c r="G43" s="25">
        <v>83889000</v>
      </c>
      <c r="H43" s="24">
        <v>14181000</v>
      </c>
      <c r="I43" s="25">
        <v>69199195</v>
      </c>
      <c r="J43" s="24"/>
      <c r="K43" s="25"/>
      <c r="L43" s="24"/>
      <c r="M43" s="25"/>
      <c r="N43" s="24"/>
      <c r="O43" s="25"/>
      <c r="P43" s="24">
        <f>$H43+$J43+$L43+$N43</f>
        <v>14181000</v>
      </c>
      <c r="Q43" s="25">
        <f>$I43+$K43+$M43+$O43</f>
        <v>69199195</v>
      </c>
      <c r="R43" s="26">
        <f>IF($H43=0,0,(($H43-$H43)/$H43)*100)</f>
        <v>0</v>
      </c>
      <c r="S43" s="27">
        <f>IF($I43=0,0,(($I43-$I43)/$I43)*100)</f>
        <v>0</v>
      </c>
      <c r="T43" s="26">
        <f>IF($E43=0,0,($P43/$E43)*100)</f>
        <v>3.9265471803121637</v>
      </c>
      <c r="U43" s="28">
        <f>IF($E43=0,0,($Q43/$E43)*100)</f>
        <v>19.160419152889187</v>
      </c>
      <c r="V43" s="24">
        <v>0</v>
      </c>
      <c r="W43" s="25">
        <v>0</v>
      </c>
    </row>
    <row r="44" spans="1:23" ht="12.75" customHeight="1">
      <c r="A44" s="22" t="s">
        <v>65</v>
      </c>
      <c r="B44" s="23">
        <v>733120000</v>
      </c>
      <c r="C44" s="23">
        <v>0</v>
      </c>
      <c r="D44" s="23"/>
      <c r="E44" s="23">
        <f>$B44+$C44+$D44</f>
        <v>733120000</v>
      </c>
      <c r="F44" s="24">
        <v>733120000</v>
      </c>
      <c r="G44" s="25">
        <v>0</v>
      </c>
      <c r="H44" s="24"/>
      <c r="I44" s="25"/>
      <c r="J44" s="24"/>
      <c r="K44" s="25"/>
      <c r="L44" s="24"/>
      <c r="M44" s="25"/>
      <c r="N44" s="24"/>
      <c r="O44" s="25"/>
      <c r="P44" s="24">
        <f>$H44+$J44+$L44+$N44</f>
        <v>0</v>
      </c>
      <c r="Q44" s="25">
        <f>$I44+$K44+$M44+$O44</f>
        <v>0</v>
      </c>
      <c r="R44" s="26">
        <f>IF($H44=0,0,(($H44-$H44)/$H44)*100)</f>
        <v>0</v>
      </c>
      <c r="S44" s="27">
        <f>IF($I44=0,0,(($I44-$I44)/$I44)*100)</f>
        <v>0</v>
      </c>
      <c r="T44" s="26">
        <f>IF($E44=0,0,($P44/$E44)*100)</f>
        <v>0</v>
      </c>
      <c r="U44" s="28">
        <f>IF($E44=0,0,($Q44/$E44)*100)</f>
        <v>0</v>
      </c>
      <c r="V44" s="24">
        <v>0</v>
      </c>
      <c r="W44" s="25">
        <v>0</v>
      </c>
    </row>
    <row r="45" spans="1:23" ht="12.75" customHeight="1">
      <c r="A45" s="22" t="s">
        <v>66</v>
      </c>
      <c r="B45" s="23">
        <v>0</v>
      </c>
      <c r="C45" s="23">
        <v>0</v>
      </c>
      <c r="D45" s="23"/>
      <c r="E45" s="23">
        <f>$B45+$C45+$D45</f>
        <v>0</v>
      </c>
      <c r="F45" s="24">
        <v>0</v>
      </c>
      <c r="G45" s="25">
        <v>0</v>
      </c>
      <c r="H45" s="24"/>
      <c r="I45" s="25"/>
      <c r="J45" s="24"/>
      <c r="K45" s="25"/>
      <c r="L45" s="24"/>
      <c r="M45" s="25"/>
      <c r="N45" s="24"/>
      <c r="O45" s="25"/>
      <c r="P45" s="24">
        <f>$H45+$J45+$L45+$N45</f>
        <v>0</v>
      </c>
      <c r="Q45" s="25">
        <f>$I45+$K45+$M45+$O45</f>
        <v>0</v>
      </c>
      <c r="R45" s="26">
        <f>IF($H45=0,0,(($H45-$H45)/$H45)*100)</f>
        <v>0</v>
      </c>
      <c r="S45" s="27">
        <f>IF($I45=0,0,(($I45-$I45)/$I45)*100)</f>
        <v>0</v>
      </c>
      <c r="T45" s="26">
        <f>IF($E45=0,0,($P45/$E45)*100)</f>
        <v>0</v>
      </c>
      <c r="U45" s="28">
        <f>IF($E45=0,0,($Q45/$E45)*100)</f>
        <v>0</v>
      </c>
      <c r="V45" s="24">
        <v>0</v>
      </c>
      <c r="W45" s="25"/>
    </row>
    <row r="46" spans="1:23" ht="12.75" customHeight="1">
      <c r="A46" s="22" t="s">
        <v>67</v>
      </c>
      <c r="B46" s="23">
        <v>0</v>
      </c>
      <c r="C46" s="23">
        <v>0</v>
      </c>
      <c r="D46" s="23"/>
      <c r="E46" s="23">
        <f>$B46+$C46+$D46</f>
        <v>0</v>
      </c>
      <c r="F46" s="24">
        <v>0</v>
      </c>
      <c r="G46" s="25">
        <v>0</v>
      </c>
      <c r="H46" s="24"/>
      <c r="I46" s="25"/>
      <c r="J46" s="24"/>
      <c r="K46" s="25"/>
      <c r="L46" s="24"/>
      <c r="M46" s="25"/>
      <c r="N46" s="24"/>
      <c r="O46" s="25"/>
      <c r="P46" s="24">
        <f>$H46+$J46+$L46+$N46</f>
        <v>0</v>
      </c>
      <c r="Q46" s="25">
        <f>$I46+$K46+$M46+$O46</f>
        <v>0</v>
      </c>
      <c r="R46" s="26">
        <f>IF($H46=0,0,(($H46-$H46)/$H46)*100)</f>
        <v>0</v>
      </c>
      <c r="S46" s="27">
        <f>IF($I46=0,0,(($I46-$I46)/$I46)*100)</f>
        <v>0</v>
      </c>
      <c r="T46" s="26">
        <f>IF($E46=0,0,($P46/$E46)*100)</f>
        <v>0</v>
      </c>
      <c r="U46" s="28">
        <f>IF($E46=0,0,($Q46/$E46)*100)</f>
        <v>0</v>
      </c>
      <c r="V46" s="24">
        <v>0</v>
      </c>
      <c r="W46" s="25"/>
    </row>
    <row r="47" spans="1:23" ht="12.75" customHeight="1" hidden="1">
      <c r="A47" s="22" t="s">
        <v>68</v>
      </c>
      <c r="B47" s="23">
        <v>0</v>
      </c>
      <c r="C47" s="23">
        <v>0</v>
      </c>
      <c r="D47" s="23"/>
      <c r="E47" s="23">
        <f>$B47+$C47+$D47</f>
        <v>0</v>
      </c>
      <c r="F47" s="24">
        <v>0</v>
      </c>
      <c r="G47" s="25">
        <v>0</v>
      </c>
      <c r="H47" s="24"/>
      <c r="I47" s="25"/>
      <c r="J47" s="24"/>
      <c r="K47" s="25"/>
      <c r="L47" s="24"/>
      <c r="M47" s="25"/>
      <c r="N47" s="24"/>
      <c r="O47" s="25"/>
      <c r="P47" s="24">
        <f>$H47+$J47+$L47+$N47</f>
        <v>0</v>
      </c>
      <c r="Q47" s="25">
        <f>$I47+$K47+$M47+$O47</f>
        <v>0</v>
      </c>
      <c r="R47" s="26">
        <f>IF($H47=0,0,(($H47-$H47)/$H47)*100)</f>
        <v>0</v>
      </c>
      <c r="S47" s="27">
        <f>IF($I47=0,0,(($I47-$I47)/$I47)*100)</f>
        <v>0</v>
      </c>
      <c r="T47" s="26">
        <f>IF($E47=0,0,($P47/$E47)*100)</f>
        <v>0</v>
      </c>
      <c r="U47" s="28">
        <f>IF($E47=0,0,($Q47/$E47)*100)</f>
        <v>0</v>
      </c>
      <c r="V47" s="24">
        <v>0</v>
      </c>
      <c r="W47" s="25"/>
    </row>
    <row r="48" spans="1:23" ht="12.75" customHeight="1">
      <c r="A48" s="22" t="s">
        <v>69</v>
      </c>
      <c r="B48" s="23">
        <v>0</v>
      </c>
      <c r="C48" s="23">
        <v>0</v>
      </c>
      <c r="D48" s="23"/>
      <c r="E48" s="23">
        <f>$B48+$C48+$D48</f>
        <v>0</v>
      </c>
      <c r="F48" s="24">
        <v>0</v>
      </c>
      <c r="G48" s="25">
        <v>0</v>
      </c>
      <c r="H48" s="24"/>
      <c r="I48" s="25"/>
      <c r="J48" s="24"/>
      <c r="K48" s="25"/>
      <c r="L48" s="24"/>
      <c r="M48" s="25"/>
      <c r="N48" s="24"/>
      <c r="O48" s="25"/>
      <c r="P48" s="24">
        <f>$H48+$J48+$L48+$N48</f>
        <v>0</v>
      </c>
      <c r="Q48" s="25">
        <f>$I48+$K48+$M48+$O48</f>
        <v>0</v>
      </c>
      <c r="R48" s="26">
        <f>IF($H48=0,0,(($H48-$H48)/$H48)*100)</f>
        <v>0</v>
      </c>
      <c r="S48" s="27">
        <f>IF($I48=0,0,(($I48-$I48)/$I48)*100)</f>
        <v>0</v>
      </c>
      <c r="T48" s="26">
        <f>IF($E48=0,0,($P48/$E48)*100)</f>
        <v>0</v>
      </c>
      <c r="U48" s="28">
        <f>IF($E48=0,0,($Q48/$E48)*100)</f>
        <v>0</v>
      </c>
      <c r="V48" s="24">
        <v>0</v>
      </c>
      <c r="W48" s="25"/>
    </row>
    <row r="49" spans="1:23" ht="12.75" customHeight="1">
      <c r="A49" s="22" t="s">
        <v>70</v>
      </c>
      <c r="B49" s="23">
        <v>0</v>
      </c>
      <c r="C49" s="23">
        <v>0</v>
      </c>
      <c r="D49" s="23"/>
      <c r="E49" s="23">
        <f>$B49+$C49+$D49</f>
        <v>0</v>
      </c>
      <c r="F49" s="24">
        <v>0</v>
      </c>
      <c r="G49" s="25">
        <v>0</v>
      </c>
      <c r="H49" s="24"/>
      <c r="I49" s="25"/>
      <c r="J49" s="24"/>
      <c r="K49" s="25"/>
      <c r="L49" s="24"/>
      <c r="M49" s="25"/>
      <c r="N49" s="24"/>
      <c r="O49" s="25"/>
      <c r="P49" s="24">
        <f>$H49+$J49+$L49+$N49</f>
        <v>0</v>
      </c>
      <c r="Q49" s="25">
        <f>$I49+$K49+$M49+$O49</f>
        <v>0</v>
      </c>
      <c r="R49" s="26">
        <f>IF($H49=0,0,(($H49-$H49)/$H49)*100)</f>
        <v>0</v>
      </c>
      <c r="S49" s="27">
        <f>IF($I49=0,0,(($I49-$I49)/$I49)*100)</f>
        <v>0</v>
      </c>
      <c r="T49" s="26">
        <f>IF($E49=0,0,($P49/$E49)*100)</f>
        <v>0</v>
      </c>
      <c r="U49" s="28">
        <f>IF($E49=0,0,($Q49/$E49)*100)</f>
        <v>0</v>
      </c>
      <c r="V49" s="24">
        <v>0</v>
      </c>
      <c r="W49" s="25"/>
    </row>
    <row r="50" spans="1:23" ht="12.75" customHeight="1">
      <c r="A50" s="22" t="s">
        <v>71</v>
      </c>
      <c r="B50" s="23">
        <v>0</v>
      </c>
      <c r="C50" s="23">
        <v>0</v>
      </c>
      <c r="D50" s="23"/>
      <c r="E50" s="23">
        <f>$B50+$C50+$D50</f>
        <v>0</v>
      </c>
      <c r="F50" s="24">
        <v>0</v>
      </c>
      <c r="G50" s="25">
        <v>0</v>
      </c>
      <c r="H50" s="24"/>
      <c r="I50" s="25"/>
      <c r="J50" s="24"/>
      <c r="K50" s="25"/>
      <c r="L50" s="24"/>
      <c r="M50" s="25"/>
      <c r="N50" s="24"/>
      <c r="O50" s="25"/>
      <c r="P50" s="24">
        <f>$H50+$J50+$L50+$N50</f>
        <v>0</v>
      </c>
      <c r="Q50" s="25">
        <f>$I50+$K50+$M50+$O50</f>
        <v>0</v>
      </c>
      <c r="R50" s="26">
        <f>IF($H50=0,0,(($H50-$H50)/$H50)*100)</f>
        <v>0</v>
      </c>
      <c r="S50" s="27">
        <f>IF($I50=0,0,(($I50-$I50)/$I50)*100)</f>
        <v>0</v>
      </c>
      <c r="T50" s="26">
        <f>IF($E50=0,0,($P50/$E50)*100)</f>
        <v>0</v>
      </c>
      <c r="U50" s="28">
        <f>IF($E50=0,0,($Q50/$E50)*100)</f>
        <v>0</v>
      </c>
      <c r="V50" s="24">
        <v>0</v>
      </c>
      <c r="W50" s="25">
        <v>0</v>
      </c>
    </row>
    <row r="51" spans="1:23" ht="12.75" customHeight="1">
      <c r="A51" s="22" t="s">
        <v>72</v>
      </c>
      <c r="B51" s="23">
        <v>397746000</v>
      </c>
      <c r="C51" s="23">
        <v>0</v>
      </c>
      <c r="D51" s="23"/>
      <c r="E51" s="23">
        <f>$B51+$C51+$D51</f>
        <v>397746000</v>
      </c>
      <c r="F51" s="24">
        <v>397746000</v>
      </c>
      <c r="G51" s="25">
        <v>130000000</v>
      </c>
      <c r="H51" s="24">
        <v>873000</v>
      </c>
      <c r="I51" s="25">
        <v>126772071</v>
      </c>
      <c r="J51" s="24"/>
      <c r="K51" s="25"/>
      <c r="L51" s="24"/>
      <c r="M51" s="25"/>
      <c r="N51" s="24"/>
      <c r="O51" s="25"/>
      <c r="P51" s="24">
        <f>$H51+$J51+$L51+$N51</f>
        <v>873000</v>
      </c>
      <c r="Q51" s="25">
        <f>$I51+$K51+$M51+$O51</f>
        <v>126772071</v>
      </c>
      <c r="R51" s="26">
        <f>IF($H51=0,0,(($H51-$H51)/$H51)*100)</f>
        <v>0</v>
      </c>
      <c r="S51" s="27">
        <f>IF($I51=0,0,(($I51-$I51)/$I51)*100)</f>
        <v>0</v>
      </c>
      <c r="T51" s="26">
        <f>IF($E51=0,0,($P51/$E51)*100)</f>
        <v>0.21948680816400415</v>
      </c>
      <c r="U51" s="28">
        <f>IF($E51=0,0,($Q51/$E51)*100)</f>
        <v>31.87261996349429</v>
      </c>
      <c r="V51" s="24">
        <v>0</v>
      </c>
      <c r="W51" s="25">
        <v>0</v>
      </c>
    </row>
    <row r="52" spans="1:23" ht="12.75" customHeight="1">
      <c r="A52" s="22" t="s">
        <v>73</v>
      </c>
      <c r="B52" s="23">
        <v>144752000</v>
      </c>
      <c r="C52" s="23">
        <v>0</v>
      </c>
      <c r="D52" s="23"/>
      <c r="E52" s="23">
        <f>$B52+$C52+$D52</f>
        <v>144752000</v>
      </c>
      <c r="F52" s="24">
        <v>144752000</v>
      </c>
      <c r="G52" s="25">
        <v>0</v>
      </c>
      <c r="H52" s="24"/>
      <c r="I52" s="25"/>
      <c r="J52" s="24"/>
      <c r="K52" s="25"/>
      <c r="L52" s="24"/>
      <c r="M52" s="25"/>
      <c r="N52" s="24"/>
      <c r="O52" s="25"/>
      <c r="P52" s="24">
        <f>$H52+$J52+$L52+$N52</f>
        <v>0</v>
      </c>
      <c r="Q52" s="25">
        <f>$I52+$K52+$M52+$O52</f>
        <v>0</v>
      </c>
      <c r="R52" s="26">
        <f>IF($H52=0,0,(($H52-$H52)/$H52)*100)</f>
        <v>0</v>
      </c>
      <c r="S52" s="27">
        <f>IF($I52=0,0,(($I52-$I52)/$I52)*100)</f>
        <v>0</v>
      </c>
      <c r="T52" s="26">
        <f>IF($E52=0,0,($P52/$E52)*100)</f>
        <v>0</v>
      </c>
      <c r="U52" s="28">
        <f>IF($E52=0,0,($Q52/$E52)*100)</f>
        <v>0</v>
      </c>
      <c r="V52" s="24">
        <v>0</v>
      </c>
      <c r="W52" s="25">
        <v>0</v>
      </c>
    </row>
    <row r="53" spans="1:23" ht="12.75" customHeight="1">
      <c r="A53" s="29" t="s">
        <v>41</v>
      </c>
      <c r="B53" s="30">
        <f>SUM(B42:B52)</f>
        <v>1636775000</v>
      </c>
      <c r="C53" s="30">
        <f>SUM(C42:C52)</f>
        <v>0</v>
      </c>
      <c r="D53" s="30"/>
      <c r="E53" s="30">
        <f>$B53+$C53+$D53</f>
        <v>1636775000</v>
      </c>
      <c r="F53" s="31">
        <f>SUM(F42:F52)</f>
        <v>1636775000</v>
      </c>
      <c r="G53" s="32">
        <f>SUM(G42:G52)</f>
        <v>213889000</v>
      </c>
      <c r="H53" s="31">
        <f>SUM(H42:H52)</f>
        <v>15054000</v>
      </c>
      <c r="I53" s="32">
        <f>SUM(I42:I52)</f>
        <v>195971266</v>
      </c>
      <c r="J53" s="31">
        <f>SUM(J42:J52)</f>
        <v>0</v>
      </c>
      <c r="K53" s="32">
        <f>SUM(K42:K52)</f>
        <v>0</v>
      </c>
      <c r="L53" s="31">
        <f>SUM(L42:L52)</f>
        <v>0</v>
      </c>
      <c r="M53" s="32">
        <f>SUM(M42:M52)</f>
        <v>0</v>
      </c>
      <c r="N53" s="31">
        <f>SUM(N42:N52)</f>
        <v>0</v>
      </c>
      <c r="O53" s="32">
        <f>SUM(O42:O52)</f>
        <v>0</v>
      </c>
      <c r="P53" s="31">
        <f>$H53+$J53+$L53+$N53</f>
        <v>15054000</v>
      </c>
      <c r="Q53" s="32">
        <f>$I53+$K53+$M53+$O53</f>
        <v>195971266</v>
      </c>
      <c r="R53" s="33">
        <f>IF($H53=0,0,(($H53-$H53)/$H53)*100)</f>
        <v>0</v>
      </c>
      <c r="S53" s="34">
        <f>IF($I53=0,0,(($I53-$I53)/$I53)*100)</f>
        <v>0</v>
      </c>
      <c r="T53" s="33">
        <f>IF((+$E43+$E45+$E47+$E48+$E51)=0,0,(P53/(+$E43+$E45+$E47+$E48+$E51))*100)</f>
        <v>1.9836527197810525</v>
      </c>
      <c r="U53" s="35">
        <f>IF((+$E43+$E45+$E47+$E48+$E51)=0,0,(Q53/(+$E43+$E45+$E47+$E48+$E51))*100)</f>
        <v>25.82296630794713</v>
      </c>
      <c r="V53" s="31">
        <f>SUM(V42:V52)</f>
        <v>0</v>
      </c>
      <c r="W53" s="32">
        <f>SUM(W42:W52)</f>
        <v>0</v>
      </c>
    </row>
    <row r="54" spans="1:23" ht="12.75" customHeight="1">
      <c r="A54" s="15" t="s">
        <v>74</v>
      </c>
      <c r="B54" s="36"/>
      <c r="C54" s="36"/>
      <c r="D54" s="36"/>
      <c r="E54" s="36"/>
      <c r="F54" s="37"/>
      <c r="G54" s="38"/>
      <c r="H54" s="37"/>
      <c r="I54" s="38"/>
      <c r="J54" s="37"/>
      <c r="K54" s="38"/>
      <c r="L54" s="37"/>
      <c r="M54" s="38"/>
      <c r="N54" s="37"/>
      <c r="O54" s="38"/>
      <c r="P54" s="37"/>
      <c r="Q54" s="38"/>
      <c r="R54" s="19"/>
      <c r="S54" s="20"/>
      <c r="T54" s="19"/>
      <c r="U54" s="21"/>
      <c r="V54" s="37"/>
      <c r="W54" s="38"/>
    </row>
    <row r="55" spans="1:23" ht="12.75" customHeight="1">
      <c r="A55" s="39" t="s">
        <v>75</v>
      </c>
      <c r="B55" s="23">
        <v>0</v>
      </c>
      <c r="C55" s="23">
        <v>0</v>
      </c>
      <c r="D55" s="23"/>
      <c r="E55" s="23">
        <f>$B55+$C55+$D55</f>
        <v>0</v>
      </c>
      <c r="F55" s="24">
        <v>0</v>
      </c>
      <c r="G55" s="25">
        <v>0</v>
      </c>
      <c r="H55" s="24"/>
      <c r="I55" s="25"/>
      <c r="J55" s="24"/>
      <c r="K55" s="25"/>
      <c r="L55" s="24"/>
      <c r="M55" s="25"/>
      <c r="N55" s="24"/>
      <c r="O55" s="25"/>
      <c r="P55" s="24">
        <f>$H55+$J55+$L55+$N55</f>
        <v>0</v>
      </c>
      <c r="Q55" s="25">
        <f>$I55+$K55+$M55+$O55</f>
        <v>0</v>
      </c>
      <c r="R55" s="26">
        <f>IF($H55=0,0,(($H55-$H55)/$H55)*100)</f>
        <v>0</v>
      </c>
      <c r="S55" s="27">
        <f>IF($I55=0,0,(($I55-$I55)/$I55)*100)</f>
        <v>0</v>
      </c>
      <c r="T55" s="26">
        <f>IF($E55=0,0,($P55/$E55)*100)</f>
        <v>0</v>
      </c>
      <c r="U55" s="28">
        <f>IF($E55=0,0,($Q55/$E55)*100)</f>
        <v>0</v>
      </c>
      <c r="V55" s="24">
        <v>0</v>
      </c>
      <c r="W55" s="25"/>
    </row>
    <row r="56" spans="1:23" ht="12.75" customHeight="1">
      <c r="A56" s="39" t="s">
        <v>76</v>
      </c>
      <c r="B56" s="23">
        <v>0</v>
      </c>
      <c r="C56" s="23">
        <v>0</v>
      </c>
      <c r="D56" s="23"/>
      <c r="E56" s="23">
        <f>$B56+$C56+$D56</f>
        <v>0</v>
      </c>
      <c r="F56" s="24">
        <v>0</v>
      </c>
      <c r="G56" s="25">
        <v>0</v>
      </c>
      <c r="H56" s="24"/>
      <c r="I56" s="25"/>
      <c r="J56" s="24"/>
      <c r="K56" s="25"/>
      <c r="L56" s="24"/>
      <c r="M56" s="25"/>
      <c r="N56" s="24"/>
      <c r="O56" s="25"/>
      <c r="P56" s="24">
        <f>$H56+$J56+$L56+$N56</f>
        <v>0</v>
      </c>
      <c r="Q56" s="25">
        <f>$I56+$K56+$M56+$O56</f>
        <v>0</v>
      </c>
      <c r="R56" s="26">
        <f>IF($H56=0,0,(($H56-$H56)/$H56)*100)</f>
        <v>0</v>
      </c>
      <c r="S56" s="27">
        <f>IF($I56=0,0,(($I56-$I56)/$I56)*100)</f>
        <v>0</v>
      </c>
      <c r="T56" s="26">
        <f>IF($E56=0,0,($P56/$E56)*100)</f>
        <v>0</v>
      </c>
      <c r="U56" s="28">
        <f>IF($E56=0,0,($Q56/$E56)*100)</f>
        <v>0</v>
      </c>
      <c r="V56" s="24">
        <v>0</v>
      </c>
      <c r="W56" s="25"/>
    </row>
    <row r="57" spans="1:23" ht="12.75" customHeight="1" hidden="1">
      <c r="A57" s="39" t="s">
        <v>77</v>
      </c>
      <c r="B57" s="23">
        <v>0</v>
      </c>
      <c r="C57" s="23">
        <v>0</v>
      </c>
      <c r="D57" s="23"/>
      <c r="E57" s="23">
        <f>$B57+$C57+$D57</f>
        <v>0</v>
      </c>
      <c r="F57" s="24">
        <v>0</v>
      </c>
      <c r="G57" s="25">
        <v>0</v>
      </c>
      <c r="H57" s="24"/>
      <c r="I57" s="25"/>
      <c r="J57" s="24"/>
      <c r="K57" s="25"/>
      <c r="L57" s="24"/>
      <c r="M57" s="25"/>
      <c r="N57" s="24"/>
      <c r="O57" s="25"/>
      <c r="P57" s="24">
        <f>$H57+$J57+$L57+$N57</f>
        <v>0</v>
      </c>
      <c r="Q57" s="25">
        <f>$I57+$K57+$M57+$O57</f>
        <v>0</v>
      </c>
      <c r="R57" s="26">
        <f>IF($H57=0,0,(($H57-$H57)/$H57)*100)</f>
        <v>0</v>
      </c>
      <c r="S57" s="27">
        <f>IF($I57=0,0,(($I57-$I57)/$I57)*100)</f>
        <v>0</v>
      </c>
      <c r="T57" s="26">
        <f>IF($E57=0,0,($P57/$E57)*100)</f>
        <v>0</v>
      </c>
      <c r="U57" s="28">
        <f>IF($E57=0,0,($Q57/$E57)*100)</f>
        <v>0</v>
      </c>
      <c r="V57" s="24">
        <v>0</v>
      </c>
      <c r="W57" s="25"/>
    </row>
    <row r="58" spans="1:23" ht="12.75" customHeight="1" hidden="1">
      <c r="A58" s="22" t="s">
        <v>78</v>
      </c>
      <c r="B58" s="23">
        <v>0</v>
      </c>
      <c r="C58" s="23">
        <v>0</v>
      </c>
      <c r="D58" s="23"/>
      <c r="E58" s="23">
        <f>$B58+$C58+$D58</f>
        <v>0</v>
      </c>
      <c r="F58" s="24">
        <v>0</v>
      </c>
      <c r="G58" s="25">
        <v>0</v>
      </c>
      <c r="H58" s="24"/>
      <c r="I58" s="25"/>
      <c r="J58" s="24"/>
      <c r="K58" s="25"/>
      <c r="L58" s="24"/>
      <c r="M58" s="25"/>
      <c r="N58" s="24"/>
      <c r="O58" s="25"/>
      <c r="P58" s="24">
        <f>$H58+$J58+$L58+$N58</f>
        <v>0</v>
      </c>
      <c r="Q58" s="25">
        <f>$I58+$K58+$M58+$O58</f>
        <v>0</v>
      </c>
      <c r="R58" s="26">
        <f>IF($H58=0,0,(($H58-$H58)/$H58)*100)</f>
        <v>0</v>
      </c>
      <c r="S58" s="27">
        <f>IF($I58=0,0,(($I58-$I58)/$I58)*100)</f>
        <v>0</v>
      </c>
      <c r="T58" s="26">
        <f>IF($E58=0,0,($P58/$E58)*100)</f>
        <v>0</v>
      </c>
      <c r="U58" s="28">
        <f>IF($E58=0,0,($Q58/$E58)*100)</f>
        <v>0</v>
      </c>
      <c r="V58" s="24">
        <v>0</v>
      </c>
      <c r="W58" s="25"/>
    </row>
    <row r="59" spans="1:23" ht="12.75" customHeight="1">
      <c r="A59" s="40" t="s">
        <v>41</v>
      </c>
      <c r="B59" s="41">
        <f>SUM(B55:B58)</f>
        <v>0</v>
      </c>
      <c r="C59" s="41">
        <f>SUM(C55:C58)</f>
        <v>0</v>
      </c>
      <c r="D59" s="41"/>
      <c r="E59" s="41">
        <f>$B59+$C59+$D59</f>
        <v>0</v>
      </c>
      <c r="F59" s="42">
        <f>SUM(F55:F58)</f>
        <v>0</v>
      </c>
      <c r="G59" s="43">
        <f>SUM(G55:G58)</f>
        <v>0</v>
      </c>
      <c r="H59" s="42">
        <f>SUM(H55:H58)</f>
        <v>0</v>
      </c>
      <c r="I59" s="43">
        <f>SUM(I55:I58)</f>
        <v>0</v>
      </c>
      <c r="J59" s="42">
        <f>SUM(J55:J58)</f>
        <v>0</v>
      </c>
      <c r="K59" s="43">
        <f>SUM(K55:K58)</f>
        <v>0</v>
      </c>
      <c r="L59" s="42">
        <f>SUM(L55:L58)</f>
        <v>0</v>
      </c>
      <c r="M59" s="43">
        <f>SUM(M55:M58)</f>
        <v>0</v>
      </c>
      <c r="N59" s="42">
        <f>SUM(N55:N58)</f>
        <v>0</v>
      </c>
      <c r="O59" s="43">
        <f>SUM(O55:O58)</f>
        <v>0</v>
      </c>
      <c r="P59" s="42">
        <f>$H59+$J59+$L59+$N59</f>
        <v>0</v>
      </c>
      <c r="Q59" s="43">
        <f>$I59+$K59+$M59+$O59</f>
        <v>0</v>
      </c>
      <c r="R59" s="44">
        <f>IF($H59=0,0,(($H59-$H59)/$H59)*100)</f>
        <v>0</v>
      </c>
      <c r="S59" s="45">
        <f>IF($I59=0,0,(($I59-$I59)/$I59)*100)</f>
        <v>0</v>
      </c>
      <c r="T59" s="44">
        <f>IF($E59=0,0,($P59/$E59)*100)</f>
        <v>0</v>
      </c>
      <c r="U59" s="46">
        <f>IF($E59=0,0,($Q59/$E59)*100)</f>
        <v>0</v>
      </c>
      <c r="V59" s="42">
        <f>SUM(V55:V58)</f>
        <v>0</v>
      </c>
      <c r="W59" s="43">
        <f>SUM(W55:W58)</f>
        <v>0</v>
      </c>
    </row>
    <row r="60" spans="1:23" ht="12.75" customHeight="1">
      <c r="A60" s="15" t="s">
        <v>79</v>
      </c>
      <c r="B60" s="36"/>
      <c r="C60" s="36"/>
      <c r="D60" s="36"/>
      <c r="E60" s="36"/>
      <c r="F60" s="37"/>
      <c r="G60" s="38"/>
      <c r="H60" s="37"/>
      <c r="I60" s="38"/>
      <c r="J60" s="37"/>
      <c r="K60" s="38"/>
      <c r="L60" s="37"/>
      <c r="M60" s="38"/>
      <c r="N60" s="37"/>
      <c r="O60" s="38"/>
      <c r="P60" s="37"/>
      <c r="Q60" s="38"/>
      <c r="R60" s="19"/>
      <c r="S60" s="20"/>
      <c r="T60" s="19"/>
      <c r="U60" s="21"/>
      <c r="V60" s="37"/>
      <c r="W60" s="38"/>
    </row>
    <row r="61" spans="1:23" ht="12.75" customHeight="1">
      <c r="A61" s="22" t="s">
        <v>80</v>
      </c>
      <c r="B61" s="23">
        <v>0</v>
      </c>
      <c r="C61" s="23">
        <v>0</v>
      </c>
      <c r="D61" s="23"/>
      <c r="E61" s="23">
        <f>$B61+$C61+$D61</f>
        <v>0</v>
      </c>
      <c r="F61" s="24">
        <v>0</v>
      </c>
      <c r="G61" s="25">
        <v>0</v>
      </c>
      <c r="H61" s="24"/>
      <c r="I61" s="25"/>
      <c r="J61" s="24"/>
      <c r="K61" s="25"/>
      <c r="L61" s="24"/>
      <c r="M61" s="25"/>
      <c r="N61" s="24"/>
      <c r="O61" s="25"/>
      <c r="P61" s="24">
        <f>$H61+$J61+$L61+$N61</f>
        <v>0</v>
      </c>
      <c r="Q61" s="25">
        <f>$I61+$K61+$M61+$O61</f>
        <v>0</v>
      </c>
      <c r="R61" s="26">
        <f>IF($H61=0,0,(($H61-$H61)/$H61)*100)</f>
        <v>0</v>
      </c>
      <c r="S61" s="27">
        <f>IF($I61=0,0,(($I61-$I61)/$I61)*100)</f>
        <v>0</v>
      </c>
      <c r="T61" s="26">
        <f>IF($E61=0,0,($P61/$E61)*100)</f>
        <v>0</v>
      </c>
      <c r="U61" s="28">
        <f>IF($E61=0,0,($Q61/$E61)*100)</f>
        <v>0</v>
      </c>
      <c r="V61" s="24">
        <v>0</v>
      </c>
      <c r="W61" s="25"/>
    </row>
    <row r="62" spans="1:23" ht="12.75" customHeight="1">
      <c r="A62" s="22" t="s">
        <v>81</v>
      </c>
      <c r="B62" s="23">
        <v>0</v>
      </c>
      <c r="C62" s="23">
        <v>0</v>
      </c>
      <c r="D62" s="23"/>
      <c r="E62" s="23">
        <f>$B62+$C62+$D62</f>
        <v>0</v>
      </c>
      <c r="F62" s="24">
        <v>0</v>
      </c>
      <c r="G62" s="25">
        <v>0</v>
      </c>
      <c r="H62" s="24"/>
      <c r="I62" s="25"/>
      <c r="J62" s="24"/>
      <c r="K62" s="25"/>
      <c r="L62" s="24"/>
      <c r="M62" s="25"/>
      <c r="N62" s="24"/>
      <c r="O62" s="25"/>
      <c r="P62" s="24">
        <f>$H62+$J62+$L62+$N62</f>
        <v>0</v>
      </c>
      <c r="Q62" s="25">
        <f>$I62+$K62+$M62+$O62</f>
        <v>0</v>
      </c>
      <c r="R62" s="26">
        <f>IF($H62=0,0,(($H62-$H62)/$H62)*100)</f>
        <v>0</v>
      </c>
      <c r="S62" s="27">
        <f>IF($I62=0,0,(($I62-$I62)/$I62)*100)</f>
        <v>0</v>
      </c>
      <c r="T62" s="26">
        <f>IF($E62=0,0,($P62/$E62)*100)</f>
        <v>0</v>
      </c>
      <c r="U62" s="28">
        <f>IF($E62=0,0,($Q62/$E62)*100)</f>
        <v>0</v>
      </c>
      <c r="V62" s="24">
        <v>0</v>
      </c>
      <c r="W62" s="25"/>
    </row>
    <row r="63" spans="1:23" ht="12.75" customHeight="1">
      <c r="A63" s="22" t="s">
        <v>82</v>
      </c>
      <c r="B63" s="23">
        <v>0</v>
      </c>
      <c r="C63" s="23">
        <v>0</v>
      </c>
      <c r="D63" s="23"/>
      <c r="E63" s="23">
        <f>$B63+$C63+$D63</f>
        <v>0</v>
      </c>
      <c r="F63" s="24">
        <v>0</v>
      </c>
      <c r="G63" s="25">
        <v>0</v>
      </c>
      <c r="H63" s="24"/>
      <c r="I63" s="25"/>
      <c r="J63" s="24"/>
      <c r="K63" s="25"/>
      <c r="L63" s="24"/>
      <c r="M63" s="25"/>
      <c r="N63" s="24"/>
      <c r="O63" s="25"/>
      <c r="P63" s="24">
        <f>$H63+$J63+$L63+$N63</f>
        <v>0</v>
      </c>
      <c r="Q63" s="25">
        <f>$I63+$K63+$M63+$O63</f>
        <v>0</v>
      </c>
      <c r="R63" s="26">
        <f>IF($H63=0,0,(($H63-$H63)/$H63)*100)</f>
        <v>0</v>
      </c>
      <c r="S63" s="27">
        <f>IF($I63=0,0,(($I63-$I63)/$I63)*100)</f>
        <v>0</v>
      </c>
      <c r="T63" s="26">
        <f>IF($E63=0,0,($P63/$E63)*100)</f>
        <v>0</v>
      </c>
      <c r="U63" s="28">
        <f>IF($E63=0,0,($Q63/$E63)*100)</f>
        <v>0</v>
      </c>
      <c r="V63" s="24">
        <v>0</v>
      </c>
      <c r="W63" s="25"/>
    </row>
    <row r="64" spans="1:23" ht="12.75" customHeight="1">
      <c r="A64" s="22" t="s">
        <v>83</v>
      </c>
      <c r="B64" s="23">
        <v>0</v>
      </c>
      <c r="C64" s="23">
        <v>0</v>
      </c>
      <c r="D64" s="23"/>
      <c r="E64" s="23">
        <f>$B64+$C64+$D64</f>
        <v>0</v>
      </c>
      <c r="F64" s="24">
        <v>0</v>
      </c>
      <c r="G64" s="25">
        <v>0</v>
      </c>
      <c r="H64" s="24"/>
      <c r="I64" s="25"/>
      <c r="J64" s="24"/>
      <c r="K64" s="25"/>
      <c r="L64" s="24"/>
      <c r="M64" s="25"/>
      <c r="N64" s="24"/>
      <c r="O64" s="25"/>
      <c r="P64" s="24">
        <f>$H64+$J64+$L64+$N64</f>
        <v>0</v>
      </c>
      <c r="Q64" s="25">
        <f>$I64+$K64+$M64+$O64</f>
        <v>0</v>
      </c>
      <c r="R64" s="26">
        <f>IF($H64=0,0,(($H64-$H64)/$H64)*100)</f>
        <v>0</v>
      </c>
      <c r="S64" s="27">
        <f>IF($I64=0,0,(($I64-$I64)/$I64)*100)</f>
        <v>0</v>
      </c>
      <c r="T64" s="26">
        <f>IF($E64=0,0,($P64/$E64)*100)</f>
        <v>0</v>
      </c>
      <c r="U64" s="28">
        <f>IF($E64=0,0,($Q64/$E64)*100)</f>
        <v>0</v>
      </c>
      <c r="V64" s="24">
        <v>0</v>
      </c>
      <c r="W64" s="25">
        <v>0</v>
      </c>
    </row>
    <row r="65" spans="1:23" ht="12.75" customHeight="1">
      <c r="A65" s="22" t="s">
        <v>84</v>
      </c>
      <c r="B65" s="23">
        <v>0</v>
      </c>
      <c r="C65" s="23">
        <v>0</v>
      </c>
      <c r="D65" s="23"/>
      <c r="E65" s="23">
        <f>$B65+$C65+$D65</f>
        <v>0</v>
      </c>
      <c r="F65" s="24">
        <v>0</v>
      </c>
      <c r="G65" s="25">
        <v>0</v>
      </c>
      <c r="H65" s="24"/>
      <c r="I65" s="25"/>
      <c r="J65" s="24"/>
      <c r="K65" s="25"/>
      <c r="L65" s="24"/>
      <c r="M65" s="25"/>
      <c r="N65" s="24"/>
      <c r="O65" s="25"/>
      <c r="P65" s="24">
        <f>$H65+$J65+$L65+$N65</f>
        <v>0</v>
      </c>
      <c r="Q65" s="25">
        <f>$I65+$K65+$M65+$O65</f>
        <v>0</v>
      </c>
      <c r="R65" s="26">
        <f>IF($H65=0,0,(($H65-$H65)/$H65)*100)</f>
        <v>0</v>
      </c>
      <c r="S65" s="27">
        <f>IF($I65=0,0,(($I65-$I65)/$I65)*100)</f>
        <v>0</v>
      </c>
      <c r="T65" s="26">
        <f>IF($E65=0,0,($P65/$E65)*100)</f>
        <v>0</v>
      </c>
      <c r="U65" s="28">
        <f>IF($E65=0,0,($Q65/$E65)*100)</f>
        <v>0</v>
      </c>
      <c r="V65" s="24">
        <v>0</v>
      </c>
      <c r="W65" s="25">
        <v>0</v>
      </c>
    </row>
    <row r="66" spans="1:23" ht="12.75" customHeight="1">
      <c r="A66" s="29" t="s">
        <v>41</v>
      </c>
      <c r="B66" s="30">
        <f>SUM(B61:B65)</f>
        <v>0</v>
      </c>
      <c r="C66" s="30">
        <f>SUM(C61:C65)</f>
        <v>0</v>
      </c>
      <c r="D66" s="30"/>
      <c r="E66" s="30">
        <f>$B66+$C66+$D66</f>
        <v>0</v>
      </c>
      <c r="F66" s="31">
        <f>SUM(F61:F65)</f>
        <v>0</v>
      </c>
      <c r="G66" s="32">
        <f>SUM(G61:G65)</f>
        <v>0</v>
      </c>
      <c r="H66" s="31">
        <f>SUM(H61:H65)</f>
        <v>0</v>
      </c>
      <c r="I66" s="32">
        <f>SUM(I61:I65)</f>
        <v>0</v>
      </c>
      <c r="J66" s="31">
        <f>SUM(J61:J65)</f>
        <v>0</v>
      </c>
      <c r="K66" s="32">
        <f>SUM(K61:K65)</f>
        <v>0</v>
      </c>
      <c r="L66" s="31">
        <f>SUM(L61:L65)</f>
        <v>0</v>
      </c>
      <c r="M66" s="32">
        <f>SUM(M61:M65)</f>
        <v>0</v>
      </c>
      <c r="N66" s="31">
        <f>SUM(N61:N65)</f>
        <v>0</v>
      </c>
      <c r="O66" s="32">
        <f>SUM(O61:O65)</f>
        <v>0</v>
      </c>
      <c r="P66" s="31">
        <f>$H66+$J66+$L66+$N66</f>
        <v>0</v>
      </c>
      <c r="Q66" s="32">
        <f>$I66+$K66+$M66+$O66</f>
        <v>0</v>
      </c>
      <c r="R66" s="33">
        <f>IF($H66=0,0,(($H66-$H66)/$H66)*100)</f>
        <v>0</v>
      </c>
      <c r="S66" s="34">
        <f>IF($I66=0,0,(($I66-$I66)/$I66)*100)</f>
        <v>0</v>
      </c>
      <c r="T66" s="33">
        <f>IF((+$E61+$E63+$E64++$E65)=0,0,(P66/(+$E61+$E63+$E64+$E65))*100)</f>
        <v>0</v>
      </c>
      <c r="U66" s="35">
        <f>IF((+$E61+$E63+$E65)=0,0,(Q66/(+$E61+$E63+$E65))*100)</f>
        <v>0</v>
      </c>
      <c r="V66" s="31">
        <f>SUM(V61:V65)</f>
        <v>0</v>
      </c>
      <c r="W66" s="32">
        <f>SUM(W61:W65)</f>
        <v>0</v>
      </c>
    </row>
    <row r="67" spans="1:23" ht="12.75" customHeight="1">
      <c r="A67" s="47" t="s">
        <v>85</v>
      </c>
      <c r="B67" s="48">
        <f>SUM(B9:B15,B18:B23,B26:B29,B32,B35:B39,B42:B52,B55:B58,B61:B65)</f>
        <v>2961995000</v>
      </c>
      <c r="C67" s="48">
        <f>SUM(C9:C15,C18:C23,C26:C29,C32,C35:C39,C42:C52,C55:C58,C61:C65)</f>
        <v>-179836000</v>
      </c>
      <c r="D67" s="48"/>
      <c r="E67" s="48">
        <f>$B67+$C67+$D67</f>
        <v>2782159000</v>
      </c>
      <c r="F67" s="49">
        <f>SUM(F9:F15,F18:F23,F26:F29,F32,F35:F39,F42:F52,F55:F58,F61:F65)</f>
        <v>2766384000</v>
      </c>
      <c r="G67" s="50">
        <f>SUM(G9:G15,G18:G23,G26:G29,G32,G35:G39,G42:G52,G55:G58,G61:G65)</f>
        <v>564060000</v>
      </c>
      <c r="H67" s="49">
        <f>SUM(H9:H15,H18:H23,H26:H29,H32,H35:H39,H42:H52,H55:H58,H61:H65)</f>
        <v>144654000</v>
      </c>
      <c r="I67" s="50">
        <f>SUM(I9:I15,I18:I23,I26:I29,I32,I35:I39,I42:I52,I55:I58,I61:I65)</f>
        <v>246559217</v>
      </c>
      <c r="J67" s="49">
        <f>SUM(J9:J15,J18:J23,J26:J29,J32,J35:J39,J42:J52,J55:J58,J61:J65)</f>
        <v>0</v>
      </c>
      <c r="K67" s="50">
        <f>SUM(K9:K15,K18:K23,K26:K29,K32,K35:K39,K42:K52,K55:K58,K61:K65)</f>
        <v>0</v>
      </c>
      <c r="L67" s="49">
        <f>SUM(L9:L15,L18:L23,L26:L29,L32,L35:L39,L42:L52,L55:L58,L61:L65)</f>
        <v>0</v>
      </c>
      <c r="M67" s="50">
        <f>SUM(M9:M15,M18:M23,M26:M29,M32,M35:M39,M42:M52,M55:M58,M61:M65)</f>
        <v>0</v>
      </c>
      <c r="N67" s="49">
        <f>SUM(N9:N15,N18:N23,N26:N29,N32,N35:N39,N42:N52,N55:N58,N61:N65)</f>
        <v>0</v>
      </c>
      <c r="O67" s="50">
        <f>SUM(O9:O15,O18:O23,O26:O29,O32,O35:O39,O42:O52,O55:O58,O61:O65)</f>
        <v>0</v>
      </c>
      <c r="P67" s="49">
        <f>$H67+$J67+$L67+$N67</f>
        <v>144654000</v>
      </c>
      <c r="Q67" s="50">
        <f>$I67+$K67+$M67+$O67</f>
        <v>246559217</v>
      </c>
      <c r="R67" s="51">
        <f>IF($H67=0,0,(($H67-$H67)/$H67)*100)</f>
        <v>0</v>
      </c>
      <c r="S67" s="52">
        <f>IF($I67=0,0,(($I67-$I67)/$I67)*100)</f>
        <v>0</v>
      </c>
      <c r="T67" s="5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8.533353783713633</v>
      </c>
      <c r="U67" s="5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14.544893520375657</v>
      </c>
      <c r="V67" s="49">
        <f>SUM(V9:V15,V18:V23,V26:V29,V32,V35:V39,V42:V52,V55:V58,V61:V65)</f>
        <v>0</v>
      </c>
      <c r="W67" s="50">
        <f>SUM(W9:W15,W18:W23,W26:W29,W32,W35:W39,W42:W52,W55:W58,W61:W65)</f>
        <v>0</v>
      </c>
    </row>
    <row r="68" spans="1:23" ht="12.75" customHeight="1">
      <c r="A68" s="15" t="s">
        <v>42</v>
      </c>
      <c r="B68" s="36"/>
      <c r="C68" s="36"/>
      <c r="D68" s="36"/>
      <c r="E68" s="36"/>
      <c r="F68" s="37"/>
      <c r="G68" s="38"/>
      <c r="H68" s="37"/>
      <c r="I68" s="38"/>
      <c r="J68" s="37"/>
      <c r="K68" s="38"/>
      <c r="L68" s="37"/>
      <c r="M68" s="38"/>
      <c r="N68" s="37"/>
      <c r="O68" s="38"/>
      <c r="P68" s="37"/>
      <c r="Q68" s="38"/>
      <c r="R68" s="19"/>
      <c r="S68" s="20"/>
      <c r="T68" s="19"/>
      <c r="U68" s="21"/>
      <c r="V68" s="37"/>
      <c r="W68" s="38"/>
    </row>
    <row r="69" spans="1:23" s="54" customFormat="1" ht="12.75" customHeight="1">
      <c r="A69" s="53" t="s">
        <v>86</v>
      </c>
      <c r="B69" s="23">
        <v>2933539000</v>
      </c>
      <c r="C69" s="23">
        <v>0</v>
      </c>
      <c r="D69" s="23"/>
      <c r="E69" s="23">
        <f>$B69+$C69+$D69</f>
        <v>2933539000</v>
      </c>
      <c r="F69" s="24">
        <v>2933539000</v>
      </c>
      <c r="G69" s="25">
        <v>1423814000</v>
      </c>
      <c r="H69" s="24">
        <v>661308000</v>
      </c>
      <c r="I69" s="25">
        <v>597521397</v>
      </c>
      <c r="J69" s="24"/>
      <c r="K69" s="25"/>
      <c r="L69" s="24"/>
      <c r="M69" s="25"/>
      <c r="N69" s="24"/>
      <c r="O69" s="25"/>
      <c r="P69" s="24">
        <f>$H69+$J69+$L69+$N69</f>
        <v>661308000</v>
      </c>
      <c r="Q69" s="25">
        <f>$I69+$K69+$M69+$O69</f>
        <v>597521397</v>
      </c>
      <c r="R69" s="26">
        <f>IF($H69=0,0,(($H69-$H69)/$H69)*100)</f>
        <v>0</v>
      </c>
      <c r="S69" s="27">
        <f>IF($I69=0,0,(($I69-$I69)/$I69)*100)</f>
        <v>0</v>
      </c>
      <c r="T69" s="26">
        <f>IF($E69=0,0,($P69/$E69)*100)</f>
        <v>22.543010336661624</v>
      </c>
      <c r="U69" s="28">
        <f>IF($E69=0,0,($Q69/$E69)*100)</f>
        <v>20.368619507018657</v>
      </c>
      <c r="V69" s="24">
        <v>0</v>
      </c>
      <c r="W69" s="25">
        <v>0</v>
      </c>
    </row>
    <row r="70" spans="1:23" ht="12.75" customHeight="1">
      <c r="A70" s="40" t="s">
        <v>41</v>
      </c>
      <c r="B70" s="41">
        <f>B69</f>
        <v>2933539000</v>
      </c>
      <c r="C70" s="41">
        <f>C69</f>
        <v>0</v>
      </c>
      <c r="D70" s="41"/>
      <c r="E70" s="41">
        <f>$B70+$C70+$D70</f>
        <v>2933539000</v>
      </c>
      <c r="F70" s="42">
        <f>F69</f>
        <v>2933539000</v>
      </c>
      <c r="G70" s="43">
        <f>G69</f>
        <v>1423814000</v>
      </c>
      <c r="H70" s="42">
        <f>H69</f>
        <v>661308000</v>
      </c>
      <c r="I70" s="43">
        <f>I69</f>
        <v>597521397</v>
      </c>
      <c r="J70" s="42">
        <f>J69</f>
        <v>0</v>
      </c>
      <c r="K70" s="43">
        <f>K69</f>
        <v>0</v>
      </c>
      <c r="L70" s="42">
        <f>L69</f>
        <v>0</v>
      </c>
      <c r="M70" s="43">
        <f>M69</f>
        <v>0</v>
      </c>
      <c r="N70" s="42">
        <f>N69</f>
        <v>0</v>
      </c>
      <c r="O70" s="43">
        <f>O69</f>
        <v>0</v>
      </c>
      <c r="P70" s="42">
        <f>$H70+$J70+$L70+$N70</f>
        <v>661308000</v>
      </c>
      <c r="Q70" s="43">
        <f>$I70+$K70+$M70+$O70</f>
        <v>597521397</v>
      </c>
      <c r="R70" s="44">
        <f>IF($H70=0,0,(($H70-$H70)/$H70)*100)</f>
        <v>0</v>
      </c>
      <c r="S70" s="45">
        <f>IF($I70=0,0,(($I70-$I70)/$I70)*100)</f>
        <v>0</v>
      </c>
      <c r="T70" s="44">
        <f>IF($E70=0,0,($P70/$E70)*100)</f>
        <v>22.543010336661624</v>
      </c>
      <c r="U70" s="46">
        <f>IF($E70=0,0,($Q70/$E70)*100)</f>
        <v>20.368619507018657</v>
      </c>
      <c r="V70" s="42">
        <f>V69</f>
        <v>0</v>
      </c>
      <c r="W70" s="43">
        <f>W69</f>
        <v>0</v>
      </c>
    </row>
    <row r="71" spans="1:23" ht="12.75" customHeight="1">
      <c r="A71" s="47" t="s">
        <v>85</v>
      </c>
      <c r="B71" s="48">
        <f>B69</f>
        <v>2933539000</v>
      </c>
      <c r="C71" s="48">
        <f>C69</f>
        <v>0</v>
      </c>
      <c r="D71" s="48"/>
      <c r="E71" s="48">
        <f>$B71+$C71+$D71</f>
        <v>2933539000</v>
      </c>
      <c r="F71" s="49">
        <f>F69</f>
        <v>2933539000</v>
      </c>
      <c r="G71" s="50">
        <f>G69</f>
        <v>1423814000</v>
      </c>
      <c r="H71" s="49">
        <f>H69</f>
        <v>661308000</v>
      </c>
      <c r="I71" s="50">
        <f>I69</f>
        <v>597521397</v>
      </c>
      <c r="J71" s="49">
        <f>J69</f>
        <v>0</v>
      </c>
      <c r="K71" s="50">
        <f>K69</f>
        <v>0</v>
      </c>
      <c r="L71" s="49">
        <f>L69</f>
        <v>0</v>
      </c>
      <c r="M71" s="50">
        <f>M69</f>
        <v>0</v>
      </c>
      <c r="N71" s="49">
        <f>N69</f>
        <v>0</v>
      </c>
      <c r="O71" s="50">
        <f>O69</f>
        <v>0</v>
      </c>
      <c r="P71" s="49">
        <f>$H71+$J71+$L71+$N71</f>
        <v>661308000</v>
      </c>
      <c r="Q71" s="50">
        <f>$I71+$K71+$M71+$O71</f>
        <v>597521397</v>
      </c>
      <c r="R71" s="51">
        <f>IF($H71=0,0,(($H71-$H71)/$H71)*100)</f>
        <v>0</v>
      </c>
      <c r="S71" s="52">
        <f>IF($I71=0,0,(($I71-$I71)/$I71)*100)</f>
        <v>0</v>
      </c>
      <c r="T71" s="51">
        <f>IF($E71=0,0,($P71/$E71)*100)</f>
        <v>22.543010336661624</v>
      </c>
      <c r="U71" s="55">
        <f>IF($E71=0,0,($Q71/$E71)*100)</f>
        <v>20.368619507018657</v>
      </c>
      <c r="V71" s="49">
        <f>V69</f>
        <v>0</v>
      </c>
      <c r="W71" s="50">
        <f>W69</f>
        <v>0</v>
      </c>
    </row>
    <row r="72" spans="1:23" ht="12.75" customHeight="1" thickBot="1">
      <c r="A72" s="47" t="s">
        <v>87</v>
      </c>
      <c r="B72" s="48">
        <f>SUM(B9:B15,B18:B23,B26:B29,B32,B35:B39,B42:B52,B55:B58,B61:B65,B69)</f>
        <v>5895534000</v>
      </c>
      <c r="C72" s="48">
        <f>SUM(C9:C15,C18:C23,C26:C29,C32,C35:C39,C42:C52,C55:C58,C61:C65,C69)</f>
        <v>-179836000</v>
      </c>
      <c r="D72" s="48"/>
      <c r="E72" s="48">
        <f>$B72+$C72+$D72</f>
        <v>5715698000</v>
      </c>
      <c r="F72" s="49">
        <f>SUM(F9:F15,F18:F23,F26:F29,F32,F35:F39,F42:F52,F55:F58,F61:F65,F69)</f>
        <v>5699923000</v>
      </c>
      <c r="G72" s="50">
        <f>SUM(G9:G15,G18:G23,G26:G29,G32,G35:G39,G42:G52,G55:G58,G61:G65,G69)</f>
        <v>1987874000</v>
      </c>
      <c r="H72" s="49">
        <f>SUM(H9:H15,H18:H23,H26:H29,H32,H35:H39,H42:H52,H55:H58,H61:H65,H69)</f>
        <v>805962000</v>
      </c>
      <c r="I72" s="50">
        <f>SUM(I9:I15,I18:I23,I26:I29,I32,I35:I39,I42:I52,I55:I58,I61:I65,I69)</f>
        <v>844080614</v>
      </c>
      <c r="J72" s="49">
        <f>SUM(J9:J15,J18:J23,J26:J29,J32,J35:J39,J42:J52,J55:J58,J61:J65,J69)</f>
        <v>0</v>
      </c>
      <c r="K72" s="50">
        <f>SUM(K9:K15,K18:K23,K26:K29,K32,K35:K39,K42:K52,K55:K58,K61:K65,K69)</f>
        <v>0</v>
      </c>
      <c r="L72" s="49">
        <f>SUM(L9:L15,L18:L23,L26:L29,L32,L35:L39,L42:L52,L55:L58,L61:L65,L69)</f>
        <v>0</v>
      </c>
      <c r="M72" s="50">
        <f>SUM(M9:M15,M18:M23,M26:M29,M32,M35:M39,M42:M52,M55:M58,M61:M65,M69)</f>
        <v>0</v>
      </c>
      <c r="N72" s="49">
        <f>SUM(N9:N15,N18:N23,N26:N29,N32,N35:N39,N42:N52,N55:N58,N61:N65,N69)</f>
        <v>0</v>
      </c>
      <c r="O72" s="50">
        <f>SUM(O9:O15,O18:O23,O26:O29,O32,O35:O39,O42:O52,O55:O58,O61:O65,O69)</f>
        <v>0</v>
      </c>
      <c r="P72" s="49">
        <f>$H72+$J72+$L72+$N72</f>
        <v>805962000</v>
      </c>
      <c r="Q72" s="50">
        <f>$I72+$K72+$M72+$O72</f>
        <v>844080614</v>
      </c>
      <c r="R72" s="51">
        <f>IF($H72=0,0,(($H72-$H72)/$H72)*100)</f>
        <v>0</v>
      </c>
      <c r="S72" s="52">
        <f>IF($I72=0,0,(($I72-$I72)/$I72)*100)</f>
        <v>0</v>
      </c>
      <c r="T72" s="5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17.412279346745166</v>
      </c>
      <c r="U72" s="5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19.73196115793108</v>
      </c>
      <c r="V72" s="49">
        <f>SUM(V9:V15,V18:V23,V26:V29,V32,V35:V39,V42:V52,V55:V58,V61:V65,V69)</f>
        <v>0</v>
      </c>
      <c r="W72" s="50">
        <f>SUM(W9:W15,W18:W23,W26:W29,W32,W35:W39,W42:W52,W55:W58,W61:W65,W69)</f>
        <v>0</v>
      </c>
    </row>
    <row r="73" spans="1:23" ht="13.5" thickTop="1">
      <c r="A73" s="56"/>
      <c r="B73" s="57"/>
      <c r="C73" s="58"/>
      <c r="D73" s="58"/>
      <c r="E73" s="59"/>
      <c r="F73" s="57"/>
      <c r="G73" s="58"/>
      <c r="H73" s="58"/>
      <c r="I73" s="59"/>
      <c r="J73" s="58"/>
      <c r="K73" s="59"/>
      <c r="L73" s="58"/>
      <c r="M73" s="58"/>
      <c r="N73" s="58"/>
      <c r="O73" s="58"/>
      <c r="P73" s="58"/>
      <c r="Q73" s="58"/>
      <c r="R73" s="58"/>
      <c r="S73" s="58"/>
      <c r="T73" s="58"/>
      <c r="U73" s="59"/>
      <c r="V73" s="57"/>
      <c r="W73" s="59"/>
    </row>
    <row r="74" spans="1:23" ht="12.75">
      <c r="A74" s="60"/>
      <c r="B74" s="61"/>
      <c r="C74" s="62"/>
      <c r="D74" s="62"/>
      <c r="E74" s="63"/>
      <c r="F74" s="64" t="s">
        <v>4</v>
      </c>
      <c r="G74" s="65"/>
      <c r="H74" s="64" t="s">
        <v>5</v>
      </c>
      <c r="I74" s="66"/>
      <c r="J74" s="64" t="s">
        <v>6</v>
      </c>
      <c r="K74" s="66"/>
      <c r="L74" s="64" t="s">
        <v>7</v>
      </c>
      <c r="M74" s="64"/>
      <c r="N74" s="67" t="s">
        <v>8</v>
      </c>
      <c r="O74" s="64"/>
      <c r="P74" s="68" t="s">
        <v>9</v>
      </c>
      <c r="Q74" s="69"/>
      <c r="R74" s="70" t="s">
        <v>10</v>
      </c>
      <c r="S74" s="69"/>
      <c r="T74" s="70" t="s">
        <v>11</v>
      </c>
      <c r="U74" s="69"/>
      <c r="V74" s="68"/>
      <c r="W74" s="69"/>
    </row>
    <row r="75" spans="1:23" ht="67.5">
      <c r="A75" s="71" t="s">
        <v>88</v>
      </c>
      <c r="B75" s="72" t="s">
        <v>89</v>
      </c>
      <c r="C75" s="72" t="s">
        <v>90</v>
      </c>
      <c r="D75" s="73" t="s">
        <v>16</v>
      </c>
      <c r="E75" s="72" t="s">
        <v>17</v>
      </c>
      <c r="F75" s="72" t="s">
        <v>18</v>
      </c>
      <c r="G75" s="72" t="s">
        <v>91</v>
      </c>
      <c r="H75" s="72" t="s">
        <v>92</v>
      </c>
      <c r="I75" s="74" t="s">
        <v>21</v>
      </c>
      <c r="J75" s="72" t="s">
        <v>93</v>
      </c>
      <c r="K75" s="74" t="s">
        <v>23</v>
      </c>
      <c r="L75" s="72" t="s">
        <v>94</v>
      </c>
      <c r="M75" s="74" t="s">
        <v>25</v>
      </c>
      <c r="N75" s="72" t="s">
        <v>95</v>
      </c>
      <c r="O75" s="74" t="s">
        <v>27</v>
      </c>
      <c r="P75" s="74" t="s">
        <v>96</v>
      </c>
      <c r="Q75" s="75" t="s">
        <v>29</v>
      </c>
      <c r="R75" s="76" t="s">
        <v>96</v>
      </c>
      <c r="S75" s="77" t="s">
        <v>29</v>
      </c>
      <c r="T75" s="76" t="s">
        <v>97</v>
      </c>
      <c r="U75" s="73" t="s">
        <v>31</v>
      </c>
      <c r="V75" s="72"/>
      <c r="W75" s="74"/>
    </row>
    <row r="76" spans="1:23" ht="12.75">
      <c r="A76" s="78" t="str">
        <f>+A7</f>
        <v>R thousands</v>
      </c>
      <c r="B76" s="79"/>
      <c r="C76" s="79">
        <v>100</v>
      </c>
      <c r="D76" s="79"/>
      <c r="E76" s="79"/>
      <c r="F76" s="79"/>
      <c r="G76" s="79"/>
      <c r="H76" s="79"/>
      <c r="I76" s="79"/>
      <c r="J76" s="79"/>
      <c r="K76" s="79"/>
      <c r="L76" s="79"/>
      <c r="M76" s="80"/>
      <c r="N76" s="79"/>
      <c r="O76" s="80"/>
      <c r="P76" s="79"/>
      <c r="Q76" s="80"/>
      <c r="R76" s="79"/>
      <c r="S76" s="80"/>
      <c r="T76" s="79"/>
      <c r="U76" s="79"/>
      <c r="V76" s="79"/>
      <c r="W76" s="79"/>
    </row>
    <row r="77" spans="1:23" ht="12.75" hidden="1">
      <c r="A77" s="81"/>
      <c r="B77" s="82"/>
      <c r="C77" s="82"/>
      <c r="D77" s="82"/>
      <c r="E77" s="82"/>
      <c r="F77" s="82"/>
      <c r="G77" s="82"/>
      <c r="H77" s="82"/>
      <c r="I77" s="82"/>
      <c r="J77" s="82"/>
      <c r="K77" s="82"/>
      <c r="L77" s="82"/>
      <c r="M77" s="83"/>
      <c r="N77" s="82"/>
      <c r="O77" s="83"/>
      <c r="P77" s="82"/>
      <c r="Q77" s="83"/>
      <c r="R77" s="84"/>
      <c r="S77" s="85"/>
      <c r="T77" s="84"/>
      <c r="U77" s="84"/>
      <c r="V77" s="82"/>
      <c r="W77" s="82"/>
    </row>
    <row r="78" spans="1:23" ht="12.75" hidden="1">
      <c r="A78" s="86" t="s">
        <v>98</v>
      </c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8"/>
      <c r="N78" s="87"/>
      <c r="O78" s="88"/>
      <c r="P78" s="87"/>
      <c r="Q78" s="88"/>
      <c r="R78" s="89"/>
      <c r="S78" s="90"/>
      <c r="T78" s="89"/>
      <c r="U78" s="89"/>
      <c r="V78" s="87"/>
      <c r="W78" s="87"/>
    </row>
    <row r="79" spans="1:23" ht="12.75" hidden="1">
      <c r="A79" s="91" t="s">
        <v>99</v>
      </c>
      <c r="B79" s="92">
        <f>SUM(B80:B83)</f>
        <v>0</v>
      </c>
      <c r="C79" s="92">
        <f>SUM(C80:C83)</f>
        <v>0</v>
      </c>
      <c r="D79" s="92">
        <f>SUM(D80:D83)</f>
        <v>0</v>
      </c>
      <c r="E79" s="92">
        <f>SUM(E80:E83)</f>
        <v>0</v>
      </c>
      <c r="F79" s="92">
        <f>SUM(F80:F83)</f>
        <v>0</v>
      </c>
      <c r="G79" s="92">
        <f>SUM(G80:G83)</f>
        <v>0</v>
      </c>
      <c r="H79" s="92">
        <f>SUM(H80:H83)</f>
        <v>0</v>
      </c>
      <c r="I79" s="92">
        <f>SUM(I80:I83)</f>
        <v>0</v>
      </c>
      <c r="J79" s="92">
        <f>SUM(J80:J83)</f>
        <v>0</v>
      </c>
      <c r="K79" s="92">
        <f>SUM(K80:K83)</f>
        <v>0</v>
      </c>
      <c r="L79" s="92">
        <f>SUM(L80:L83)</f>
        <v>0</v>
      </c>
      <c r="M79" s="93">
        <f>SUM(M80:M83)</f>
        <v>0</v>
      </c>
      <c r="N79" s="92"/>
      <c r="O79" s="93"/>
      <c r="P79" s="92"/>
      <c r="Q79" s="93"/>
      <c r="R79" s="94"/>
      <c r="S79" s="95"/>
      <c r="T79" s="94"/>
      <c r="U79" s="94"/>
      <c r="V79" s="92">
        <f>SUM(V80:V83)</f>
        <v>0</v>
      </c>
      <c r="W79" s="92">
        <f>SUM(W80:W83)</f>
        <v>0</v>
      </c>
    </row>
    <row r="80" spans="1:23" ht="12.75" hidden="1">
      <c r="A80" s="60" t="s">
        <v>100</v>
      </c>
      <c r="B80" s="96"/>
      <c r="C80" s="96"/>
      <c r="D80" s="96"/>
      <c r="E80" s="96">
        <f>SUM(B80:D80)</f>
        <v>0</v>
      </c>
      <c r="F80" s="96"/>
      <c r="G80" s="96"/>
      <c r="H80" s="96"/>
      <c r="I80" s="97"/>
      <c r="J80" s="96"/>
      <c r="K80" s="97"/>
      <c r="L80" s="96"/>
      <c r="M80" s="98"/>
      <c r="N80" s="96"/>
      <c r="O80" s="98"/>
      <c r="P80" s="96"/>
      <c r="Q80" s="98"/>
      <c r="R80" s="99"/>
      <c r="S80" s="100"/>
      <c r="T80" s="99"/>
      <c r="U80" s="99"/>
      <c r="V80" s="96"/>
      <c r="W80" s="96"/>
    </row>
    <row r="81" spans="1:23" ht="12.75" hidden="1">
      <c r="A81" s="60" t="s">
        <v>101</v>
      </c>
      <c r="B81" s="96"/>
      <c r="C81" s="96"/>
      <c r="D81" s="96"/>
      <c r="E81" s="96">
        <f>SUM(B81:D81)</f>
        <v>0</v>
      </c>
      <c r="F81" s="96"/>
      <c r="G81" s="96"/>
      <c r="H81" s="96"/>
      <c r="I81" s="97"/>
      <c r="J81" s="96"/>
      <c r="K81" s="97"/>
      <c r="L81" s="96"/>
      <c r="M81" s="98"/>
      <c r="N81" s="96"/>
      <c r="O81" s="98"/>
      <c r="P81" s="96"/>
      <c r="Q81" s="98"/>
      <c r="R81" s="99"/>
      <c r="S81" s="100"/>
      <c r="T81" s="99"/>
      <c r="U81" s="99"/>
      <c r="V81" s="96"/>
      <c r="W81" s="96"/>
    </row>
    <row r="82" spans="1:23" ht="12.75" hidden="1">
      <c r="A82" s="60" t="s">
        <v>102</v>
      </c>
      <c r="B82" s="96"/>
      <c r="C82" s="96"/>
      <c r="D82" s="96"/>
      <c r="E82" s="96">
        <f>SUM(B82:D82)</f>
        <v>0</v>
      </c>
      <c r="F82" s="96"/>
      <c r="G82" s="96"/>
      <c r="H82" s="96"/>
      <c r="I82" s="97"/>
      <c r="J82" s="96"/>
      <c r="K82" s="97"/>
      <c r="L82" s="96"/>
      <c r="M82" s="98"/>
      <c r="N82" s="96"/>
      <c r="O82" s="98"/>
      <c r="P82" s="96"/>
      <c r="Q82" s="98"/>
      <c r="R82" s="99"/>
      <c r="S82" s="100"/>
      <c r="T82" s="99"/>
      <c r="U82" s="99"/>
      <c r="V82" s="96"/>
      <c r="W82" s="96"/>
    </row>
    <row r="83" spans="1:23" ht="12.75" hidden="1">
      <c r="A83" s="60" t="s">
        <v>103</v>
      </c>
      <c r="B83" s="96"/>
      <c r="C83" s="96"/>
      <c r="D83" s="96"/>
      <c r="E83" s="96">
        <f>SUM(B83:D83)</f>
        <v>0</v>
      </c>
      <c r="F83" s="96"/>
      <c r="G83" s="96"/>
      <c r="H83" s="96"/>
      <c r="I83" s="97"/>
      <c r="J83" s="96"/>
      <c r="K83" s="97"/>
      <c r="L83" s="96"/>
      <c r="M83" s="98"/>
      <c r="N83" s="96"/>
      <c r="O83" s="98"/>
      <c r="P83" s="96"/>
      <c r="Q83" s="98"/>
      <c r="R83" s="99"/>
      <c r="S83" s="100"/>
      <c r="T83" s="99"/>
      <c r="U83" s="99"/>
      <c r="V83" s="96"/>
      <c r="W83" s="96"/>
    </row>
    <row r="84" spans="1:23" ht="12.75" hidden="1">
      <c r="A84" s="60"/>
      <c r="B84" s="96"/>
      <c r="C84" s="96"/>
      <c r="D84" s="96"/>
      <c r="E84" s="96"/>
      <c r="F84" s="96"/>
      <c r="G84" s="96"/>
      <c r="H84" s="96"/>
      <c r="I84" s="96"/>
      <c r="J84" s="96"/>
      <c r="K84" s="96"/>
      <c r="L84" s="96"/>
      <c r="M84" s="98"/>
      <c r="N84" s="96"/>
      <c r="O84" s="98"/>
      <c r="P84" s="96"/>
      <c r="Q84" s="98"/>
      <c r="R84" s="99"/>
      <c r="S84" s="100"/>
      <c r="T84" s="99"/>
      <c r="U84" s="99"/>
      <c r="V84" s="96"/>
      <c r="W84" s="96"/>
    </row>
    <row r="85" spans="1:23" ht="12.75">
      <c r="A85" s="101" t="s">
        <v>104</v>
      </c>
      <c r="B85" s="102"/>
      <c r="C85" s="102"/>
      <c r="D85" s="102"/>
      <c r="E85" s="102"/>
      <c r="F85" s="102"/>
      <c r="G85" s="102"/>
      <c r="H85" s="102"/>
      <c r="I85" s="102"/>
      <c r="J85" s="102"/>
      <c r="K85" s="102"/>
      <c r="L85" s="102"/>
      <c r="M85" s="102"/>
      <c r="N85" s="102"/>
      <c r="O85" s="102"/>
      <c r="P85" s="102"/>
      <c r="Q85" s="103"/>
      <c r="R85" s="104"/>
      <c r="S85" s="104"/>
      <c r="T85" s="105"/>
      <c r="U85" s="106"/>
      <c r="V85" s="102"/>
      <c r="W85" s="102"/>
    </row>
    <row r="86" spans="1:23" ht="12.75">
      <c r="A86" s="107" t="s">
        <v>105</v>
      </c>
      <c r="B86" s="108">
        <v>0</v>
      </c>
      <c r="C86" s="108">
        <v>0</v>
      </c>
      <c r="D86" s="108"/>
      <c r="E86" s="108">
        <f>$B86+$C86+$D86</f>
        <v>0</v>
      </c>
      <c r="F86" s="108">
        <v>0</v>
      </c>
      <c r="G86" s="108">
        <v>0</v>
      </c>
      <c r="H86" s="108"/>
      <c r="I86" s="108"/>
      <c r="J86" s="108"/>
      <c r="K86" s="108"/>
      <c r="L86" s="108"/>
      <c r="M86" s="108"/>
      <c r="N86" s="108"/>
      <c r="O86" s="108"/>
      <c r="P86" s="108">
        <f>$H86+$J86+$L86+$N86</f>
        <v>0</v>
      </c>
      <c r="Q86" s="96">
        <f>$I86+$K86+$M86+$O86</f>
        <v>0</v>
      </c>
      <c r="R86" s="109">
        <f>IF($H86=0,0,(($H86-$H86)/$H86)*100)</f>
        <v>0</v>
      </c>
      <c r="S86" s="110">
        <f>IF($I86=0,0,(($I86-$I86)/$I86)*100)</f>
        <v>0</v>
      </c>
      <c r="T86" s="109">
        <f>IF($E86=0,0,($P86/$E86)*100)</f>
        <v>0</v>
      </c>
      <c r="U86" s="110">
        <f>IF($E86=0,0,($Q86/$E86)*100)</f>
        <v>0</v>
      </c>
      <c r="V86" s="108"/>
      <c r="W86" s="108"/>
    </row>
    <row r="87" spans="1:23" ht="12.75">
      <c r="A87" s="111" t="s">
        <v>106</v>
      </c>
      <c r="B87" s="96">
        <v>0</v>
      </c>
      <c r="C87" s="96">
        <v>0</v>
      </c>
      <c r="D87" s="96"/>
      <c r="E87" s="96">
        <f>$B87+$C87+$D87</f>
        <v>0</v>
      </c>
      <c r="F87" s="96">
        <v>0</v>
      </c>
      <c r="G87" s="96">
        <v>0</v>
      </c>
      <c r="H87" s="96"/>
      <c r="I87" s="96"/>
      <c r="J87" s="96"/>
      <c r="K87" s="96"/>
      <c r="L87" s="96"/>
      <c r="M87" s="96"/>
      <c r="N87" s="96"/>
      <c r="O87" s="96"/>
      <c r="P87" s="98">
        <f>$H87+$J87+$L87+$N87</f>
        <v>0</v>
      </c>
      <c r="Q87" s="98">
        <f>$I87+$K87+$M87+$O87</f>
        <v>0</v>
      </c>
      <c r="R87" s="109">
        <f>IF($H87=0,0,(($H87-$H87)/$H87)*100)</f>
        <v>0</v>
      </c>
      <c r="S87" s="110">
        <f>IF($I87=0,0,(($I87-$I87)/$I87)*100)</f>
        <v>0</v>
      </c>
      <c r="T87" s="109">
        <f>IF($E87=0,0,($P87/$E87)*100)</f>
        <v>0</v>
      </c>
      <c r="U87" s="110">
        <f>IF($E87=0,0,($Q87/$E87)*100)</f>
        <v>0</v>
      </c>
      <c r="V87" s="96"/>
      <c r="W87" s="96"/>
    </row>
    <row r="88" spans="1:23" ht="12.75">
      <c r="A88" s="111" t="s">
        <v>107</v>
      </c>
      <c r="B88" s="96">
        <v>0</v>
      </c>
      <c r="C88" s="96">
        <v>0</v>
      </c>
      <c r="D88" s="96"/>
      <c r="E88" s="96">
        <f>$B88+$C88+$D88</f>
        <v>0</v>
      </c>
      <c r="F88" s="96">
        <v>0</v>
      </c>
      <c r="G88" s="96">
        <v>0</v>
      </c>
      <c r="H88" s="96"/>
      <c r="I88" s="96"/>
      <c r="J88" s="96"/>
      <c r="K88" s="96"/>
      <c r="L88" s="96"/>
      <c r="M88" s="96"/>
      <c r="N88" s="96"/>
      <c r="O88" s="96"/>
      <c r="P88" s="98">
        <f>$H88+$J88+$L88+$N88</f>
        <v>0</v>
      </c>
      <c r="Q88" s="98">
        <f>$I88+$K88+$M88+$O88</f>
        <v>0</v>
      </c>
      <c r="R88" s="109">
        <f>IF($H88=0,0,(($H88-$H88)/$H88)*100)</f>
        <v>0</v>
      </c>
      <c r="S88" s="110">
        <f>IF($I88=0,0,(($I88-$I88)/$I88)*100)</f>
        <v>0</v>
      </c>
      <c r="T88" s="109">
        <f>IF($E88=0,0,($P88/$E88)*100)</f>
        <v>0</v>
      </c>
      <c r="U88" s="110">
        <f>IF($E88=0,0,($Q88/$E88)*100)</f>
        <v>0</v>
      </c>
      <c r="V88" s="96"/>
      <c r="W88" s="96"/>
    </row>
    <row r="89" spans="1:23" ht="12.75">
      <c r="A89" s="111" t="s">
        <v>108</v>
      </c>
      <c r="B89" s="96">
        <v>0</v>
      </c>
      <c r="C89" s="96">
        <v>0</v>
      </c>
      <c r="D89" s="96"/>
      <c r="E89" s="96">
        <f>$B89+$C89+$D89</f>
        <v>0</v>
      </c>
      <c r="F89" s="96">
        <v>0</v>
      </c>
      <c r="G89" s="96">
        <v>0</v>
      </c>
      <c r="H89" s="96"/>
      <c r="I89" s="96"/>
      <c r="J89" s="96"/>
      <c r="K89" s="96"/>
      <c r="L89" s="96"/>
      <c r="M89" s="96"/>
      <c r="N89" s="96"/>
      <c r="O89" s="96"/>
      <c r="P89" s="98">
        <f>$H89+$J89+$L89+$N89</f>
        <v>0</v>
      </c>
      <c r="Q89" s="98">
        <f>$I89+$K89+$M89+$O89</f>
        <v>0</v>
      </c>
      <c r="R89" s="109">
        <f>IF($H89=0,0,(($H89-$H89)/$H89)*100)</f>
        <v>0</v>
      </c>
      <c r="S89" s="110">
        <f>IF($I89=0,0,(($I89-$I89)/$I89)*100)</f>
        <v>0</v>
      </c>
      <c r="T89" s="109">
        <f>IF($E89=0,0,($P89/$E89)*100)</f>
        <v>0</v>
      </c>
      <c r="U89" s="110">
        <f>IF($E89=0,0,($Q89/$E89)*100)</f>
        <v>0</v>
      </c>
      <c r="V89" s="96"/>
      <c r="W89" s="96"/>
    </row>
    <row r="90" spans="1:23" ht="12.75">
      <c r="A90" s="111" t="s">
        <v>109</v>
      </c>
      <c r="B90" s="96">
        <v>0</v>
      </c>
      <c r="C90" s="96">
        <v>0</v>
      </c>
      <c r="D90" s="96"/>
      <c r="E90" s="96">
        <f>$B90+$C90+$D90</f>
        <v>0</v>
      </c>
      <c r="F90" s="96">
        <v>0</v>
      </c>
      <c r="G90" s="96">
        <v>0</v>
      </c>
      <c r="H90" s="96"/>
      <c r="I90" s="96"/>
      <c r="J90" s="96"/>
      <c r="K90" s="96"/>
      <c r="L90" s="96"/>
      <c r="M90" s="96"/>
      <c r="N90" s="96"/>
      <c r="O90" s="96"/>
      <c r="P90" s="98">
        <f>$H90+$J90+$L90+$N90</f>
        <v>0</v>
      </c>
      <c r="Q90" s="98">
        <f>$I90+$K90+$M90+$O90</f>
        <v>0</v>
      </c>
      <c r="R90" s="109">
        <f>IF($H90=0,0,(($H90-$H90)/$H90)*100)</f>
        <v>0</v>
      </c>
      <c r="S90" s="110">
        <f>IF($I90=0,0,(($I90-$I90)/$I90)*100)</f>
        <v>0</v>
      </c>
      <c r="T90" s="109">
        <f>IF($E90=0,0,($P90/$E90)*100)</f>
        <v>0</v>
      </c>
      <c r="U90" s="110">
        <f>IF($E90=0,0,($Q90/$E90)*100)</f>
        <v>0</v>
      </c>
      <c r="V90" s="96"/>
      <c r="W90" s="96"/>
    </row>
    <row r="91" spans="1:23" ht="12.75">
      <c r="A91" s="111" t="s">
        <v>110</v>
      </c>
      <c r="B91" s="96">
        <v>0</v>
      </c>
      <c r="C91" s="96">
        <v>0</v>
      </c>
      <c r="D91" s="96"/>
      <c r="E91" s="96">
        <f>$B91+$C91+$D91</f>
        <v>0</v>
      </c>
      <c r="F91" s="96">
        <v>0</v>
      </c>
      <c r="G91" s="96">
        <v>0</v>
      </c>
      <c r="H91" s="96"/>
      <c r="I91" s="96"/>
      <c r="J91" s="96"/>
      <c r="K91" s="96"/>
      <c r="L91" s="96"/>
      <c r="M91" s="96"/>
      <c r="N91" s="96"/>
      <c r="O91" s="96"/>
      <c r="P91" s="98">
        <f>$H91+$J91+$L91+$N91</f>
        <v>0</v>
      </c>
      <c r="Q91" s="98">
        <f>$I91+$K91+$M91+$O91</f>
        <v>0</v>
      </c>
      <c r="R91" s="109">
        <f>IF($H91=0,0,(($H91-$H91)/$H91)*100)</f>
        <v>0</v>
      </c>
      <c r="S91" s="110">
        <f>IF($I91=0,0,(($I91-$I91)/$I91)*100)</f>
        <v>0</v>
      </c>
      <c r="T91" s="109">
        <f>IF($E91=0,0,($P91/$E91)*100)</f>
        <v>0</v>
      </c>
      <c r="U91" s="110">
        <f>IF($E91=0,0,($Q91/$E91)*100)</f>
        <v>0</v>
      </c>
      <c r="V91" s="96"/>
      <c r="W91" s="96"/>
    </row>
    <row r="92" spans="1:23" ht="12.75">
      <c r="A92" s="111" t="s">
        <v>111</v>
      </c>
      <c r="B92" s="96">
        <v>0</v>
      </c>
      <c r="C92" s="96">
        <v>0</v>
      </c>
      <c r="D92" s="96"/>
      <c r="E92" s="96">
        <f>$B92+$C92+$D92</f>
        <v>0</v>
      </c>
      <c r="F92" s="96">
        <v>0</v>
      </c>
      <c r="G92" s="96">
        <v>0</v>
      </c>
      <c r="H92" s="96"/>
      <c r="I92" s="96"/>
      <c r="J92" s="96"/>
      <c r="K92" s="96"/>
      <c r="L92" s="96"/>
      <c r="M92" s="96"/>
      <c r="N92" s="96"/>
      <c r="O92" s="96"/>
      <c r="P92" s="98">
        <f>$H92+$J92+$L92+$N92</f>
        <v>0</v>
      </c>
      <c r="Q92" s="98">
        <f>$I92+$K92+$M92+$O92</f>
        <v>0</v>
      </c>
      <c r="R92" s="109">
        <f>IF($H92=0,0,(($H92-$H92)/$H92)*100)</f>
        <v>0</v>
      </c>
      <c r="S92" s="110">
        <f>IF($I92=0,0,(($I92-$I92)/$I92)*100)</f>
        <v>0</v>
      </c>
      <c r="T92" s="109">
        <f>IF($E92=0,0,($P92/$E92)*100)</f>
        <v>0</v>
      </c>
      <c r="U92" s="110">
        <f>IF($E92=0,0,($Q92/$E92)*100)</f>
        <v>0</v>
      </c>
      <c r="V92" s="96"/>
      <c r="W92" s="96"/>
    </row>
    <row r="93" spans="1:23" ht="12.75">
      <c r="A93" s="111" t="s">
        <v>112</v>
      </c>
      <c r="B93" s="96">
        <v>0</v>
      </c>
      <c r="C93" s="96">
        <v>0</v>
      </c>
      <c r="D93" s="96"/>
      <c r="E93" s="96">
        <f>$B93+$C93+$D93</f>
        <v>0</v>
      </c>
      <c r="F93" s="96">
        <v>0</v>
      </c>
      <c r="G93" s="96">
        <v>0</v>
      </c>
      <c r="H93" s="96"/>
      <c r="I93" s="96"/>
      <c r="J93" s="96"/>
      <c r="K93" s="96"/>
      <c r="L93" s="96"/>
      <c r="M93" s="96"/>
      <c r="N93" s="96"/>
      <c r="O93" s="96"/>
      <c r="P93" s="98">
        <f>$H93+$J93+$L93+$N93</f>
        <v>0</v>
      </c>
      <c r="Q93" s="98">
        <f>$I93+$K93+$M93+$O93</f>
        <v>0</v>
      </c>
      <c r="R93" s="109">
        <f>IF($H93=0,0,(($H93-$H93)/$H93)*100)</f>
        <v>0</v>
      </c>
      <c r="S93" s="110">
        <f>IF($I93=0,0,(($I93-$I93)/$I93)*100)</f>
        <v>0</v>
      </c>
      <c r="T93" s="109">
        <f>IF($E93=0,0,($P93/$E93)*100)</f>
        <v>0</v>
      </c>
      <c r="U93" s="110">
        <f>IF($E93=0,0,($Q93/$E93)*100)</f>
        <v>0</v>
      </c>
      <c r="V93" s="96"/>
      <c r="W93" s="96"/>
    </row>
    <row r="94" spans="1:23" ht="12.75">
      <c r="A94" s="112" t="s">
        <v>113</v>
      </c>
      <c r="B94" s="113"/>
      <c r="C94" s="113"/>
      <c r="D94" s="113"/>
      <c r="E94" s="113"/>
      <c r="F94" s="113"/>
      <c r="G94" s="113"/>
      <c r="H94" s="113"/>
      <c r="I94" s="113"/>
      <c r="J94" s="113"/>
      <c r="K94" s="113"/>
      <c r="L94" s="113"/>
      <c r="M94" s="113"/>
      <c r="N94" s="113"/>
      <c r="O94" s="113"/>
      <c r="P94" s="114"/>
      <c r="Q94" s="114"/>
      <c r="R94" s="115"/>
      <c r="S94" s="116"/>
      <c r="T94" s="115"/>
      <c r="U94" s="116"/>
      <c r="V94" s="113"/>
      <c r="W94" s="113"/>
    </row>
    <row r="95" spans="1:23" ht="22.5" hidden="1">
      <c r="A95" s="117" t="s">
        <v>114</v>
      </c>
      <c r="B95" s="118">
        <f>SUM(B96:B110)</f>
        <v>0</v>
      </c>
      <c r="C95" s="118">
        <f>SUM(C96:C110)</f>
        <v>0</v>
      </c>
      <c r="D95" s="118">
        <f>SUM(D96:D110)</f>
        <v>0</v>
      </c>
      <c r="E95" s="118">
        <f>SUM(E96:E110)</f>
        <v>0</v>
      </c>
      <c r="F95" s="118">
        <f>SUM(F96:F110)</f>
        <v>0</v>
      </c>
      <c r="G95" s="118">
        <f>SUM(G96:G110)</f>
        <v>0</v>
      </c>
      <c r="H95" s="118">
        <f>SUM(H96:H110)</f>
        <v>0</v>
      </c>
      <c r="I95" s="118">
        <f>SUM(I96:I110)</f>
        <v>0</v>
      </c>
      <c r="J95" s="118">
        <f>SUM(J96:J110)</f>
        <v>0</v>
      </c>
      <c r="K95" s="118">
        <f>SUM(K96:K110)</f>
        <v>0</v>
      </c>
      <c r="L95" s="118">
        <f>SUM(L96:L110)</f>
        <v>0</v>
      </c>
      <c r="M95" s="119">
        <f>SUM(M96:M110)</f>
        <v>0</v>
      </c>
      <c r="N95" s="118"/>
      <c r="O95" s="119"/>
      <c r="P95" s="118"/>
      <c r="Q95" s="119"/>
      <c r="R95" s="120" t="str">
        <f>IF(L95=0," ",(N95-L95)/L95)</f>
        <v> </v>
      </c>
      <c r="S95" s="120" t="str">
        <f>IF(M95=0," ",(O95-M95)/M95)</f>
        <v> </v>
      </c>
      <c r="T95" s="120" t="str">
        <f>IF(E95=0," ",(P95/E95))</f>
        <v> </v>
      </c>
      <c r="U95" s="121" t="str">
        <f>IF(E95=0," ",(Q95/E95))</f>
        <v> </v>
      </c>
      <c r="V95" s="118">
        <f>SUM(V96:V110)</f>
        <v>0</v>
      </c>
      <c r="W95" s="118">
        <f>SUM(W96:W110)</f>
        <v>0</v>
      </c>
    </row>
    <row r="96" spans="1:23" ht="12.75" hidden="1">
      <c r="A96" s="1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126" t="str">
        <f>IF(L96=0," ",(N96-L96)/L96)</f>
        <v> </v>
      </c>
      <c r="S96" s="126" t="str">
        <f>IF(M96=0," ",(O96-M96)/M96)</f>
        <v> </v>
      </c>
      <c r="T96" s="126" t="str">
        <f>IF(E96=0," ",(P96/E96))</f>
        <v> </v>
      </c>
      <c r="U96" s="127" t="str">
        <f>IF(E96=0," ",(Q96/E96))</f>
        <v> </v>
      </c>
      <c r="V96" s="123"/>
      <c r="W96" s="123"/>
    </row>
    <row r="97" spans="1:23" ht="12.75" hidden="1">
      <c r="A97" s="122"/>
      <c r="B97" s="123"/>
      <c r="C97" s="123"/>
      <c r="D97" s="123"/>
      <c r="E97" s="124">
        <f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126" t="str">
        <f>IF(L97=0," ",(N97-L97)/L97)</f>
        <v> </v>
      </c>
      <c r="S97" s="126" t="str">
        <f>IF(M97=0," ",(O97-M97)/M97)</f>
        <v> </v>
      </c>
      <c r="T97" s="126" t="str">
        <f>IF(E97=0," ",(P97/E97))</f>
        <v> </v>
      </c>
      <c r="U97" s="127" t="str">
        <f>IF(E97=0," ",(Q97/E97))</f>
        <v> </v>
      </c>
      <c r="V97" s="123"/>
      <c r="W97" s="123"/>
    </row>
    <row r="98" spans="1:23" ht="12.75" hidden="1">
      <c r="A98" s="122"/>
      <c r="B98" s="123"/>
      <c r="C98" s="123"/>
      <c r="D98" s="123"/>
      <c r="E98" s="124">
        <f>SUM(B98:D98)</f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126" t="str">
        <f>IF(L98=0," ",(N98-L98)/L98)</f>
        <v> </v>
      </c>
      <c r="S98" s="126" t="str">
        <f>IF(M98=0," ",(O98-M98)/M98)</f>
        <v> </v>
      </c>
      <c r="T98" s="126" t="str">
        <f>IF(E98=0," ",(P98/E98))</f>
        <v> </v>
      </c>
      <c r="U98" s="127" t="str">
        <f>IF(E98=0," ",(Q98/E98))</f>
        <v> </v>
      </c>
      <c r="V98" s="123"/>
      <c r="W98" s="123"/>
    </row>
    <row r="99" spans="1:23" ht="12.75" hidden="1">
      <c r="A99" s="122"/>
      <c r="B99" s="123"/>
      <c r="C99" s="123"/>
      <c r="D99" s="123"/>
      <c r="E99" s="124">
        <f>SUM(B99:D99)</f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126" t="str">
        <f>IF(L99=0," ",(N99-L99)/L99)</f>
        <v> </v>
      </c>
      <c r="S99" s="126" t="str">
        <f>IF(M99=0," ",(O99-M99)/M99)</f>
        <v> </v>
      </c>
      <c r="T99" s="126" t="str">
        <f>IF(E99=0," ",(P99/E99))</f>
        <v> </v>
      </c>
      <c r="U99" s="127" t="str">
        <f>IF(E99=0," ",(Q99/E99))</f>
        <v> </v>
      </c>
      <c r="V99" s="123"/>
      <c r="W99" s="123"/>
    </row>
    <row r="100" spans="1:23" ht="12.75" hidden="1">
      <c r="A100" s="122"/>
      <c r="B100" s="123"/>
      <c r="C100" s="123"/>
      <c r="D100" s="123"/>
      <c r="E100" s="124">
        <f>SUM(B100:D100)</f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126" t="str">
        <f>IF(L100=0," ",(N100-L100)/L100)</f>
        <v> </v>
      </c>
      <c r="S100" s="126" t="str">
        <f>IF(M100=0," ",(O100-M100)/M100)</f>
        <v> </v>
      </c>
      <c r="T100" s="126" t="str">
        <f>IF(E100=0," ",(P100/E100))</f>
        <v> </v>
      </c>
      <c r="U100" s="127" t="str">
        <f>IF(E100=0," ",(Q100/E100))</f>
        <v> </v>
      </c>
      <c r="V100" s="123"/>
      <c r="W100" s="123"/>
    </row>
    <row r="101" spans="1:23" ht="12.75" hidden="1">
      <c r="A101" s="122"/>
      <c r="B101" s="123"/>
      <c r="C101" s="123"/>
      <c r="D101" s="123"/>
      <c r="E101" s="124">
        <f>SUM(B101:D101)</f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126" t="str">
        <f>IF(L101=0," ",(N101-L101)/L101)</f>
        <v> </v>
      </c>
      <c r="S101" s="126" t="str">
        <f>IF(M101=0," ",(O101-M101)/M101)</f>
        <v> </v>
      </c>
      <c r="T101" s="126" t="str">
        <f>IF(E101=0," ",(P101/E101))</f>
        <v> </v>
      </c>
      <c r="U101" s="127" t="str">
        <f>IF(E101=0," ",(Q101/E101))</f>
        <v> </v>
      </c>
      <c r="V101" s="123"/>
      <c r="W101" s="123"/>
    </row>
    <row r="102" spans="1:23" ht="12.75" hidden="1">
      <c r="A102" s="122"/>
      <c r="B102" s="123"/>
      <c r="C102" s="123"/>
      <c r="D102" s="123"/>
      <c r="E102" s="124">
        <f>SUM(B102:D102)</f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126" t="str">
        <f>IF(L102=0," ",(N102-L102)/L102)</f>
        <v> </v>
      </c>
      <c r="S102" s="126" t="str">
        <f>IF(M102=0," ",(O102-M102)/M102)</f>
        <v> </v>
      </c>
      <c r="T102" s="126" t="str">
        <f>IF(E102=0," ",(P102/E102))</f>
        <v> </v>
      </c>
      <c r="U102" s="127" t="str">
        <f>IF(E102=0," ",(Q102/E102))</f>
        <v> </v>
      </c>
      <c r="V102" s="123"/>
      <c r="W102" s="123"/>
    </row>
    <row r="103" spans="1:23" ht="12.75" hidden="1">
      <c r="A103" s="122"/>
      <c r="B103" s="123"/>
      <c r="C103" s="123"/>
      <c r="D103" s="123"/>
      <c r="E103" s="124">
        <f>SUM(B103:D103)</f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126" t="str">
        <f>IF(L103=0," ",(N103-L103)/L103)</f>
        <v> </v>
      </c>
      <c r="S103" s="126" t="str">
        <f>IF(M103=0," ",(O103-M103)/M103)</f>
        <v> </v>
      </c>
      <c r="T103" s="126" t="str">
        <f>IF(E103=0," ",(P103/E103))</f>
        <v> </v>
      </c>
      <c r="U103" s="127" t="str">
        <f>IF(E103=0," ",(Q103/E103))</f>
        <v> </v>
      </c>
      <c r="V103" s="123"/>
      <c r="W103" s="123"/>
    </row>
    <row r="104" spans="1:23" ht="12.75" hidden="1">
      <c r="A104" s="122"/>
      <c r="B104" s="123"/>
      <c r="C104" s="123"/>
      <c r="D104" s="123"/>
      <c r="E104" s="124">
        <f>SUM(B104:D104)</f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126" t="str">
        <f>IF(L104=0," ",(N104-L104)/L104)</f>
        <v> </v>
      </c>
      <c r="S104" s="126" t="str">
        <f>IF(M104=0," ",(O104-M104)/M104)</f>
        <v> </v>
      </c>
      <c r="T104" s="126" t="str">
        <f>IF(E104=0," ",(P104/E104))</f>
        <v> </v>
      </c>
      <c r="U104" s="127" t="str">
        <f>IF(E104=0," ",(Q104/E104))</f>
        <v> </v>
      </c>
      <c r="V104" s="123"/>
      <c r="W104" s="123"/>
    </row>
    <row r="105" spans="1:23" ht="12.75" hidden="1">
      <c r="A105" s="122"/>
      <c r="B105" s="123"/>
      <c r="C105" s="123"/>
      <c r="D105" s="123"/>
      <c r="E105" s="124">
        <f>SUM(B105:D105)</f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126" t="str">
        <f>IF(L105=0," ",(N105-L105)/L105)</f>
        <v> </v>
      </c>
      <c r="S105" s="126" t="str">
        <f>IF(M105=0," ",(O105-M105)/M105)</f>
        <v> </v>
      </c>
      <c r="T105" s="126" t="str">
        <f>IF(E105=0," ",(P105/E105))</f>
        <v> </v>
      </c>
      <c r="U105" s="127" t="str">
        <f>IF(E105=0," ",(Q105/E105))</f>
        <v> </v>
      </c>
      <c r="V105" s="123"/>
      <c r="W105" s="123"/>
    </row>
    <row r="106" spans="1:23" ht="12.75" hidden="1">
      <c r="A106" s="122"/>
      <c r="B106" s="123"/>
      <c r="C106" s="123"/>
      <c r="D106" s="123"/>
      <c r="E106" s="124">
        <f>SUM(B106:D106)</f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126" t="str">
        <f>IF(L106=0," ",(N106-L106)/L106)</f>
        <v> </v>
      </c>
      <c r="S106" s="126" t="str">
        <f>IF(M106=0," ",(O106-M106)/M106)</f>
        <v> </v>
      </c>
      <c r="T106" s="126" t="str">
        <f>IF(E106=0," ",(P106/E106))</f>
        <v> </v>
      </c>
      <c r="U106" s="127" t="str">
        <f>IF(E106=0," ",(Q106/E106))</f>
        <v> </v>
      </c>
      <c r="V106" s="123"/>
      <c r="W106" s="123"/>
    </row>
    <row r="107" spans="1:23" ht="12.75" hidden="1">
      <c r="A107" s="122"/>
      <c r="B107" s="123"/>
      <c r="C107" s="123"/>
      <c r="D107" s="123"/>
      <c r="E107" s="124">
        <f>SUM(B107:D107)</f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126" t="str">
        <f>IF(L107=0," ",(N107-L107)/L107)</f>
        <v> </v>
      </c>
      <c r="S107" s="126" t="str">
        <f>IF(M107=0," ",(O107-M107)/M107)</f>
        <v> </v>
      </c>
      <c r="T107" s="126" t="str">
        <f>IF(E107=0," ",(P107/E107))</f>
        <v> </v>
      </c>
      <c r="U107" s="127" t="str">
        <f>IF(E107=0," ",(Q107/E107))</f>
        <v> </v>
      </c>
      <c r="V107" s="123"/>
      <c r="W107" s="123"/>
    </row>
    <row r="108" spans="1:23" ht="12.75" hidden="1">
      <c r="A108" s="122"/>
      <c r="B108" s="123"/>
      <c r="C108" s="123"/>
      <c r="D108" s="123"/>
      <c r="E108" s="124">
        <f>SUM(B108:D108)</f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126" t="str">
        <f>IF(L108=0," ",(N108-L108)/L108)</f>
        <v> </v>
      </c>
      <c r="S108" s="126" t="str">
        <f>IF(M108=0," ",(O108-M108)/M108)</f>
        <v> </v>
      </c>
      <c r="T108" s="126" t="str">
        <f>IF(E108=0," ",(P108/E108))</f>
        <v> </v>
      </c>
      <c r="U108" s="127" t="str">
        <f>IF(E108=0," ",(Q108/E108))</f>
        <v> </v>
      </c>
      <c r="V108" s="123"/>
      <c r="W108" s="123"/>
    </row>
    <row r="109" spans="1:23" ht="12.75" hidden="1">
      <c r="A109" s="122"/>
      <c r="B109" s="123"/>
      <c r="C109" s="123"/>
      <c r="D109" s="123"/>
      <c r="E109" s="124">
        <f>SUM(B109:D109)</f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126" t="str">
        <f>IF(L109=0," ",(N109-L109)/L109)</f>
        <v> </v>
      </c>
      <c r="S109" s="126" t="str">
        <f>IF(M109=0," ",(O109-M109)/M109)</f>
        <v> </v>
      </c>
      <c r="T109" s="126" t="str">
        <f>IF(E109=0," ",(P109/E109))</f>
        <v> </v>
      </c>
      <c r="U109" s="127" t="str">
        <f>IF(E109=0," ",(Q109/E109))</f>
        <v> </v>
      </c>
      <c r="V109" s="123"/>
      <c r="W109" s="123"/>
    </row>
    <row r="110" spans="1:23" ht="12.75" hidden="1">
      <c r="A110" s="122"/>
      <c r="B110" s="123"/>
      <c r="C110" s="123"/>
      <c r="D110" s="123"/>
      <c r="E110" s="124">
        <f>SUM(B110:D110)</f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126" t="str">
        <f>IF(L110=0," ",(N110-L110)/L110)</f>
        <v> </v>
      </c>
      <c r="S110" s="126" t="str">
        <f>IF(M110=0," ",(O110-M110)/M110)</f>
        <v> </v>
      </c>
      <c r="T110" s="126" t="str">
        <f>IF(E110=0," ",(P110/E110))</f>
        <v> </v>
      </c>
      <c r="U110" s="127" t="str">
        <f>IF(E110=0," ",(Q110/E110))</f>
        <v> </v>
      </c>
      <c r="V110" s="123"/>
      <c r="W110" s="123"/>
    </row>
    <row r="111" spans="1:23" ht="12.75" hidden="1">
      <c r="A111" s="128"/>
      <c r="B111" s="129"/>
      <c r="C111" s="130"/>
      <c r="D111" s="130"/>
      <c r="E111" s="130"/>
      <c r="F111" s="129"/>
      <c r="G111" s="130"/>
      <c r="H111" s="129"/>
      <c r="I111" s="130"/>
      <c r="J111" s="129"/>
      <c r="K111" s="130"/>
      <c r="L111" s="129"/>
      <c r="M111" s="129"/>
      <c r="N111" s="129"/>
      <c r="O111" s="129"/>
      <c r="P111" s="129"/>
      <c r="Q111" s="129"/>
      <c r="R111" s="120" t="str">
        <f>IF(L111=0," ",(N111-L111)/L111)</f>
        <v> </v>
      </c>
      <c r="S111" s="121" t="str">
        <f>IF(M111=0," ",(O111-M111)/M111)</f>
        <v> </v>
      </c>
      <c r="T111" s="120" t="str">
        <f>IF(E111=0," ",(P111/E111))</f>
        <v> </v>
      </c>
      <c r="U111" s="121" t="str">
        <f>IF(E111=0," ",(Q111/E111))</f>
        <v> </v>
      </c>
      <c r="V111" s="129"/>
      <c r="W111" s="130"/>
    </row>
    <row r="112" spans="1:23" ht="12.75" hidden="1">
      <c r="A112" s="128" t="s">
        <v>85</v>
      </c>
      <c r="B112" s="129">
        <f>B95+B85</f>
        <v>0</v>
      </c>
      <c r="C112" s="129">
        <f>C95+C85</f>
        <v>0</v>
      </c>
      <c r="D112" s="129">
        <f>D95+D85</f>
        <v>0</v>
      </c>
      <c r="E112" s="129">
        <f>E95+E85</f>
        <v>0</v>
      </c>
      <c r="F112" s="129">
        <f>F95+F85</f>
        <v>0</v>
      </c>
      <c r="G112" s="129">
        <f>G95+G85</f>
        <v>0</v>
      </c>
      <c r="H112" s="129">
        <f>H95+H85</f>
        <v>0</v>
      </c>
      <c r="I112" s="129">
        <f>I95+I85</f>
        <v>0</v>
      </c>
      <c r="J112" s="129">
        <f>J95+J85</f>
        <v>0</v>
      </c>
      <c r="K112" s="129">
        <f>K95+K85</f>
        <v>0</v>
      </c>
      <c r="L112" s="129">
        <f>L95+L85</f>
        <v>0</v>
      </c>
      <c r="M112" s="129">
        <f>M95+M85</f>
        <v>0</v>
      </c>
      <c r="N112" s="129">
        <f>N95+N85</f>
        <v>0</v>
      </c>
      <c r="O112" s="129">
        <f>O95+O85</f>
        <v>0</v>
      </c>
      <c r="P112" s="129">
        <f>P95+P85</f>
        <v>0</v>
      </c>
      <c r="Q112" s="129">
        <f>Q95+Q85</f>
        <v>0</v>
      </c>
      <c r="R112" s="120" t="str">
        <f>IF(L112=0," ",(N112-L112)/L112)</f>
        <v> </v>
      </c>
      <c r="S112" s="121" t="str">
        <f>IF(M112=0," ",(O112-M112)/M112)</f>
        <v> </v>
      </c>
      <c r="T112" s="120" t="str">
        <f>IF(E112=0," ",(P112/E112))</f>
        <v> </v>
      </c>
      <c r="U112" s="121" t="str">
        <f>IF(E112=0," ",(Q112/E112))</f>
        <v> </v>
      </c>
      <c r="V112" s="129">
        <f>V95+V85</f>
        <v>0</v>
      </c>
      <c r="W112" s="129">
        <f>W95+W85</f>
        <v>0</v>
      </c>
    </row>
    <row r="113" spans="1:23" ht="12.75" hidden="1">
      <c r="A113" s="131" t="s">
        <v>115</v>
      </c>
      <c r="B113" s="132">
        <f>B85</f>
        <v>0</v>
      </c>
      <c r="C113" s="132">
        <f>C85</f>
        <v>0</v>
      </c>
      <c r="D113" s="132">
        <f>D85</f>
        <v>0</v>
      </c>
      <c r="E113" s="132">
        <f>E85</f>
        <v>0</v>
      </c>
      <c r="F113" s="132">
        <f>F85</f>
        <v>0</v>
      </c>
      <c r="G113" s="132">
        <f>G85</f>
        <v>0</v>
      </c>
      <c r="H113" s="132">
        <f>H85</f>
        <v>0</v>
      </c>
      <c r="I113" s="132">
        <f>I85</f>
        <v>0</v>
      </c>
      <c r="J113" s="132">
        <f>J85</f>
        <v>0</v>
      </c>
      <c r="K113" s="132">
        <f>K85</f>
        <v>0</v>
      </c>
      <c r="L113" s="132">
        <f>L85</f>
        <v>0</v>
      </c>
      <c r="M113" s="132">
        <f>M85</f>
        <v>0</v>
      </c>
      <c r="N113" s="132">
        <f>N85</f>
        <v>0</v>
      </c>
      <c r="O113" s="132">
        <f>O85</f>
        <v>0</v>
      </c>
      <c r="P113" s="132">
        <f>P85</f>
        <v>0</v>
      </c>
      <c r="Q113" s="132">
        <f>Q85</f>
        <v>0</v>
      </c>
      <c r="R113" s="120" t="str">
        <f>IF(L113=0," ",(N113-L113)/L113)</f>
        <v> </v>
      </c>
      <c r="S113" s="121" t="str">
        <f>IF(M113=0," ",(O113-M113)/M113)</f>
        <v> </v>
      </c>
      <c r="T113" s="120" t="str">
        <f>IF(E113=0," ",(P113/E113))</f>
        <v> </v>
      </c>
      <c r="U113" s="121" t="str">
        <f>IF(E113=0," ",(Q113/E113))</f>
        <v> </v>
      </c>
      <c r="V113" s="132">
        <f>V85</f>
        <v>0</v>
      </c>
      <c r="W113" s="132">
        <f>W85</f>
        <v>0</v>
      </c>
    </row>
    <row r="114" spans="1:23" ht="12.75">
      <c r="A114" s="133"/>
      <c r="B114" s="134"/>
      <c r="C114" s="134"/>
      <c r="D114" s="134"/>
      <c r="E114" s="134"/>
      <c r="F114" s="134"/>
      <c r="G114" s="134"/>
      <c r="H114" s="134"/>
      <c r="I114" s="134"/>
      <c r="J114" s="134"/>
      <c r="K114" s="134"/>
      <c r="L114" s="134"/>
      <c r="M114" s="134"/>
      <c r="N114" s="134"/>
      <c r="O114" s="134"/>
      <c r="P114" s="134"/>
      <c r="Q114" s="134"/>
      <c r="R114" s="135"/>
      <c r="S114" s="135"/>
      <c r="T114" s="135"/>
      <c r="U114" s="135"/>
      <c r="V114" s="134"/>
      <c r="W114" s="134"/>
    </row>
    <row r="115" ht="12.75">
      <c r="A115" s="136" t="s">
        <v>116</v>
      </c>
    </row>
    <row r="116" ht="12.75">
      <c r="A116" s="136" t="s">
        <v>117</v>
      </c>
    </row>
    <row r="117" spans="1:22" ht="12.75">
      <c r="A117" s="136" t="s">
        <v>118</v>
      </c>
      <c r="B117" s="137"/>
      <c r="C117" s="137"/>
      <c r="D117" s="137"/>
      <c r="E117" s="137"/>
      <c r="F117" s="137"/>
      <c r="H117" s="137"/>
      <c r="I117" s="137"/>
      <c r="J117" s="137"/>
      <c r="K117" s="137"/>
      <c r="V117" s="137"/>
    </row>
    <row r="118" spans="1:22" ht="12.75">
      <c r="A118" s="136" t="s">
        <v>119</v>
      </c>
      <c r="B118" s="137"/>
      <c r="C118" s="137"/>
      <c r="D118" s="137"/>
      <c r="E118" s="137"/>
      <c r="F118" s="137"/>
      <c r="H118" s="137"/>
      <c r="I118" s="137"/>
      <c r="J118" s="137"/>
      <c r="K118" s="137"/>
      <c r="V118" s="137"/>
    </row>
    <row r="119" spans="1:22" ht="12.75">
      <c r="A119" s="136" t="s">
        <v>120</v>
      </c>
      <c r="B119" s="137"/>
      <c r="C119" s="137"/>
      <c r="D119" s="137"/>
      <c r="E119" s="137"/>
      <c r="F119" s="137"/>
      <c r="H119" s="137"/>
      <c r="I119" s="137"/>
      <c r="J119" s="137"/>
      <c r="K119" s="137"/>
      <c r="V119" s="137"/>
    </row>
    <row r="120" ht="12.75">
      <c r="A120" s="136" t="s">
        <v>121</v>
      </c>
    </row>
    <row r="123" spans="1:23" ht="12.75">
      <c r="A123" s="137"/>
      <c r="G123" s="137"/>
      <c r="W123" s="137"/>
    </row>
    <row r="124" spans="1:23" ht="12.75">
      <c r="A124" s="137"/>
      <c r="G124" s="137"/>
      <c r="W124" s="137"/>
    </row>
    <row r="125" spans="1:23" ht="12.75">
      <c r="A125" s="137"/>
      <c r="G125" s="137"/>
      <c r="W125" s="137"/>
    </row>
  </sheetData>
  <sheetProtection password="F954" sheet="1" objects="1" scenarios="1"/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horizontalDpi="600" verticalDpi="600" orientation="landscape" paperSize="9" scale="4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125"/>
  <sheetViews>
    <sheetView showGridLines="0" zoomScalePageLayoutView="0" workbookViewId="0" topLeftCell="A1">
      <selection activeCell="C31" sqref="C31"/>
    </sheetView>
  </sheetViews>
  <sheetFormatPr defaultColWidth="9.140625" defaultRowHeight="12.75"/>
  <cols>
    <col min="1" max="1" width="52.7109375" style="0" customWidth="1"/>
    <col min="2" max="9" width="13.7109375" style="0" customWidth="1"/>
    <col min="10" max="15" width="13.7109375" style="0" hidden="1" customWidth="1"/>
    <col min="16" max="23" width="13.7109375" style="0" customWidth="1"/>
    <col min="24" max="24" width="2.7109375" style="0" customWidth="1"/>
  </cols>
  <sheetData>
    <row r="1" spans="1:23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2"/>
      <c r="W1" s="2"/>
    </row>
    <row r="2" spans="1:23" ht="18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4"/>
      <c r="W2" s="4"/>
    </row>
    <row r="3" spans="1:23" ht="18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4"/>
      <c r="W3" s="4"/>
    </row>
    <row r="4" spans="1:23" ht="18" customHeight="1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4"/>
      <c r="W4" s="4"/>
    </row>
    <row r="5" spans="1:23" ht="15" customHeight="1">
      <c r="A5" s="5" t="s">
        <v>128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6"/>
      <c r="W5" s="6"/>
    </row>
    <row r="6" spans="1:23" ht="12.75" customHeight="1">
      <c r="A6" s="7"/>
      <c r="B6" s="7"/>
      <c r="C6" s="7"/>
      <c r="D6" s="7"/>
      <c r="E6" s="8"/>
      <c r="F6" s="9" t="s">
        <v>4</v>
      </c>
      <c r="G6" s="10"/>
      <c r="H6" s="9" t="s">
        <v>5</v>
      </c>
      <c r="I6" s="10"/>
      <c r="J6" s="9" t="s">
        <v>6</v>
      </c>
      <c r="K6" s="10"/>
      <c r="L6" s="9" t="s">
        <v>7</v>
      </c>
      <c r="M6" s="10"/>
      <c r="N6" s="9" t="s">
        <v>8</v>
      </c>
      <c r="O6" s="10"/>
      <c r="P6" s="9" t="s">
        <v>9</v>
      </c>
      <c r="Q6" s="10"/>
      <c r="R6" s="9" t="s">
        <v>10</v>
      </c>
      <c r="S6" s="10"/>
      <c r="T6" s="9" t="s">
        <v>11</v>
      </c>
      <c r="U6" s="10"/>
      <c r="V6" s="9" t="s">
        <v>12</v>
      </c>
      <c r="W6" s="10"/>
    </row>
    <row r="7" spans="1:23" ht="76.5">
      <c r="A7" s="11" t="s">
        <v>13</v>
      </c>
      <c r="B7" s="12" t="s">
        <v>14</v>
      </c>
      <c r="C7" s="12" t="s">
        <v>15</v>
      </c>
      <c r="D7" s="12" t="s">
        <v>16</v>
      </c>
      <c r="E7" s="12" t="s">
        <v>17</v>
      </c>
      <c r="F7" s="13" t="s">
        <v>18</v>
      </c>
      <c r="G7" s="14" t="s">
        <v>19</v>
      </c>
      <c r="H7" s="13" t="s">
        <v>20</v>
      </c>
      <c r="I7" s="14" t="s">
        <v>21</v>
      </c>
      <c r="J7" s="13" t="s">
        <v>22</v>
      </c>
      <c r="K7" s="14" t="s">
        <v>23</v>
      </c>
      <c r="L7" s="13" t="s">
        <v>24</v>
      </c>
      <c r="M7" s="14" t="s">
        <v>25</v>
      </c>
      <c r="N7" s="13" t="s">
        <v>26</v>
      </c>
      <c r="O7" s="14" t="s">
        <v>27</v>
      </c>
      <c r="P7" s="13" t="s">
        <v>28</v>
      </c>
      <c r="Q7" s="14" t="s">
        <v>29</v>
      </c>
      <c r="R7" s="13" t="s">
        <v>28</v>
      </c>
      <c r="S7" s="14" t="s">
        <v>29</v>
      </c>
      <c r="T7" s="13" t="s">
        <v>30</v>
      </c>
      <c r="U7" s="14" t="s">
        <v>31</v>
      </c>
      <c r="V7" s="13" t="s">
        <v>17</v>
      </c>
      <c r="W7" s="14" t="s">
        <v>32</v>
      </c>
    </row>
    <row r="8" spans="1:23" ht="12.75" customHeight="1">
      <c r="A8" s="15" t="s">
        <v>33</v>
      </c>
      <c r="B8" s="16"/>
      <c r="C8" s="16"/>
      <c r="D8" s="16"/>
      <c r="E8" s="16"/>
      <c r="F8" s="17"/>
      <c r="G8" s="18"/>
      <c r="H8" s="17"/>
      <c r="I8" s="18"/>
      <c r="J8" s="17"/>
      <c r="K8" s="18"/>
      <c r="L8" s="17"/>
      <c r="M8" s="18"/>
      <c r="N8" s="17"/>
      <c r="O8" s="18"/>
      <c r="P8" s="17"/>
      <c r="Q8" s="18"/>
      <c r="R8" s="19"/>
      <c r="S8" s="20"/>
      <c r="T8" s="19"/>
      <c r="U8" s="21"/>
      <c r="V8" s="17"/>
      <c r="W8" s="18"/>
    </row>
    <row r="9" spans="1:23" ht="12.75" customHeight="1" hidden="1">
      <c r="A9" s="22" t="s">
        <v>34</v>
      </c>
      <c r="B9" s="23">
        <v>0</v>
      </c>
      <c r="C9" s="23">
        <v>0</v>
      </c>
      <c r="D9" s="23"/>
      <c r="E9" s="23">
        <f>$B9+$C9+$D9</f>
        <v>0</v>
      </c>
      <c r="F9" s="24">
        <v>0</v>
      </c>
      <c r="G9" s="25">
        <v>0</v>
      </c>
      <c r="H9" s="24"/>
      <c r="I9" s="25"/>
      <c r="J9" s="24"/>
      <c r="K9" s="25"/>
      <c r="L9" s="24"/>
      <c r="M9" s="25"/>
      <c r="N9" s="24"/>
      <c r="O9" s="25"/>
      <c r="P9" s="24">
        <f>$H9+$J9+$L9+$N9</f>
        <v>0</v>
      </c>
      <c r="Q9" s="25">
        <f>$I9+$K9+$M9+$O9</f>
        <v>0</v>
      </c>
      <c r="R9" s="26">
        <f>IF($H9=0,0,(($H9-$H9)/$H9)*100)</f>
        <v>0</v>
      </c>
      <c r="S9" s="27">
        <f>IF($I9=0,0,(($I9-$I9)/$I9)*100)</f>
        <v>0</v>
      </c>
      <c r="T9" s="26">
        <f>IF($E9=0,0,($P9/$E9)*100)</f>
        <v>0</v>
      </c>
      <c r="U9" s="28">
        <f>IF($E9=0,0,($Q9/$E9)*100)</f>
        <v>0</v>
      </c>
      <c r="V9" s="24">
        <v>0</v>
      </c>
      <c r="W9" s="25"/>
    </row>
    <row r="10" spans="1:23" ht="12.75" customHeight="1">
      <c r="A10" s="22" t="s">
        <v>35</v>
      </c>
      <c r="B10" s="23">
        <v>44100000</v>
      </c>
      <c r="C10" s="23">
        <v>0</v>
      </c>
      <c r="D10" s="23"/>
      <c r="E10" s="23">
        <f>$B10+$C10+$D10</f>
        <v>44100000</v>
      </c>
      <c r="F10" s="24">
        <v>44100000</v>
      </c>
      <c r="G10" s="25">
        <v>44100000</v>
      </c>
      <c r="H10" s="24">
        <v>2741000</v>
      </c>
      <c r="I10" s="25">
        <v>4000009</v>
      </c>
      <c r="J10" s="24"/>
      <c r="K10" s="25"/>
      <c r="L10" s="24"/>
      <c r="M10" s="25"/>
      <c r="N10" s="24"/>
      <c r="O10" s="25"/>
      <c r="P10" s="24">
        <f>$H10+$J10+$L10+$N10</f>
        <v>2741000</v>
      </c>
      <c r="Q10" s="25">
        <f>$I10+$K10+$M10+$O10</f>
        <v>4000009</v>
      </c>
      <c r="R10" s="26">
        <f>IF($H10=0,0,(($H10-$H10)/$H10)*100)</f>
        <v>0</v>
      </c>
      <c r="S10" s="27">
        <f>IF($I10=0,0,(($I10-$I10)/$I10)*100)</f>
        <v>0</v>
      </c>
      <c r="T10" s="26">
        <f>IF($E10=0,0,($P10/$E10)*100)</f>
        <v>6.215419501133787</v>
      </c>
      <c r="U10" s="28">
        <f>IF($E10=0,0,($Q10/$E10)*100)</f>
        <v>9.070315192743763</v>
      </c>
      <c r="V10" s="24">
        <v>0</v>
      </c>
      <c r="W10" s="25">
        <v>0</v>
      </c>
    </row>
    <row r="11" spans="1:23" ht="12.75" customHeight="1">
      <c r="A11" s="22" t="s">
        <v>36</v>
      </c>
      <c r="B11" s="23">
        <v>35500000</v>
      </c>
      <c r="C11" s="23">
        <v>-1275000</v>
      </c>
      <c r="D11" s="23"/>
      <c r="E11" s="23">
        <f>$B11+$C11+$D11</f>
        <v>34225000</v>
      </c>
      <c r="F11" s="24">
        <v>34225000</v>
      </c>
      <c r="G11" s="25">
        <v>18490000</v>
      </c>
      <c r="H11" s="24">
        <v>5658000</v>
      </c>
      <c r="I11" s="25"/>
      <c r="J11" s="24"/>
      <c r="K11" s="25"/>
      <c r="L11" s="24"/>
      <c r="M11" s="25"/>
      <c r="N11" s="24"/>
      <c r="O11" s="25"/>
      <c r="P11" s="24">
        <f>$H11+$J11+$L11+$N11</f>
        <v>5658000</v>
      </c>
      <c r="Q11" s="25">
        <f>$I11+$K11+$M11+$O11</f>
        <v>0</v>
      </c>
      <c r="R11" s="26">
        <f>IF($H11=0,0,(($H11-$H11)/$H11)*100)</f>
        <v>0</v>
      </c>
      <c r="S11" s="27">
        <f>IF($I11=0,0,(($I11-$I11)/$I11)*100)</f>
        <v>0</v>
      </c>
      <c r="T11" s="26">
        <f>IF($E11=0,0,($P11/$E11)*100)</f>
        <v>16.531775018261506</v>
      </c>
      <c r="U11" s="28">
        <f>IF($E11=0,0,($Q11/$E11)*100)</f>
        <v>0</v>
      </c>
      <c r="V11" s="24">
        <v>0</v>
      </c>
      <c r="W11" s="25">
        <v>0</v>
      </c>
    </row>
    <row r="12" spans="1:23" ht="12.75" customHeight="1">
      <c r="A12" s="22" t="s">
        <v>37</v>
      </c>
      <c r="B12" s="23">
        <v>0</v>
      </c>
      <c r="C12" s="23">
        <v>0</v>
      </c>
      <c r="D12" s="23"/>
      <c r="E12" s="23">
        <f>$B12+$C12+$D12</f>
        <v>0</v>
      </c>
      <c r="F12" s="24">
        <v>0</v>
      </c>
      <c r="G12" s="25">
        <v>0</v>
      </c>
      <c r="H12" s="24"/>
      <c r="I12" s="25"/>
      <c r="J12" s="24"/>
      <c r="K12" s="25"/>
      <c r="L12" s="24"/>
      <c r="M12" s="25"/>
      <c r="N12" s="24"/>
      <c r="O12" s="25"/>
      <c r="P12" s="24">
        <f>$H12+$J12+$L12+$N12</f>
        <v>0</v>
      </c>
      <c r="Q12" s="25">
        <f>$I12+$K12+$M12+$O12</f>
        <v>0</v>
      </c>
      <c r="R12" s="26">
        <f>IF($H12=0,0,(($H12-$H12)/$H12)*100)</f>
        <v>0</v>
      </c>
      <c r="S12" s="27">
        <f>IF($I12=0,0,(($I12-$I12)/$I12)*100)</f>
        <v>0</v>
      </c>
      <c r="T12" s="26">
        <f>IF($E12=0,0,($P12/$E12)*100)</f>
        <v>0</v>
      </c>
      <c r="U12" s="28">
        <f>IF($E12=0,0,($Q12/$E12)*100)</f>
        <v>0</v>
      </c>
      <c r="V12" s="24">
        <v>0</v>
      </c>
      <c r="W12" s="25">
        <v>0</v>
      </c>
    </row>
    <row r="13" spans="1:23" ht="12.75" customHeight="1">
      <c r="A13" s="22" t="s">
        <v>38</v>
      </c>
      <c r="B13" s="23">
        <v>2500000</v>
      </c>
      <c r="C13" s="23">
        <v>0</v>
      </c>
      <c r="D13" s="23"/>
      <c r="E13" s="23">
        <f>$B13+$C13+$D13</f>
        <v>2500000</v>
      </c>
      <c r="F13" s="24">
        <v>2500000</v>
      </c>
      <c r="G13" s="25">
        <v>0</v>
      </c>
      <c r="H13" s="24"/>
      <c r="I13" s="25"/>
      <c r="J13" s="24"/>
      <c r="K13" s="25"/>
      <c r="L13" s="24"/>
      <c r="M13" s="25"/>
      <c r="N13" s="24"/>
      <c r="O13" s="25"/>
      <c r="P13" s="24">
        <f>$H13+$J13+$L13+$N13</f>
        <v>0</v>
      </c>
      <c r="Q13" s="25">
        <f>$I13+$K13+$M13+$O13</f>
        <v>0</v>
      </c>
      <c r="R13" s="26">
        <f>IF($H13=0,0,(($H13-$H13)/$H13)*100)</f>
        <v>0</v>
      </c>
      <c r="S13" s="27">
        <f>IF($I13=0,0,(($I13-$I13)/$I13)*100)</f>
        <v>0</v>
      </c>
      <c r="T13" s="26">
        <f>IF($E13=0,0,($P13/$E13)*100)</f>
        <v>0</v>
      </c>
      <c r="U13" s="28">
        <f>IF($E13=0,0,($Q13/$E13)*100)</f>
        <v>0</v>
      </c>
      <c r="V13" s="24">
        <v>0</v>
      </c>
      <c r="W13" s="25">
        <v>0</v>
      </c>
    </row>
    <row r="14" spans="1:23" ht="12.75" customHeight="1">
      <c r="A14" s="22" t="s">
        <v>39</v>
      </c>
      <c r="B14" s="23">
        <v>2900000</v>
      </c>
      <c r="C14" s="23">
        <v>0</v>
      </c>
      <c r="D14" s="23"/>
      <c r="E14" s="23">
        <f>$B14+$C14+$D14</f>
        <v>2900000</v>
      </c>
      <c r="F14" s="24">
        <v>2900000</v>
      </c>
      <c r="G14" s="25">
        <v>1840000</v>
      </c>
      <c r="H14" s="24">
        <v>1840000</v>
      </c>
      <c r="I14" s="25"/>
      <c r="J14" s="24"/>
      <c r="K14" s="25"/>
      <c r="L14" s="24"/>
      <c r="M14" s="25"/>
      <c r="N14" s="24"/>
      <c r="O14" s="25"/>
      <c r="P14" s="24">
        <f>$H14+$J14+$L14+$N14</f>
        <v>1840000</v>
      </c>
      <c r="Q14" s="25">
        <f>$I14+$K14+$M14+$O14</f>
        <v>0</v>
      </c>
      <c r="R14" s="26">
        <f>IF($H14=0,0,(($H14-$H14)/$H14)*100)</f>
        <v>0</v>
      </c>
      <c r="S14" s="27">
        <f>IF($I14=0,0,(($I14-$I14)/$I14)*100)</f>
        <v>0</v>
      </c>
      <c r="T14" s="26">
        <f>IF($E14=0,0,($P14/$E14)*100)</f>
        <v>63.44827586206897</v>
      </c>
      <c r="U14" s="28">
        <f>IF($E14=0,0,($Q14/$E14)*100)</f>
        <v>0</v>
      </c>
      <c r="V14" s="24">
        <v>0</v>
      </c>
      <c r="W14" s="25">
        <v>0</v>
      </c>
    </row>
    <row r="15" spans="1:23" ht="12.75" customHeight="1">
      <c r="A15" s="22" t="s">
        <v>40</v>
      </c>
      <c r="B15" s="23">
        <v>92937000</v>
      </c>
      <c r="C15" s="23">
        <v>0</v>
      </c>
      <c r="D15" s="23"/>
      <c r="E15" s="23">
        <f>$B15+$C15+$D15</f>
        <v>92937000</v>
      </c>
      <c r="F15" s="24">
        <v>92937000</v>
      </c>
      <c r="G15" s="25">
        <v>40000000</v>
      </c>
      <c r="H15" s="24">
        <v>23324000</v>
      </c>
      <c r="I15" s="25">
        <v>27249325</v>
      </c>
      <c r="J15" s="24"/>
      <c r="K15" s="25"/>
      <c r="L15" s="24"/>
      <c r="M15" s="25"/>
      <c r="N15" s="24"/>
      <c r="O15" s="25"/>
      <c r="P15" s="24">
        <f>$H15+$J15+$L15+$N15</f>
        <v>23324000</v>
      </c>
      <c r="Q15" s="25">
        <f>$I15+$K15+$M15+$O15</f>
        <v>27249325</v>
      </c>
      <c r="R15" s="26">
        <f>IF($H15=0,0,(($H15-$H15)/$H15)*100)</f>
        <v>0</v>
      </c>
      <c r="S15" s="27">
        <f>IF($I15=0,0,(($I15-$I15)/$I15)*100)</f>
        <v>0</v>
      </c>
      <c r="T15" s="26">
        <f>IF($E15=0,0,($P15/$E15)*100)</f>
        <v>25.096570795269912</v>
      </c>
      <c r="U15" s="28">
        <f>IF($E15=0,0,($Q15/$E15)*100)</f>
        <v>29.32021154115153</v>
      </c>
      <c r="V15" s="24">
        <v>0</v>
      </c>
      <c r="W15" s="25">
        <v>0</v>
      </c>
    </row>
    <row r="16" spans="1:23" ht="12.75" customHeight="1">
      <c r="A16" s="29" t="s">
        <v>41</v>
      </c>
      <c r="B16" s="30">
        <f>SUM(B9:B15)</f>
        <v>177937000</v>
      </c>
      <c r="C16" s="30">
        <f>SUM(C9:C15)</f>
        <v>-1275000</v>
      </c>
      <c r="D16" s="30"/>
      <c r="E16" s="30">
        <f>$B16+$C16+$D16</f>
        <v>176662000</v>
      </c>
      <c r="F16" s="31">
        <f>SUM(F9:F15)</f>
        <v>176662000</v>
      </c>
      <c r="G16" s="32">
        <f>SUM(G9:G15)</f>
        <v>104430000</v>
      </c>
      <c r="H16" s="31">
        <f>SUM(H9:H15)</f>
        <v>33563000</v>
      </c>
      <c r="I16" s="32">
        <f>SUM(I9:I15)</f>
        <v>31249334</v>
      </c>
      <c r="J16" s="31">
        <f>SUM(J9:J15)</f>
        <v>0</v>
      </c>
      <c r="K16" s="32">
        <f>SUM(K9:K15)</f>
        <v>0</v>
      </c>
      <c r="L16" s="31">
        <f>SUM(L9:L15)</f>
        <v>0</v>
      </c>
      <c r="M16" s="32">
        <f>SUM(M9:M15)</f>
        <v>0</v>
      </c>
      <c r="N16" s="31">
        <f>SUM(N9:N15)</f>
        <v>0</v>
      </c>
      <c r="O16" s="32">
        <f>SUM(O9:O15)</f>
        <v>0</v>
      </c>
      <c r="P16" s="31">
        <f>$H16+$J16+$L16+$N16</f>
        <v>33563000</v>
      </c>
      <c r="Q16" s="32">
        <f>$I16+$K16+$M16+$O16</f>
        <v>31249334</v>
      </c>
      <c r="R16" s="33">
        <f>IF($H16=0,0,(($H16-$H16)/$H16)*100)</f>
        <v>0</v>
      </c>
      <c r="S16" s="34">
        <f>IF($I16=0,0,(($I16-$I16)/$I16)*100)</f>
        <v>0</v>
      </c>
      <c r="T16" s="33">
        <f>IF((SUM($E9:$E13)+$E15)=0,0,(P16/(SUM($E9:$E13)+$E15)*100))</f>
        <v>19.31550051219484</v>
      </c>
      <c r="U16" s="35">
        <f>IF((SUM($E9:$E13)+$E15)=0,0,(Q16/(SUM($E9:$E13)+$E15)*100))</f>
        <v>17.983986141964294</v>
      </c>
      <c r="V16" s="31">
        <f>SUM(V9:V15)</f>
        <v>0</v>
      </c>
      <c r="W16" s="32">
        <f>SUM(W9:W15)</f>
        <v>0</v>
      </c>
    </row>
    <row r="17" spans="1:23" ht="12.75" customHeight="1">
      <c r="A17" s="15" t="s">
        <v>42</v>
      </c>
      <c r="B17" s="36"/>
      <c r="C17" s="36"/>
      <c r="D17" s="36"/>
      <c r="E17" s="36"/>
      <c r="F17" s="37"/>
      <c r="G17" s="38"/>
      <c r="H17" s="37"/>
      <c r="I17" s="38"/>
      <c r="J17" s="37"/>
      <c r="K17" s="38"/>
      <c r="L17" s="37"/>
      <c r="M17" s="38"/>
      <c r="N17" s="37"/>
      <c r="O17" s="38"/>
      <c r="P17" s="37"/>
      <c r="Q17" s="38"/>
      <c r="R17" s="19"/>
      <c r="S17" s="20"/>
      <c r="T17" s="19"/>
      <c r="U17" s="21"/>
      <c r="V17" s="37"/>
      <c r="W17" s="38"/>
    </row>
    <row r="18" spans="1:23" ht="12.75" customHeight="1">
      <c r="A18" s="22" t="s">
        <v>43</v>
      </c>
      <c r="B18" s="23">
        <v>12200000</v>
      </c>
      <c r="C18" s="23">
        <v>-530000</v>
      </c>
      <c r="D18" s="23"/>
      <c r="E18" s="23">
        <f>$B18+$C18+$D18</f>
        <v>11670000</v>
      </c>
      <c r="F18" s="24">
        <v>11670000</v>
      </c>
      <c r="G18" s="25">
        <v>0</v>
      </c>
      <c r="H18" s="24"/>
      <c r="I18" s="25"/>
      <c r="J18" s="24"/>
      <c r="K18" s="25"/>
      <c r="L18" s="24"/>
      <c r="M18" s="25"/>
      <c r="N18" s="24"/>
      <c r="O18" s="25"/>
      <c r="P18" s="24">
        <f>$H18+$J18+$L18+$N18</f>
        <v>0</v>
      </c>
      <c r="Q18" s="25">
        <f>$I18+$K18+$M18+$O18</f>
        <v>0</v>
      </c>
      <c r="R18" s="26">
        <f>IF($H18=0,0,(($H18-$H18)/$H18)*100)</f>
        <v>0</v>
      </c>
      <c r="S18" s="27">
        <f>IF($I18=0,0,(($I18-$I18)/$I18)*100)</f>
        <v>0</v>
      </c>
      <c r="T18" s="26">
        <f>IF($E18=0,0,($P18/$E18)*100)</f>
        <v>0</v>
      </c>
      <c r="U18" s="28">
        <f>IF($E18=0,0,($Q18/$E18)*100)</f>
        <v>0</v>
      </c>
      <c r="V18" s="24">
        <v>0</v>
      </c>
      <c r="W18" s="25">
        <v>0</v>
      </c>
    </row>
    <row r="19" spans="1:23" ht="12.75" customHeight="1">
      <c r="A19" s="22" t="s">
        <v>44</v>
      </c>
      <c r="B19" s="23">
        <v>12200000</v>
      </c>
      <c r="C19" s="23">
        <v>-530000</v>
      </c>
      <c r="D19" s="23"/>
      <c r="E19" s="23">
        <f>$B19+$C19+$D19</f>
        <v>11670000</v>
      </c>
      <c r="F19" s="24">
        <v>0</v>
      </c>
      <c r="G19" s="25">
        <v>0</v>
      </c>
      <c r="H19" s="24"/>
      <c r="I19" s="25"/>
      <c r="J19" s="24"/>
      <c r="K19" s="25"/>
      <c r="L19" s="24"/>
      <c r="M19" s="25"/>
      <c r="N19" s="24"/>
      <c r="O19" s="25"/>
      <c r="P19" s="24">
        <f>$H19+$J19+$L19+$N19</f>
        <v>0</v>
      </c>
      <c r="Q19" s="25">
        <f>$I19+$K19+$M19+$O19</f>
        <v>0</v>
      </c>
      <c r="R19" s="26">
        <f>IF($H19=0,0,(($H19-$H19)/$H19)*100)</f>
        <v>0</v>
      </c>
      <c r="S19" s="27">
        <f>IF($I19=0,0,(($I19-$I19)/$I19)*100)</f>
        <v>0</v>
      </c>
      <c r="T19" s="26">
        <f>IF($E19=0,0,($P19/$E19)*100)</f>
        <v>0</v>
      </c>
      <c r="U19" s="28">
        <f>IF($E19=0,0,($Q19/$E19)*100)</f>
        <v>0</v>
      </c>
      <c r="V19" s="24">
        <v>0</v>
      </c>
      <c r="W19" s="25">
        <v>0</v>
      </c>
    </row>
    <row r="20" spans="1:23" ht="12.75" customHeight="1">
      <c r="A20" s="22" t="s">
        <v>45</v>
      </c>
      <c r="B20" s="23">
        <v>9596000</v>
      </c>
      <c r="C20" s="23">
        <v>0</v>
      </c>
      <c r="D20" s="23"/>
      <c r="E20" s="23">
        <f>$B20+$C20+$D20</f>
        <v>9596000</v>
      </c>
      <c r="F20" s="24">
        <v>9596000</v>
      </c>
      <c r="G20" s="25">
        <v>9596000</v>
      </c>
      <c r="H20" s="24"/>
      <c r="I20" s="25">
        <v>1743675</v>
      </c>
      <c r="J20" s="24"/>
      <c r="K20" s="25"/>
      <c r="L20" s="24"/>
      <c r="M20" s="25"/>
      <c r="N20" s="24"/>
      <c r="O20" s="25"/>
      <c r="P20" s="24">
        <f>$H20+$J20+$L20+$N20</f>
        <v>0</v>
      </c>
      <c r="Q20" s="25">
        <f>$I20+$K20+$M20+$O20</f>
        <v>1743675</v>
      </c>
      <c r="R20" s="26">
        <f>IF($H20=0,0,(($H20-$H20)/$H20)*100)</f>
        <v>0</v>
      </c>
      <c r="S20" s="27">
        <f>IF($I20=0,0,(($I20-$I20)/$I20)*100)</f>
        <v>0</v>
      </c>
      <c r="T20" s="26">
        <f>IF($E20=0,0,($P20/$E20)*100)</f>
        <v>0</v>
      </c>
      <c r="U20" s="28">
        <f>IF($E20=0,0,($Q20/$E20)*100)</f>
        <v>18.17085243851605</v>
      </c>
      <c r="V20" s="24">
        <v>0</v>
      </c>
      <c r="W20" s="25">
        <v>0</v>
      </c>
    </row>
    <row r="21" spans="1:23" ht="12.75" customHeight="1">
      <c r="A21" s="22" t="s">
        <v>46</v>
      </c>
      <c r="B21" s="23">
        <v>0</v>
      </c>
      <c r="C21" s="23">
        <v>0</v>
      </c>
      <c r="D21" s="23"/>
      <c r="E21" s="23">
        <f>$B21+$C21+$D21</f>
        <v>0</v>
      </c>
      <c r="F21" s="24">
        <v>0</v>
      </c>
      <c r="G21" s="25">
        <v>0</v>
      </c>
      <c r="H21" s="24"/>
      <c r="I21" s="25"/>
      <c r="J21" s="24"/>
      <c r="K21" s="25"/>
      <c r="L21" s="24"/>
      <c r="M21" s="25"/>
      <c r="N21" s="24"/>
      <c r="O21" s="25"/>
      <c r="P21" s="24">
        <f>$H21+$J21+$L21+$N21</f>
        <v>0</v>
      </c>
      <c r="Q21" s="25">
        <f>$I21+$K21+$M21+$O21</f>
        <v>0</v>
      </c>
      <c r="R21" s="26">
        <f>IF($H21=0,0,(($H21-$H21)/$H21)*100)</f>
        <v>0</v>
      </c>
      <c r="S21" s="27">
        <f>IF($I21=0,0,(($I21-$I21)/$I21)*100)</f>
        <v>0</v>
      </c>
      <c r="T21" s="26">
        <f>IF($E21=0,0,($P21/$E21)*100)</f>
        <v>0</v>
      </c>
      <c r="U21" s="28">
        <f>IF($E21=0,0,($Q21/$E21)*100)</f>
        <v>0</v>
      </c>
      <c r="V21" s="24">
        <v>0</v>
      </c>
      <c r="W21" s="25">
        <v>0</v>
      </c>
    </row>
    <row r="22" spans="1:23" ht="12.75" customHeight="1">
      <c r="A22" s="22" t="s">
        <v>47</v>
      </c>
      <c r="B22" s="23">
        <v>0</v>
      </c>
      <c r="C22" s="23">
        <v>0</v>
      </c>
      <c r="D22" s="23"/>
      <c r="E22" s="23">
        <f>$B22+$C22+$D22</f>
        <v>0</v>
      </c>
      <c r="F22" s="24">
        <v>0</v>
      </c>
      <c r="G22" s="25">
        <v>0</v>
      </c>
      <c r="H22" s="24"/>
      <c r="I22" s="25"/>
      <c r="J22" s="24"/>
      <c r="K22" s="25"/>
      <c r="L22" s="24"/>
      <c r="M22" s="25"/>
      <c r="N22" s="24"/>
      <c r="O22" s="25"/>
      <c r="P22" s="24">
        <f>$H22+$J22+$L22+$N22</f>
        <v>0</v>
      </c>
      <c r="Q22" s="25">
        <f>$I22+$K22+$M22+$O22</f>
        <v>0</v>
      </c>
      <c r="R22" s="26">
        <f>IF($H22=0,0,(($H22-$H22)/$H22)*100)</f>
        <v>0</v>
      </c>
      <c r="S22" s="27">
        <f>IF($I22=0,0,(($I22-$I22)/$I22)*100)</f>
        <v>0</v>
      </c>
      <c r="T22" s="26">
        <f>IF($E22=0,0,($P22/$E22)*100)</f>
        <v>0</v>
      </c>
      <c r="U22" s="28">
        <f>IF($E22=0,0,($Q22/$E22)*100)</f>
        <v>0</v>
      </c>
      <c r="V22" s="24">
        <v>0</v>
      </c>
      <c r="W22" s="25">
        <v>0</v>
      </c>
    </row>
    <row r="23" spans="1:23" ht="12.75" customHeight="1">
      <c r="A23" s="22" t="s">
        <v>48</v>
      </c>
      <c r="B23" s="23">
        <v>0</v>
      </c>
      <c r="C23" s="23">
        <v>0</v>
      </c>
      <c r="D23" s="23"/>
      <c r="E23" s="23">
        <f>$B23+$C23+$D23</f>
        <v>0</v>
      </c>
      <c r="F23" s="24">
        <v>0</v>
      </c>
      <c r="G23" s="25">
        <v>0</v>
      </c>
      <c r="H23" s="24"/>
      <c r="I23" s="25"/>
      <c r="J23" s="24"/>
      <c r="K23" s="25"/>
      <c r="L23" s="24"/>
      <c r="M23" s="25"/>
      <c r="N23" s="24"/>
      <c r="O23" s="25"/>
      <c r="P23" s="24">
        <f>$H23+$J23+$L23+$N23</f>
        <v>0</v>
      </c>
      <c r="Q23" s="25">
        <f>$I23+$K23+$M23+$O23</f>
        <v>0</v>
      </c>
      <c r="R23" s="26">
        <f>IF($H23=0,0,(($H23-$H23)/$H23)*100)</f>
        <v>0</v>
      </c>
      <c r="S23" s="27">
        <f>IF($I23=0,0,(($I23-$I23)/$I23)*100)</f>
        <v>0</v>
      </c>
      <c r="T23" s="26">
        <f>IF($E23=0,0,($P23/$E23)*100)</f>
        <v>0</v>
      </c>
      <c r="U23" s="28">
        <f>IF($E23=0,0,($Q23/$E23)*100)</f>
        <v>0</v>
      </c>
      <c r="V23" s="24">
        <v>0</v>
      </c>
      <c r="W23" s="25"/>
    </row>
    <row r="24" spans="1:23" ht="12.75" customHeight="1">
      <c r="A24" s="29" t="s">
        <v>41</v>
      </c>
      <c r="B24" s="30">
        <f>SUM(B18:B23)</f>
        <v>33996000</v>
      </c>
      <c r="C24" s="30">
        <f>SUM(C18:C23)</f>
        <v>-1060000</v>
      </c>
      <c r="D24" s="30"/>
      <c r="E24" s="30">
        <f>$B24+$C24+$D24</f>
        <v>32936000</v>
      </c>
      <c r="F24" s="31">
        <f>SUM(F18:F23)</f>
        <v>21266000</v>
      </c>
      <c r="G24" s="32">
        <f>SUM(G18:G23)</f>
        <v>9596000</v>
      </c>
      <c r="H24" s="31">
        <f>SUM(H18:H23)</f>
        <v>0</v>
      </c>
      <c r="I24" s="32">
        <f>SUM(I18:I23)</f>
        <v>1743675</v>
      </c>
      <c r="J24" s="31">
        <f>SUM(J18:J23)</f>
        <v>0</v>
      </c>
      <c r="K24" s="32">
        <f>SUM(K18:K23)</f>
        <v>0</v>
      </c>
      <c r="L24" s="31">
        <f>SUM(L18:L23)</f>
        <v>0</v>
      </c>
      <c r="M24" s="32">
        <f>SUM(M18:M23)</f>
        <v>0</v>
      </c>
      <c r="N24" s="31">
        <f>SUM(N18:N23)</f>
        <v>0</v>
      </c>
      <c r="O24" s="32">
        <f>SUM(O18:O23)</f>
        <v>0</v>
      </c>
      <c r="P24" s="31">
        <f>$H24+$J24+$L24+$N24</f>
        <v>0</v>
      </c>
      <c r="Q24" s="32">
        <f>$I24+$K24+$M24+$O24</f>
        <v>1743675</v>
      </c>
      <c r="R24" s="33">
        <f>IF($H24=0,0,(($H24-$H24)/$H24)*100)</f>
        <v>0</v>
      </c>
      <c r="S24" s="34">
        <f>IF($I24=0,0,(($I24-$I24)/$I24)*100)</f>
        <v>0</v>
      </c>
      <c r="T24" s="33">
        <f>IF(($E24-$E19-$E23)=0,0,($P24/($E24-$E19-$E23))*100)</f>
        <v>0</v>
      </c>
      <c r="U24" s="35">
        <f>IF(($E24-$E19-$E23)=0,0,($Q24/($E24-$E19-$E23))*100)</f>
        <v>8.199355779178031</v>
      </c>
      <c r="V24" s="31">
        <f>SUM(V18:V23)</f>
        <v>0</v>
      </c>
      <c r="W24" s="32">
        <f>SUM(W18:W23)</f>
        <v>0</v>
      </c>
    </row>
    <row r="25" spans="1:23" ht="12.75" customHeight="1">
      <c r="A25" s="15" t="s">
        <v>49</v>
      </c>
      <c r="B25" s="36"/>
      <c r="C25" s="36"/>
      <c r="D25" s="36"/>
      <c r="E25" s="36"/>
      <c r="F25" s="37"/>
      <c r="G25" s="38"/>
      <c r="H25" s="37"/>
      <c r="I25" s="38"/>
      <c r="J25" s="37"/>
      <c r="K25" s="38"/>
      <c r="L25" s="37"/>
      <c r="M25" s="38"/>
      <c r="N25" s="37"/>
      <c r="O25" s="38"/>
      <c r="P25" s="37"/>
      <c r="Q25" s="38"/>
      <c r="R25" s="19"/>
      <c r="S25" s="20"/>
      <c r="T25" s="19"/>
      <c r="U25" s="21"/>
      <c r="V25" s="37"/>
      <c r="W25" s="38"/>
    </row>
    <row r="26" spans="1:23" ht="12.75" customHeight="1">
      <c r="A26" s="22" t="s">
        <v>50</v>
      </c>
      <c r="B26" s="23">
        <v>0</v>
      </c>
      <c r="C26" s="23">
        <v>0</v>
      </c>
      <c r="D26" s="23"/>
      <c r="E26" s="23">
        <f>$B26+$C26+$D26</f>
        <v>0</v>
      </c>
      <c r="F26" s="24">
        <v>0</v>
      </c>
      <c r="G26" s="25">
        <v>0</v>
      </c>
      <c r="H26" s="24"/>
      <c r="I26" s="25"/>
      <c r="J26" s="24"/>
      <c r="K26" s="25"/>
      <c r="L26" s="24"/>
      <c r="M26" s="25"/>
      <c r="N26" s="24"/>
      <c r="O26" s="25"/>
      <c r="P26" s="24">
        <f>$H26+$J26+$L26+$N26</f>
        <v>0</v>
      </c>
      <c r="Q26" s="25">
        <f>$I26+$K26+$M26+$O26</f>
        <v>0</v>
      </c>
      <c r="R26" s="26">
        <f>IF($H26=0,0,(($H26-$H26)/$H26)*100)</f>
        <v>0</v>
      </c>
      <c r="S26" s="27">
        <f>IF($I26=0,0,(($I26-$I26)/$I26)*100)</f>
        <v>0</v>
      </c>
      <c r="T26" s="26">
        <f>IF($E26=0,0,($P26/$E26)*100)</f>
        <v>0</v>
      </c>
      <c r="U26" s="28">
        <f>IF($E26=0,0,($Q26/$E26)*100)</f>
        <v>0</v>
      </c>
      <c r="V26" s="24">
        <v>0</v>
      </c>
      <c r="W26" s="25"/>
    </row>
    <row r="27" spans="1:23" ht="12.75" customHeight="1">
      <c r="A27" s="22" t="s">
        <v>51</v>
      </c>
      <c r="B27" s="23">
        <v>0</v>
      </c>
      <c r="C27" s="23">
        <v>0</v>
      </c>
      <c r="D27" s="23"/>
      <c r="E27" s="23">
        <f>$B27+$C27+$D27</f>
        <v>0</v>
      </c>
      <c r="F27" s="24">
        <v>0</v>
      </c>
      <c r="G27" s="25">
        <v>0</v>
      </c>
      <c r="H27" s="24"/>
      <c r="I27" s="25"/>
      <c r="J27" s="24"/>
      <c r="K27" s="25"/>
      <c r="L27" s="24"/>
      <c r="M27" s="25"/>
      <c r="N27" s="24"/>
      <c r="O27" s="25"/>
      <c r="P27" s="24">
        <f>$H27+$J27+$L27+$N27</f>
        <v>0</v>
      </c>
      <c r="Q27" s="25">
        <f>$I27+$K27+$M27+$O27</f>
        <v>0</v>
      </c>
      <c r="R27" s="26">
        <f>IF($H27=0,0,(($H27-$H27)/$H27)*100)</f>
        <v>0</v>
      </c>
      <c r="S27" s="27">
        <f>IF($I27=0,0,(($I27-$I27)/$I27)*100)</f>
        <v>0</v>
      </c>
      <c r="T27" s="26">
        <f>IF($E27=0,0,($P27/$E27)*100)</f>
        <v>0</v>
      </c>
      <c r="U27" s="28">
        <f>IF($E27=0,0,($Q27/$E27)*100)</f>
        <v>0</v>
      </c>
      <c r="V27" s="24">
        <v>0</v>
      </c>
      <c r="W27" s="25"/>
    </row>
    <row r="28" spans="1:23" ht="12.75" customHeight="1">
      <c r="A28" s="22" t="s">
        <v>52</v>
      </c>
      <c r="B28" s="23">
        <v>0</v>
      </c>
      <c r="C28" s="23">
        <v>0</v>
      </c>
      <c r="D28" s="23"/>
      <c r="E28" s="23">
        <f>$B28+$C28+$D28</f>
        <v>0</v>
      </c>
      <c r="F28" s="24">
        <v>0</v>
      </c>
      <c r="G28" s="25">
        <v>0</v>
      </c>
      <c r="H28" s="24"/>
      <c r="I28" s="25"/>
      <c r="J28" s="24"/>
      <c r="K28" s="25"/>
      <c r="L28" s="24"/>
      <c r="M28" s="25"/>
      <c r="N28" s="24"/>
      <c r="O28" s="25"/>
      <c r="P28" s="24">
        <f>$H28+$J28+$L28+$N28</f>
        <v>0</v>
      </c>
      <c r="Q28" s="25">
        <f>$I28+$K28+$M28+$O28</f>
        <v>0</v>
      </c>
      <c r="R28" s="26">
        <f>IF($H28=0,0,(($H28-$H28)/$H28)*100)</f>
        <v>0</v>
      </c>
      <c r="S28" s="27">
        <f>IF($I28=0,0,(($I28-$I28)/$I28)*100)</f>
        <v>0</v>
      </c>
      <c r="T28" s="26">
        <f>IF($E28=0,0,($P28/$E28)*100)</f>
        <v>0</v>
      </c>
      <c r="U28" s="28">
        <f>IF($E28=0,0,($Q28/$E28)*100)</f>
        <v>0</v>
      </c>
      <c r="V28" s="24">
        <v>0</v>
      </c>
      <c r="W28" s="25">
        <v>0</v>
      </c>
    </row>
    <row r="29" spans="1:23" ht="12.75" customHeight="1">
      <c r="A29" s="22" t="s">
        <v>53</v>
      </c>
      <c r="B29" s="23">
        <v>6903000</v>
      </c>
      <c r="C29" s="23">
        <v>0</v>
      </c>
      <c r="D29" s="23"/>
      <c r="E29" s="23">
        <f>$B29+$C29+$D29</f>
        <v>6903000</v>
      </c>
      <c r="F29" s="24">
        <v>6903000</v>
      </c>
      <c r="G29" s="25">
        <v>935000</v>
      </c>
      <c r="H29" s="24"/>
      <c r="I29" s="25">
        <v>593439</v>
      </c>
      <c r="J29" s="24"/>
      <c r="K29" s="25"/>
      <c r="L29" s="24"/>
      <c r="M29" s="25"/>
      <c r="N29" s="24"/>
      <c r="O29" s="25"/>
      <c r="P29" s="24">
        <f>$H29+$J29+$L29+$N29</f>
        <v>0</v>
      </c>
      <c r="Q29" s="25">
        <f>$I29+$K29+$M29+$O29</f>
        <v>593439</v>
      </c>
      <c r="R29" s="26">
        <f>IF($H29=0,0,(($H29-$H29)/$H29)*100)</f>
        <v>0</v>
      </c>
      <c r="S29" s="27">
        <f>IF($I29=0,0,(($I29-$I29)/$I29)*100)</f>
        <v>0</v>
      </c>
      <c r="T29" s="26">
        <f>IF($E29=0,0,($P29/$E29)*100)</f>
        <v>0</v>
      </c>
      <c r="U29" s="28">
        <f>IF($E29=0,0,($Q29/$E29)*100)</f>
        <v>8.596827466318992</v>
      </c>
      <c r="V29" s="24">
        <v>0</v>
      </c>
      <c r="W29" s="25">
        <v>0</v>
      </c>
    </row>
    <row r="30" spans="1:23" ht="12.75" customHeight="1">
      <c r="A30" s="29" t="s">
        <v>41</v>
      </c>
      <c r="B30" s="30">
        <f>SUM(B26:B29)</f>
        <v>6903000</v>
      </c>
      <c r="C30" s="30">
        <f>SUM(C26:C29)</f>
        <v>0</v>
      </c>
      <c r="D30" s="30"/>
      <c r="E30" s="30">
        <f>$B30+$C30+$D30</f>
        <v>6903000</v>
      </c>
      <c r="F30" s="31">
        <f>SUM(F26:F29)</f>
        <v>6903000</v>
      </c>
      <c r="G30" s="32">
        <f>SUM(G26:G29)</f>
        <v>935000</v>
      </c>
      <c r="H30" s="31">
        <f>SUM(H26:H29)</f>
        <v>0</v>
      </c>
      <c r="I30" s="32">
        <f>SUM(I26:I29)</f>
        <v>593439</v>
      </c>
      <c r="J30" s="31">
        <f>SUM(J26:J29)</f>
        <v>0</v>
      </c>
      <c r="K30" s="32">
        <f>SUM(K26:K29)</f>
        <v>0</v>
      </c>
      <c r="L30" s="31">
        <f>SUM(L26:L29)</f>
        <v>0</v>
      </c>
      <c r="M30" s="32">
        <f>SUM(M26:M29)</f>
        <v>0</v>
      </c>
      <c r="N30" s="31">
        <f>SUM(N26:N29)</f>
        <v>0</v>
      </c>
      <c r="O30" s="32">
        <f>SUM(O26:O29)</f>
        <v>0</v>
      </c>
      <c r="P30" s="31">
        <f>$H30+$J30+$L30+$N30</f>
        <v>0</v>
      </c>
      <c r="Q30" s="32">
        <f>$I30+$K30+$M30+$O30</f>
        <v>593439</v>
      </c>
      <c r="R30" s="33">
        <f>IF($H30=0,0,(($H30-$H30)/$H30)*100)</f>
        <v>0</v>
      </c>
      <c r="S30" s="34">
        <f>IF($I30=0,0,(($I30-$I30)/$I30)*100)</f>
        <v>0</v>
      </c>
      <c r="T30" s="33">
        <f>IF($E30=0,0,($P30/$E30)*100)</f>
        <v>0</v>
      </c>
      <c r="U30" s="35">
        <f>IF($E30=0,0,($Q30/$E30)*100)</f>
        <v>8.596827466318992</v>
      </c>
      <c r="V30" s="31">
        <f>SUM(V26:V29)</f>
        <v>0</v>
      </c>
      <c r="W30" s="32">
        <f>SUM(W26:W29)</f>
        <v>0</v>
      </c>
    </row>
    <row r="31" spans="1:23" ht="12.75" customHeight="1">
      <c r="A31" s="15" t="s">
        <v>54</v>
      </c>
      <c r="B31" s="36"/>
      <c r="C31" s="36"/>
      <c r="D31" s="36"/>
      <c r="E31" s="36"/>
      <c r="F31" s="37"/>
      <c r="G31" s="38"/>
      <c r="H31" s="37"/>
      <c r="I31" s="38"/>
      <c r="J31" s="37"/>
      <c r="K31" s="38"/>
      <c r="L31" s="37"/>
      <c r="M31" s="38"/>
      <c r="N31" s="37"/>
      <c r="O31" s="38"/>
      <c r="P31" s="37"/>
      <c r="Q31" s="38"/>
      <c r="R31" s="19"/>
      <c r="S31" s="20"/>
      <c r="T31" s="19"/>
      <c r="U31" s="21"/>
      <c r="V31" s="37"/>
      <c r="W31" s="38"/>
    </row>
    <row r="32" spans="1:23" ht="12.75" customHeight="1">
      <c r="A32" s="22" t="s">
        <v>55</v>
      </c>
      <c r="B32" s="23">
        <v>54994000</v>
      </c>
      <c r="C32" s="23">
        <v>0</v>
      </c>
      <c r="D32" s="23"/>
      <c r="E32" s="23">
        <f>$B32+$C32+$D32</f>
        <v>54994000</v>
      </c>
      <c r="F32" s="24">
        <v>54994000</v>
      </c>
      <c r="G32" s="25">
        <v>13756000</v>
      </c>
      <c r="H32" s="24">
        <v>16134000</v>
      </c>
      <c r="I32" s="25">
        <v>9489214</v>
      </c>
      <c r="J32" s="24"/>
      <c r="K32" s="25"/>
      <c r="L32" s="24"/>
      <c r="M32" s="25"/>
      <c r="N32" s="24"/>
      <c r="O32" s="25"/>
      <c r="P32" s="24">
        <f>$H32+$J32+$L32+$N32</f>
        <v>16134000</v>
      </c>
      <c r="Q32" s="25">
        <f>$I32+$K32+$M32+$O32</f>
        <v>9489214</v>
      </c>
      <c r="R32" s="26">
        <f>IF($H32=0,0,(($H32-$H32)/$H32)*100)</f>
        <v>0</v>
      </c>
      <c r="S32" s="27">
        <f>IF($I32=0,0,(($I32-$I32)/$I32)*100)</f>
        <v>0</v>
      </c>
      <c r="T32" s="26">
        <f>IF($E32=0,0,($P32/$E32)*100)</f>
        <v>29.337745935920285</v>
      </c>
      <c r="U32" s="28">
        <f>IF($E32=0,0,($Q32/$E32)*100)</f>
        <v>17.25499872713387</v>
      </c>
      <c r="V32" s="24">
        <v>0</v>
      </c>
      <c r="W32" s="25">
        <v>0</v>
      </c>
    </row>
    <row r="33" spans="1:23" ht="12.75" customHeight="1">
      <c r="A33" s="29" t="s">
        <v>41</v>
      </c>
      <c r="B33" s="30">
        <f>B32</f>
        <v>54994000</v>
      </c>
      <c r="C33" s="30">
        <f>C32</f>
        <v>0</v>
      </c>
      <c r="D33" s="30"/>
      <c r="E33" s="30">
        <f>$B33+$C33+$D33</f>
        <v>54994000</v>
      </c>
      <c r="F33" s="31">
        <f>F32</f>
        <v>54994000</v>
      </c>
      <c r="G33" s="32">
        <f>G32</f>
        <v>13756000</v>
      </c>
      <c r="H33" s="31">
        <f>H32</f>
        <v>16134000</v>
      </c>
      <c r="I33" s="32">
        <f>I32</f>
        <v>9489214</v>
      </c>
      <c r="J33" s="31">
        <f>J32</f>
        <v>0</v>
      </c>
      <c r="K33" s="32">
        <f>K32</f>
        <v>0</v>
      </c>
      <c r="L33" s="31">
        <f>L32</f>
        <v>0</v>
      </c>
      <c r="M33" s="32">
        <f>M32</f>
        <v>0</v>
      </c>
      <c r="N33" s="31">
        <f>N32</f>
        <v>0</v>
      </c>
      <c r="O33" s="32">
        <f>O32</f>
        <v>0</v>
      </c>
      <c r="P33" s="31">
        <f>$H33+$J33+$L33+$N33</f>
        <v>16134000</v>
      </c>
      <c r="Q33" s="32">
        <f>$I33+$K33+$M33+$O33</f>
        <v>9489214</v>
      </c>
      <c r="R33" s="33">
        <f>IF($H33=0,0,(($H33-$H33)/$H33)*100)</f>
        <v>0</v>
      </c>
      <c r="S33" s="34">
        <f>IF($I33=0,0,(($I33-$I33)/$I33)*100)</f>
        <v>0</v>
      </c>
      <c r="T33" s="33">
        <f>IF($E33=0,0,($P33/$E33)*100)</f>
        <v>29.337745935920285</v>
      </c>
      <c r="U33" s="35">
        <f>IF($E33=0,0,($Q33/$E33)*100)</f>
        <v>17.25499872713387</v>
      </c>
      <c r="V33" s="31">
        <f>V32</f>
        <v>0</v>
      </c>
      <c r="W33" s="32">
        <f>W32</f>
        <v>0</v>
      </c>
    </row>
    <row r="34" spans="1:23" ht="12.75" customHeight="1">
      <c r="A34" s="15" t="s">
        <v>56</v>
      </c>
      <c r="B34" s="36"/>
      <c r="C34" s="36"/>
      <c r="D34" s="36"/>
      <c r="E34" s="36"/>
      <c r="F34" s="37"/>
      <c r="G34" s="38"/>
      <c r="H34" s="37"/>
      <c r="I34" s="38"/>
      <c r="J34" s="37"/>
      <c r="K34" s="38"/>
      <c r="L34" s="37"/>
      <c r="M34" s="38"/>
      <c r="N34" s="37"/>
      <c r="O34" s="38"/>
      <c r="P34" s="37"/>
      <c r="Q34" s="38"/>
      <c r="R34" s="19"/>
      <c r="S34" s="20"/>
      <c r="T34" s="19"/>
      <c r="U34" s="21"/>
      <c r="V34" s="37"/>
      <c r="W34" s="38"/>
    </row>
    <row r="35" spans="1:23" ht="12.75" customHeight="1">
      <c r="A35" s="22" t="s">
        <v>57</v>
      </c>
      <c r="B35" s="23">
        <v>211755000</v>
      </c>
      <c r="C35" s="23">
        <v>-56962000</v>
      </c>
      <c r="D35" s="23"/>
      <c r="E35" s="23">
        <f>$B35+$C35+$D35</f>
        <v>154793000</v>
      </c>
      <c r="F35" s="24">
        <v>154793000</v>
      </c>
      <c r="G35" s="25">
        <v>84500000</v>
      </c>
      <c r="H35" s="24">
        <v>14940000</v>
      </c>
      <c r="I35" s="25">
        <v>23595543</v>
      </c>
      <c r="J35" s="24"/>
      <c r="K35" s="25"/>
      <c r="L35" s="24"/>
      <c r="M35" s="25"/>
      <c r="N35" s="24"/>
      <c r="O35" s="25"/>
      <c r="P35" s="24">
        <f>$H35+$J35+$L35+$N35</f>
        <v>14940000</v>
      </c>
      <c r="Q35" s="25">
        <f>$I35+$K35+$M35+$O35</f>
        <v>23595543</v>
      </c>
      <c r="R35" s="26">
        <f>IF($H35=0,0,(($H35-$H35)/$H35)*100)</f>
        <v>0</v>
      </c>
      <c r="S35" s="27">
        <f>IF($I35=0,0,(($I35-$I35)/$I35)*100)</f>
        <v>0</v>
      </c>
      <c r="T35" s="26">
        <f>IF($E35=0,0,($P35/$E35)*100)</f>
        <v>9.651599232523434</v>
      </c>
      <c r="U35" s="28">
        <f>IF($E35=0,0,($Q35/$E35)*100)</f>
        <v>15.243288133184318</v>
      </c>
      <c r="V35" s="24">
        <v>0</v>
      </c>
      <c r="W35" s="25">
        <v>0</v>
      </c>
    </row>
    <row r="36" spans="1:23" ht="12.75" customHeight="1">
      <c r="A36" s="22" t="s">
        <v>58</v>
      </c>
      <c r="B36" s="23">
        <v>211755000</v>
      </c>
      <c r="C36" s="23">
        <v>-56962000</v>
      </c>
      <c r="D36" s="23"/>
      <c r="E36" s="23">
        <f>$B36+$C36+$D36</f>
        <v>154793000</v>
      </c>
      <c r="F36" s="24">
        <v>154793000</v>
      </c>
      <c r="G36" s="25">
        <v>84500000</v>
      </c>
      <c r="H36" s="24">
        <v>14940000</v>
      </c>
      <c r="I36" s="25"/>
      <c r="J36" s="24"/>
      <c r="K36" s="25"/>
      <c r="L36" s="24"/>
      <c r="M36" s="25"/>
      <c r="N36" s="24"/>
      <c r="O36" s="25"/>
      <c r="P36" s="24">
        <f>$H36+$J36+$L36+$N36</f>
        <v>14940000</v>
      </c>
      <c r="Q36" s="25">
        <f>$I36+$K36+$M36+$O36</f>
        <v>0</v>
      </c>
      <c r="R36" s="26">
        <f>IF($H36=0,0,(($H36-$H36)/$H36)*100)</f>
        <v>0</v>
      </c>
      <c r="S36" s="27">
        <f>IF($I36=0,0,(($I36-$I36)/$I36)*100)</f>
        <v>0</v>
      </c>
      <c r="T36" s="26">
        <f>IF($E36=0,0,($P36/$E36)*100)</f>
        <v>9.651599232523434</v>
      </c>
      <c r="U36" s="28">
        <f>IF($E36=0,0,($Q36/$E36)*100)</f>
        <v>0</v>
      </c>
      <c r="V36" s="24">
        <v>0</v>
      </c>
      <c r="W36" s="25">
        <v>0</v>
      </c>
    </row>
    <row r="37" spans="1:23" ht="12.75" customHeight="1">
      <c r="A37" s="22" t="s">
        <v>59</v>
      </c>
      <c r="B37" s="23">
        <v>0</v>
      </c>
      <c r="C37" s="23">
        <v>0</v>
      </c>
      <c r="D37" s="23"/>
      <c r="E37" s="23">
        <f>$B37+$C37+$D37</f>
        <v>0</v>
      </c>
      <c r="F37" s="24">
        <v>0</v>
      </c>
      <c r="G37" s="25">
        <v>0</v>
      </c>
      <c r="H37" s="24"/>
      <c r="I37" s="25"/>
      <c r="J37" s="24"/>
      <c r="K37" s="25"/>
      <c r="L37" s="24"/>
      <c r="M37" s="25"/>
      <c r="N37" s="24"/>
      <c r="O37" s="25"/>
      <c r="P37" s="24">
        <f>$H37+$J37+$L37+$N37</f>
        <v>0</v>
      </c>
      <c r="Q37" s="25">
        <f>$I37+$K37+$M37+$O37</f>
        <v>0</v>
      </c>
      <c r="R37" s="26">
        <f>IF($H37=0,0,(($H37-$H37)/$H37)*100)</f>
        <v>0</v>
      </c>
      <c r="S37" s="27">
        <f>IF($I37=0,0,(($I37-$I37)/$I37)*100)</f>
        <v>0</v>
      </c>
      <c r="T37" s="26">
        <f>IF($E37=0,0,($P37/$E37)*100)</f>
        <v>0</v>
      </c>
      <c r="U37" s="28">
        <f>IF($E37=0,0,($Q37/$E37)*100)</f>
        <v>0</v>
      </c>
      <c r="V37" s="24">
        <v>0</v>
      </c>
      <c r="W37" s="25"/>
    </row>
    <row r="38" spans="1:23" ht="12.75" customHeight="1">
      <c r="A38" s="22" t="s">
        <v>60</v>
      </c>
      <c r="B38" s="23">
        <v>22000000</v>
      </c>
      <c r="C38" s="23">
        <v>-2200000</v>
      </c>
      <c r="D38" s="23"/>
      <c r="E38" s="23">
        <f>$B38+$C38+$D38</f>
        <v>19800000</v>
      </c>
      <c r="F38" s="24">
        <v>19800000</v>
      </c>
      <c r="G38" s="25">
        <v>4000000</v>
      </c>
      <c r="H38" s="24"/>
      <c r="I38" s="25"/>
      <c r="J38" s="24"/>
      <c r="K38" s="25"/>
      <c r="L38" s="24"/>
      <c r="M38" s="25"/>
      <c r="N38" s="24"/>
      <c r="O38" s="25"/>
      <c r="P38" s="24">
        <f>$H38+$J38+$L38+$N38</f>
        <v>0</v>
      </c>
      <c r="Q38" s="25">
        <f>$I38+$K38+$M38+$O38</f>
        <v>0</v>
      </c>
      <c r="R38" s="26">
        <f>IF($H38=0,0,(($H38-$H38)/$H38)*100)</f>
        <v>0</v>
      </c>
      <c r="S38" s="27">
        <f>IF($I38=0,0,(($I38-$I38)/$I38)*100)</f>
        <v>0</v>
      </c>
      <c r="T38" s="26">
        <f>IF($E38=0,0,($P38/$E38)*100)</f>
        <v>0</v>
      </c>
      <c r="U38" s="28">
        <f>IF($E38=0,0,($Q38/$E38)*100)</f>
        <v>0</v>
      </c>
      <c r="V38" s="24">
        <v>0</v>
      </c>
      <c r="W38" s="25">
        <v>0</v>
      </c>
    </row>
    <row r="39" spans="1:23" ht="12.75" customHeight="1">
      <c r="A39" s="22" t="s">
        <v>61</v>
      </c>
      <c r="B39" s="23">
        <v>0</v>
      </c>
      <c r="C39" s="23">
        <v>0</v>
      </c>
      <c r="D39" s="23"/>
      <c r="E39" s="23">
        <f>$B39+$C39+$D39</f>
        <v>0</v>
      </c>
      <c r="F39" s="24">
        <v>0</v>
      </c>
      <c r="G39" s="25">
        <v>0</v>
      </c>
      <c r="H39" s="24"/>
      <c r="I39" s="25"/>
      <c r="J39" s="24"/>
      <c r="K39" s="25"/>
      <c r="L39" s="24"/>
      <c r="M39" s="25"/>
      <c r="N39" s="24"/>
      <c r="O39" s="25"/>
      <c r="P39" s="24">
        <f>$H39+$J39+$L39+$N39</f>
        <v>0</v>
      </c>
      <c r="Q39" s="25">
        <f>$I39+$K39+$M39+$O39</f>
        <v>0</v>
      </c>
      <c r="R39" s="26">
        <f>IF($H39=0,0,(($H39-$H39)/$H39)*100)</f>
        <v>0</v>
      </c>
      <c r="S39" s="27">
        <f>IF($I39=0,0,(($I39-$I39)/$I39)*100)</f>
        <v>0</v>
      </c>
      <c r="T39" s="26">
        <f>IF($E39=0,0,($P39/$E39)*100)</f>
        <v>0</v>
      </c>
      <c r="U39" s="28">
        <f>IF($E39=0,0,($Q39/$E39)*100)</f>
        <v>0</v>
      </c>
      <c r="V39" s="24">
        <v>0</v>
      </c>
      <c r="W39" s="25"/>
    </row>
    <row r="40" spans="1:23" ht="12.75" customHeight="1">
      <c r="A40" s="29" t="s">
        <v>41</v>
      </c>
      <c r="B40" s="30">
        <f>SUM(B35:B39)</f>
        <v>445510000</v>
      </c>
      <c r="C40" s="30">
        <f>SUM(C35:C39)</f>
        <v>-116124000</v>
      </c>
      <c r="D40" s="30"/>
      <c r="E40" s="30">
        <f>$B40+$C40+$D40</f>
        <v>329386000</v>
      </c>
      <c r="F40" s="31">
        <f>SUM(F35:F39)</f>
        <v>329386000</v>
      </c>
      <c r="G40" s="32">
        <f>SUM(G35:G39)</f>
        <v>173000000</v>
      </c>
      <c r="H40" s="31">
        <f>SUM(H35:H39)</f>
        <v>29880000</v>
      </c>
      <c r="I40" s="32">
        <f>SUM(I35:I39)</f>
        <v>23595543</v>
      </c>
      <c r="J40" s="31">
        <f>SUM(J35:J39)</f>
        <v>0</v>
      </c>
      <c r="K40" s="32">
        <f>SUM(K35:K39)</f>
        <v>0</v>
      </c>
      <c r="L40" s="31">
        <f>SUM(L35:L39)</f>
        <v>0</v>
      </c>
      <c r="M40" s="32">
        <f>SUM(M35:M39)</f>
        <v>0</v>
      </c>
      <c r="N40" s="31">
        <f>SUM(N35:N39)</f>
        <v>0</v>
      </c>
      <c r="O40" s="32">
        <f>SUM(O35:O39)</f>
        <v>0</v>
      </c>
      <c r="P40" s="31">
        <f>$H40+$J40+$L40+$N40</f>
        <v>29880000</v>
      </c>
      <c r="Q40" s="32">
        <f>$I40+$K40+$M40+$O40</f>
        <v>23595543</v>
      </c>
      <c r="R40" s="33">
        <f>IF($H40=0,0,(($H40-$H40)/$H40)*100)</f>
        <v>0</v>
      </c>
      <c r="S40" s="34">
        <f>IF($I40=0,0,(($I40-$I40)/$I40)*100)</f>
        <v>0</v>
      </c>
      <c r="T40" s="33">
        <f>IF((+$E35+$E38)=0,0,(P40/(+$E35+$E38))*100)</f>
        <v>17.11408819368474</v>
      </c>
      <c r="U40" s="35">
        <f>IF((+$E35+$E38)=0,0,(Q40/(+$E35+$E38))*100)</f>
        <v>13.514598523423047</v>
      </c>
      <c r="V40" s="31">
        <f>SUM(V35:V39)</f>
        <v>0</v>
      </c>
      <c r="W40" s="32">
        <f>SUM(W35:W39)</f>
        <v>0</v>
      </c>
    </row>
    <row r="41" spans="1:23" ht="12.75" customHeight="1">
      <c r="A41" s="15" t="s">
        <v>62</v>
      </c>
      <c r="B41" s="36"/>
      <c r="C41" s="36"/>
      <c r="D41" s="36"/>
      <c r="E41" s="36"/>
      <c r="F41" s="37"/>
      <c r="G41" s="38"/>
      <c r="H41" s="37"/>
      <c r="I41" s="38"/>
      <c r="J41" s="37"/>
      <c r="K41" s="38"/>
      <c r="L41" s="37"/>
      <c r="M41" s="38"/>
      <c r="N41" s="37"/>
      <c r="O41" s="38"/>
      <c r="P41" s="37"/>
      <c r="Q41" s="38"/>
      <c r="R41" s="19"/>
      <c r="S41" s="20"/>
      <c r="T41" s="19"/>
      <c r="U41" s="21"/>
      <c r="V41" s="37"/>
      <c r="W41" s="38"/>
    </row>
    <row r="42" spans="1:23" ht="12.75" customHeight="1">
      <c r="A42" s="22" t="s">
        <v>63</v>
      </c>
      <c r="B42" s="23">
        <v>0</v>
      </c>
      <c r="C42" s="23">
        <v>0</v>
      </c>
      <c r="D42" s="23"/>
      <c r="E42" s="23">
        <f>$B42+$C42+$D42</f>
        <v>0</v>
      </c>
      <c r="F42" s="24">
        <v>0</v>
      </c>
      <c r="G42" s="25">
        <v>0</v>
      </c>
      <c r="H42" s="24"/>
      <c r="I42" s="25"/>
      <c r="J42" s="24"/>
      <c r="K42" s="25"/>
      <c r="L42" s="24"/>
      <c r="M42" s="25"/>
      <c r="N42" s="24"/>
      <c r="O42" s="25"/>
      <c r="P42" s="24">
        <f>$H42+$J42+$L42+$N42</f>
        <v>0</v>
      </c>
      <c r="Q42" s="25">
        <f>$I42+$K42+$M42+$O42</f>
        <v>0</v>
      </c>
      <c r="R42" s="26">
        <f>IF($H42=0,0,(($H42-$H42)/$H42)*100)</f>
        <v>0</v>
      </c>
      <c r="S42" s="27">
        <f>IF($I42=0,0,(($I42-$I42)/$I42)*100)</f>
        <v>0</v>
      </c>
      <c r="T42" s="26">
        <f>IF($E42=0,0,($P42/$E42)*100)</f>
        <v>0</v>
      </c>
      <c r="U42" s="28">
        <f>IF($E42=0,0,($Q42/$E42)*100)</f>
        <v>0</v>
      </c>
      <c r="V42" s="24">
        <v>0</v>
      </c>
      <c r="W42" s="25"/>
    </row>
    <row r="43" spans="1:23" ht="12.75" customHeight="1">
      <c r="A43" s="22" t="s">
        <v>64</v>
      </c>
      <c r="B43" s="23">
        <v>478407000</v>
      </c>
      <c r="C43" s="23">
        <v>0</v>
      </c>
      <c r="D43" s="23"/>
      <c r="E43" s="23">
        <f>$B43+$C43+$D43</f>
        <v>478407000</v>
      </c>
      <c r="F43" s="24">
        <v>478407000</v>
      </c>
      <c r="G43" s="25">
        <v>89500000</v>
      </c>
      <c r="H43" s="24">
        <v>35190000</v>
      </c>
      <c r="I43" s="25">
        <v>25515777</v>
      </c>
      <c r="J43" s="24"/>
      <c r="K43" s="25"/>
      <c r="L43" s="24"/>
      <c r="M43" s="25"/>
      <c r="N43" s="24"/>
      <c r="O43" s="25"/>
      <c r="P43" s="24">
        <f>$H43+$J43+$L43+$N43</f>
        <v>35190000</v>
      </c>
      <c r="Q43" s="25">
        <f>$I43+$K43+$M43+$O43</f>
        <v>25515777</v>
      </c>
      <c r="R43" s="26">
        <f>IF($H43=0,0,(($H43-$H43)/$H43)*100)</f>
        <v>0</v>
      </c>
      <c r="S43" s="27">
        <f>IF($I43=0,0,(($I43-$I43)/$I43)*100)</f>
        <v>0</v>
      </c>
      <c r="T43" s="26">
        <f>IF($E43=0,0,($P43/$E43)*100)</f>
        <v>7.355661601941444</v>
      </c>
      <c r="U43" s="28">
        <f>IF($E43=0,0,($Q43/$E43)*100)</f>
        <v>5.333487386263161</v>
      </c>
      <c r="V43" s="24">
        <v>0</v>
      </c>
      <c r="W43" s="25">
        <v>0</v>
      </c>
    </row>
    <row r="44" spans="1:23" ht="12.75" customHeight="1">
      <c r="A44" s="22" t="s">
        <v>65</v>
      </c>
      <c r="B44" s="23">
        <v>267366000</v>
      </c>
      <c r="C44" s="23">
        <v>8000000</v>
      </c>
      <c r="D44" s="23"/>
      <c r="E44" s="23">
        <f>$B44+$C44+$D44</f>
        <v>275366000</v>
      </c>
      <c r="F44" s="24">
        <v>275366000</v>
      </c>
      <c r="G44" s="25">
        <v>0</v>
      </c>
      <c r="H44" s="24"/>
      <c r="I44" s="25"/>
      <c r="J44" s="24"/>
      <c r="K44" s="25"/>
      <c r="L44" s="24"/>
      <c r="M44" s="25"/>
      <c r="N44" s="24"/>
      <c r="O44" s="25"/>
      <c r="P44" s="24">
        <f>$H44+$J44+$L44+$N44</f>
        <v>0</v>
      </c>
      <c r="Q44" s="25">
        <f>$I44+$K44+$M44+$O44</f>
        <v>0</v>
      </c>
      <c r="R44" s="26">
        <f>IF($H44=0,0,(($H44-$H44)/$H44)*100)</f>
        <v>0</v>
      </c>
      <c r="S44" s="27">
        <f>IF($I44=0,0,(($I44-$I44)/$I44)*100)</f>
        <v>0</v>
      </c>
      <c r="T44" s="26">
        <f>IF($E44=0,0,($P44/$E44)*100)</f>
        <v>0</v>
      </c>
      <c r="U44" s="28">
        <f>IF($E44=0,0,($Q44/$E44)*100)</f>
        <v>0</v>
      </c>
      <c r="V44" s="24">
        <v>0</v>
      </c>
      <c r="W44" s="25">
        <v>0</v>
      </c>
    </row>
    <row r="45" spans="1:23" ht="12.75" customHeight="1">
      <c r="A45" s="22" t="s">
        <v>66</v>
      </c>
      <c r="B45" s="23">
        <v>0</v>
      </c>
      <c r="C45" s="23">
        <v>0</v>
      </c>
      <c r="D45" s="23"/>
      <c r="E45" s="23">
        <f>$B45+$C45+$D45</f>
        <v>0</v>
      </c>
      <c r="F45" s="24">
        <v>0</v>
      </c>
      <c r="G45" s="25">
        <v>0</v>
      </c>
      <c r="H45" s="24"/>
      <c r="I45" s="25"/>
      <c r="J45" s="24"/>
      <c r="K45" s="25"/>
      <c r="L45" s="24"/>
      <c r="M45" s="25"/>
      <c r="N45" s="24"/>
      <c r="O45" s="25"/>
      <c r="P45" s="24">
        <f>$H45+$J45+$L45+$N45</f>
        <v>0</v>
      </c>
      <c r="Q45" s="25">
        <f>$I45+$K45+$M45+$O45</f>
        <v>0</v>
      </c>
      <c r="R45" s="26">
        <f>IF($H45=0,0,(($H45-$H45)/$H45)*100)</f>
        <v>0</v>
      </c>
      <c r="S45" s="27">
        <f>IF($I45=0,0,(($I45-$I45)/$I45)*100)</f>
        <v>0</v>
      </c>
      <c r="T45" s="26">
        <f>IF($E45=0,0,($P45/$E45)*100)</f>
        <v>0</v>
      </c>
      <c r="U45" s="28">
        <f>IF($E45=0,0,($Q45/$E45)*100)</f>
        <v>0</v>
      </c>
      <c r="V45" s="24">
        <v>0</v>
      </c>
      <c r="W45" s="25"/>
    </row>
    <row r="46" spans="1:23" ht="12.75" customHeight="1">
      <c r="A46" s="22" t="s">
        <v>67</v>
      </c>
      <c r="B46" s="23">
        <v>0</v>
      </c>
      <c r="C46" s="23">
        <v>0</v>
      </c>
      <c r="D46" s="23"/>
      <c r="E46" s="23">
        <f>$B46+$C46+$D46</f>
        <v>0</v>
      </c>
      <c r="F46" s="24">
        <v>0</v>
      </c>
      <c r="G46" s="25">
        <v>0</v>
      </c>
      <c r="H46" s="24"/>
      <c r="I46" s="25"/>
      <c r="J46" s="24"/>
      <c r="K46" s="25"/>
      <c r="L46" s="24"/>
      <c r="M46" s="25"/>
      <c r="N46" s="24"/>
      <c r="O46" s="25"/>
      <c r="P46" s="24">
        <f>$H46+$J46+$L46+$N46</f>
        <v>0</v>
      </c>
      <c r="Q46" s="25">
        <f>$I46+$K46+$M46+$O46</f>
        <v>0</v>
      </c>
      <c r="R46" s="26">
        <f>IF($H46=0,0,(($H46-$H46)/$H46)*100)</f>
        <v>0</v>
      </c>
      <c r="S46" s="27">
        <f>IF($I46=0,0,(($I46-$I46)/$I46)*100)</f>
        <v>0</v>
      </c>
      <c r="T46" s="26">
        <f>IF($E46=0,0,($P46/$E46)*100)</f>
        <v>0</v>
      </c>
      <c r="U46" s="28">
        <f>IF($E46=0,0,($Q46/$E46)*100)</f>
        <v>0</v>
      </c>
      <c r="V46" s="24">
        <v>0</v>
      </c>
      <c r="W46" s="25"/>
    </row>
    <row r="47" spans="1:23" ht="12.75" customHeight="1" hidden="1">
      <c r="A47" s="22" t="s">
        <v>68</v>
      </c>
      <c r="B47" s="23">
        <v>0</v>
      </c>
      <c r="C47" s="23">
        <v>0</v>
      </c>
      <c r="D47" s="23"/>
      <c r="E47" s="23">
        <f>$B47+$C47+$D47</f>
        <v>0</v>
      </c>
      <c r="F47" s="24">
        <v>0</v>
      </c>
      <c r="G47" s="25">
        <v>0</v>
      </c>
      <c r="H47" s="24"/>
      <c r="I47" s="25"/>
      <c r="J47" s="24"/>
      <c r="K47" s="25"/>
      <c r="L47" s="24"/>
      <c r="M47" s="25"/>
      <c r="N47" s="24"/>
      <c r="O47" s="25"/>
      <c r="P47" s="24">
        <f>$H47+$J47+$L47+$N47</f>
        <v>0</v>
      </c>
      <c r="Q47" s="25">
        <f>$I47+$K47+$M47+$O47</f>
        <v>0</v>
      </c>
      <c r="R47" s="26">
        <f>IF($H47=0,0,(($H47-$H47)/$H47)*100)</f>
        <v>0</v>
      </c>
      <c r="S47" s="27">
        <f>IF($I47=0,0,(($I47-$I47)/$I47)*100)</f>
        <v>0</v>
      </c>
      <c r="T47" s="26">
        <f>IF($E47=0,0,($P47/$E47)*100)</f>
        <v>0</v>
      </c>
      <c r="U47" s="28">
        <f>IF($E47=0,0,($Q47/$E47)*100)</f>
        <v>0</v>
      </c>
      <c r="V47" s="24">
        <v>0</v>
      </c>
      <c r="W47" s="25"/>
    </row>
    <row r="48" spans="1:23" ht="12.75" customHeight="1">
      <c r="A48" s="22" t="s">
        <v>69</v>
      </c>
      <c r="B48" s="23">
        <v>0</v>
      </c>
      <c r="C48" s="23">
        <v>0</v>
      </c>
      <c r="D48" s="23"/>
      <c r="E48" s="23">
        <f>$B48+$C48+$D48</f>
        <v>0</v>
      </c>
      <c r="F48" s="24">
        <v>0</v>
      </c>
      <c r="G48" s="25">
        <v>0</v>
      </c>
      <c r="H48" s="24"/>
      <c r="I48" s="25"/>
      <c r="J48" s="24"/>
      <c r="K48" s="25"/>
      <c r="L48" s="24"/>
      <c r="M48" s="25"/>
      <c r="N48" s="24"/>
      <c r="O48" s="25"/>
      <c r="P48" s="24">
        <f>$H48+$J48+$L48+$N48</f>
        <v>0</v>
      </c>
      <c r="Q48" s="25">
        <f>$I48+$K48+$M48+$O48</f>
        <v>0</v>
      </c>
      <c r="R48" s="26">
        <f>IF($H48=0,0,(($H48-$H48)/$H48)*100)</f>
        <v>0</v>
      </c>
      <c r="S48" s="27">
        <f>IF($I48=0,0,(($I48-$I48)/$I48)*100)</f>
        <v>0</v>
      </c>
      <c r="T48" s="26">
        <f>IF($E48=0,0,($P48/$E48)*100)</f>
        <v>0</v>
      </c>
      <c r="U48" s="28">
        <f>IF($E48=0,0,($Q48/$E48)*100)</f>
        <v>0</v>
      </c>
      <c r="V48" s="24">
        <v>0</v>
      </c>
      <c r="W48" s="25"/>
    </row>
    <row r="49" spans="1:23" ht="12.75" customHeight="1">
      <c r="A49" s="22" t="s">
        <v>70</v>
      </c>
      <c r="B49" s="23">
        <v>0</v>
      </c>
      <c r="C49" s="23">
        <v>0</v>
      </c>
      <c r="D49" s="23"/>
      <c r="E49" s="23">
        <f>$B49+$C49+$D49</f>
        <v>0</v>
      </c>
      <c r="F49" s="24">
        <v>0</v>
      </c>
      <c r="G49" s="25">
        <v>0</v>
      </c>
      <c r="H49" s="24"/>
      <c r="I49" s="25"/>
      <c r="J49" s="24"/>
      <c r="K49" s="25"/>
      <c r="L49" s="24"/>
      <c r="M49" s="25"/>
      <c r="N49" s="24"/>
      <c r="O49" s="25"/>
      <c r="P49" s="24">
        <f>$H49+$J49+$L49+$N49</f>
        <v>0</v>
      </c>
      <c r="Q49" s="25">
        <f>$I49+$K49+$M49+$O49</f>
        <v>0</v>
      </c>
      <c r="R49" s="26">
        <f>IF($H49=0,0,(($H49-$H49)/$H49)*100)</f>
        <v>0</v>
      </c>
      <c r="S49" s="27">
        <f>IF($I49=0,0,(($I49-$I49)/$I49)*100)</f>
        <v>0</v>
      </c>
      <c r="T49" s="26">
        <f>IF($E49=0,0,($P49/$E49)*100)</f>
        <v>0</v>
      </c>
      <c r="U49" s="28">
        <f>IF($E49=0,0,($Q49/$E49)*100)</f>
        <v>0</v>
      </c>
      <c r="V49" s="24">
        <v>0</v>
      </c>
      <c r="W49" s="25"/>
    </row>
    <row r="50" spans="1:23" ht="12.75" customHeight="1">
      <c r="A50" s="22" t="s">
        <v>71</v>
      </c>
      <c r="B50" s="23">
        <v>0</v>
      </c>
      <c r="C50" s="23">
        <v>0</v>
      </c>
      <c r="D50" s="23"/>
      <c r="E50" s="23">
        <f>$B50+$C50+$D50</f>
        <v>0</v>
      </c>
      <c r="F50" s="24">
        <v>0</v>
      </c>
      <c r="G50" s="25">
        <v>0</v>
      </c>
      <c r="H50" s="24"/>
      <c r="I50" s="25"/>
      <c r="J50" s="24"/>
      <c r="K50" s="25"/>
      <c r="L50" s="24"/>
      <c r="M50" s="25"/>
      <c r="N50" s="24"/>
      <c r="O50" s="25"/>
      <c r="P50" s="24">
        <f>$H50+$J50+$L50+$N50</f>
        <v>0</v>
      </c>
      <c r="Q50" s="25">
        <f>$I50+$K50+$M50+$O50</f>
        <v>0</v>
      </c>
      <c r="R50" s="26">
        <f>IF($H50=0,0,(($H50-$H50)/$H50)*100)</f>
        <v>0</v>
      </c>
      <c r="S50" s="27">
        <f>IF($I50=0,0,(($I50-$I50)/$I50)*100)</f>
        <v>0</v>
      </c>
      <c r="T50" s="26">
        <f>IF($E50=0,0,($P50/$E50)*100)</f>
        <v>0</v>
      </c>
      <c r="U50" s="28">
        <f>IF($E50=0,0,($Q50/$E50)*100)</f>
        <v>0</v>
      </c>
      <c r="V50" s="24">
        <v>0</v>
      </c>
      <c r="W50" s="25">
        <v>0</v>
      </c>
    </row>
    <row r="51" spans="1:23" ht="12.75" customHeight="1">
      <c r="A51" s="22" t="s">
        <v>72</v>
      </c>
      <c r="B51" s="23">
        <v>402375000</v>
      </c>
      <c r="C51" s="23">
        <v>0</v>
      </c>
      <c r="D51" s="23"/>
      <c r="E51" s="23">
        <f>$B51+$C51+$D51</f>
        <v>402375000</v>
      </c>
      <c r="F51" s="24">
        <v>402375000</v>
      </c>
      <c r="G51" s="25">
        <v>91875000</v>
      </c>
      <c r="H51" s="24">
        <v>47473000</v>
      </c>
      <c r="I51" s="25">
        <v>87638729</v>
      </c>
      <c r="J51" s="24"/>
      <c r="K51" s="25"/>
      <c r="L51" s="24"/>
      <c r="M51" s="25"/>
      <c r="N51" s="24"/>
      <c r="O51" s="25"/>
      <c r="P51" s="24">
        <f>$H51+$J51+$L51+$N51</f>
        <v>47473000</v>
      </c>
      <c r="Q51" s="25">
        <f>$I51+$K51+$M51+$O51</f>
        <v>87638729</v>
      </c>
      <c r="R51" s="26">
        <f>IF($H51=0,0,(($H51-$H51)/$H51)*100)</f>
        <v>0</v>
      </c>
      <c r="S51" s="27">
        <f>IF($I51=0,0,(($I51-$I51)/$I51)*100)</f>
        <v>0</v>
      </c>
      <c r="T51" s="26">
        <f>IF($E51=0,0,($P51/$E51)*100)</f>
        <v>11.798198198198198</v>
      </c>
      <c r="U51" s="28">
        <f>IF($E51=0,0,($Q51/$E51)*100)</f>
        <v>21.780361354457906</v>
      </c>
      <c r="V51" s="24">
        <v>0</v>
      </c>
      <c r="W51" s="25">
        <v>0</v>
      </c>
    </row>
    <row r="52" spans="1:23" ht="12.75" customHeight="1">
      <c r="A52" s="22" t="s">
        <v>73</v>
      </c>
      <c r="B52" s="23">
        <v>50650000</v>
      </c>
      <c r="C52" s="23">
        <v>0</v>
      </c>
      <c r="D52" s="23"/>
      <c r="E52" s="23">
        <f>$B52+$C52+$D52</f>
        <v>50650000</v>
      </c>
      <c r="F52" s="24">
        <v>50650000</v>
      </c>
      <c r="G52" s="25">
        <v>0</v>
      </c>
      <c r="H52" s="24"/>
      <c r="I52" s="25"/>
      <c r="J52" s="24"/>
      <c r="K52" s="25"/>
      <c r="L52" s="24"/>
      <c r="M52" s="25"/>
      <c r="N52" s="24"/>
      <c r="O52" s="25"/>
      <c r="P52" s="24">
        <f>$H52+$J52+$L52+$N52</f>
        <v>0</v>
      </c>
      <c r="Q52" s="25">
        <f>$I52+$K52+$M52+$O52</f>
        <v>0</v>
      </c>
      <c r="R52" s="26">
        <f>IF($H52=0,0,(($H52-$H52)/$H52)*100)</f>
        <v>0</v>
      </c>
      <c r="S52" s="27">
        <f>IF($I52=0,0,(($I52-$I52)/$I52)*100)</f>
        <v>0</v>
      </c>
      <c r="T52" s="26">
        <f>IF($E52=0,0,($P52/$E52)*100)</f>
        <v>0</v>
      </c>
      <c r="U52" s="28">
        <f>IF($E52=0,0,($Q52/$E52)*100)</f>
        <v>0</v>
      </c>
      <c r="V52" s="24">
        <v>0</v>
      </c>
      <c r="W52" s="25">
        <v>0</v>
      </c>
    </row>
    <row r="53" spans="1:23" ht="12.75" customHeight="1">
      <c r="A53" s="29" t="s">
        <v>41</v>
      </c>
      <c r="B53" s="30">
        <f>SUM(B42:B52)</f>
        <v>1198798000</v>
      </c>
      <c r="C53" s="30">
        <f>SUM(C42:C52)</f>
        <v>8000000</v>
      </c>
      <c r="D53" s="30"/>
      <c r="E53" s="30">
        <f>$B53+$C53+$D53</f>
        <v>1206798000</v>
      </c>
      <c r="F53" s="31">
        <f>SUM(F42:F52)</f>
        <v>1206798000</v>
      </c>
      <c r="G53" s="32">
        <f>SUM(G42:G52)</f>
        <v>181375000</v>
      </c>
      <c r="H53" s="31">
        <f>SUM(H42:H52)</f>
        <v>82663000</v>
      </c>
      <c r="I53" s="32">
        <f>SUM(I42:I52)</f>
        <v>113154506</v>
      </c>
      <c r="J53" s="31">
        <f>SUM(J42:J52)</f>
        <v>0</v>
      </c>
      <c r="K53" s="32">
        <f>SUM(K42:K52)</f>
        <v>0</v>
      </c>
      <c r="L53" s="31">
        <f>SUM(L42:L52)</f>
        <v>0</v>
      </c>
      <c r="M53" s="32">
        <f>SUM(M42:M52)</f>
        <v>0</v>
      </c>
      <c r="N53" s="31">
        <f>SUM(N42:N52)</f>
        <v>0</v>
      </c>
      <c r="O53" s="32">
        <f>SUM(O42:O52)</f>
        <v>0</v>
      </c>
      <c r="P53" s="31">
        <f>$H53+$J53+$L53+$N53</f>
        <v>82663000</v>
      </c>
      <c r="Q53" s="32">
        <f>$I53+$K53+$M53+$O53</f>
        <v>113154506</v>
      </c>
      <c r="R53" s="33">
        <f>IF($H53=0,0,(($H53-$H53)/$H53)*100)</f>
        <v>0</v>
      </c>
      <c r="S53" s="34">
        <f>IF($I53=0,0,(($I53-$I53)/$I53)*100)</f>
        <v>0</v>
      </c>
      <c r="T53" s="33">
        <f>IF((+$E43+$E45+$E47+$E48+$E51)=0,0,(P53/(+$E43+$E45+$E47+$E48+$E51))*100)</f>
        <v>9.385182712634908</v>
      </c>
      <c r="U53" s="35">
        <f>IF((+$E43+$E45+$E47+$E48+$E51)=0,0,(Q53/(+$E43+$E45+$E47+$E48+$E51))*100)</f>
        <v>12.847050234904891</v>
      </c>
      <c r="V53" s="31">
        <f>SUM(V42:V52)</f>
        <v>0</v>
      </c>
      <c r="W53" s="32">
        <f>SUM(W42:W52)</f>
        <v>0</v>
      </c>
    </row>
    <row r="54" spans="1:23" ht="12.75" customHeight="1">
      <c r="A54" s="15" t="s">
        <v>74</v>
      </c>
      <c r="B54" s="36"/>
      <c r="C54" s="36"/>
      <c r="D54" s="36"/>
      <c r="E54" s="36"/>
      <c r="F54" s="37"/>
      <c r="G54" s="38"/>
      <c r="H54" s="37"/>
      <c r="I54" s="38"/>
      <c r="J54" s="37"/>
      <c r="K54" s="38"/>
      <c r="L54" s="37"/>
      <c r="M54" s="38"/>
      <c r="N54" s="37"/>
      <c r="O54" s="38"/>
      <c r="P54" s="37"/>
      <c r="Q54" s="38"/>
      <c r="R54" s="19"/>
      <c r="S54" s="20"/>
      <c r="T54" s="19"/>
      <c r="U54" s="21"/>
      <c r="V54" s="37"/>
      <c r="W54" s="38"/>
    </row>
    <row r="55" spans="1:23" ht="12.75" customHeight="1">
      <c r="A55" s="39" t="s">
        <v>75</v>
      </c>
      <c r="B55" s="23">
        <v>0</v>
      </c>
      <c r="C55" s="23">
        <v>0</v>
      </c>
      <c r="D55" s="23"/>
      <c r="E55" s="23">
        <f>$B55+$C55+$D55</f>
        <v>0</v>
      </c>
      <c r="F55" s="24">
        <v>0</v>
      </c>
      <c r="G55" s="25">
        <v>0</v>
      </c>
      <c r="H55" s="24"/>
      <c r="I55" s="25"/>
      <c r="J55" s="24"/>
      <c r="K55" s="25"/>
      <c r="L55" s="24"/>
      <c r="M55" s="25"/>
      <c r="N55" s="24"/>
      <c r="O55" s="25"/>
      <c r="P55" s="24">
        <f>$H55+$J55+$L55+$N55</f>
        <v>0</v>
      </c>
      <c r="Q55" s="25">
        <f>$I55+$K55+$M55+$O55</f>
        <v>0</v>
      </c>
      <c r="R55" s="26">
        <f>IF($H55=0,0,(($H55-$H55)/$H55)*100)</f>
        <v>0</v>
      </c>
      <c r="S55" s="27">
        <f>IF($I55=0,0,(($I55-$I55)/$I55)*100)</f>
        <v>0</v>
      </c>
      <c r="T55" s="26">
        <f>IF($E55=0,0,($P55/$E55)*100)</f>
        <v>0</v>
      </c>
      <c r="U55" s="28">
        <f>IF($E55=0,0,($Q55/$E55)*100)</f>
        <v>0</v>
      </c>
      <c r="V55" s="24">
        <v>0</v>
      </c>
      <c r="W55" s="25"/>
    </row>
    <row r="56" spans="1:23" ht="12.75" customHeight="1">
      <c r="A56" s="39" t="s">
        <v>76</v>
      </c>
      <c r="B56" s="23">
        <v>0</v>
      </c>
      <c r="C56" s="23">
        <v>0</v>
      </c>
      <c r="D56" s="23"/>
      <c r="E56" s="23">
        <f>$B56+$C56+$D56</f>
        <v>0</v>
      </c>
      <c r="F56" s="24">
        <v>0</v>
      </c>
      <c r="G56" s="25">
        <v>0</v>
      </c>
      <c r="H56" s="24"/>
      <c r="I56" s="25"/>
      <c r="J56" s="24"/>
      <c r="K56" s="25"/>
      <c r="L56" s="24"/>
      <c r="M56" s="25"/>
      <c r="N56" s="24"/>
      <c r="O56" s="25"/>
      <c r="P56" s="24">
        <f>$H56+$J56+$L56+$N56</f>
        <v>0</v>
      </c>
      <c r="Q56" s="25">
        <f>$I56+$K56+$M56+$O56</f>
        <v>0</v>
      </c>
      <c r="R56" s="26">
        <f>IF($H56=0,0,(($H56-$H56)/$H56)*100)</f>
        <v>0</v>
      </c>
      <c r="S56" s="27">
        <f>IF($I56=0,0,(($I56-$I56)/$I56)*100)</f>
        <v>0</v>
      </c>
      <c r="T56" s="26">
        <f>IF($E56=0,0,($P56/$E56)*100)</f>
        <v>0</v>
      </c>
      <c r="U56" s="28">
        <f>IF($E56=0,0,($Q56/$E56)*100)</f>
        <v>0</v>
      </c>
      <c r="V56" s="24">
        <v>0</v>
      </c>
      <c r="W56" s="25"/>
    </row>
    <row r="57" spans="1:23" ht="12.75" customHeight="1" hidden="1">
      <c r="A57" s="39" t="s">
        <v>77</v>
      </c>
      <c r="B57" s="23">
        <v>0</v>
      </c>
      <c r="C57" s="23">
        <v>0</v>
      </c>
      <c r="D57" s="23"/>
      <c r="E57" s="23">
        <f>$B57+$C57+$D57</f>
        <v>0</v>
      </c>
      <c r="F57" s="24">
        <v>0</v>
      </c>
      <c r="G57" s="25">
        <v>0</v>
      </c>
      <c r="H57" s="24"/>
      <c r="I57" s="25"/>
      <c r="J57" s="24"/>
      <c r="K57" s="25"/>
      <c r="L57" s="24"/>
      <c r="M57" s="25"/>
      <c r="N57" s="24"/>
      <c r="O57" s="25"/>
      <c r="P57" s="24">
        <f>$H57+$J57+$L57+$N57</f>
        <v>0</v>
      </c>
      <c r="Q57" s="25">
        <f>$I57+$K57+$M57+$O57</f>
        <v>0</v>
      </c>
      <c r="R57" s="26">
        <f>IF($H57=0,0,(($H57-$H57)/$H57)*100)</f>
        <v>0</v>
      </c>
      <c r="S57" s="27">
        <f>IF($I57=0,0,(($I57-$I57)/$I57)*100)</f>
        <v>0</v>
      </c>
      <c r="T57" s="26">
        <f>IF($E57=0,0,($P57/$E57)*100)</f>
        <v>0</v>
      </c>
      <c r="U57" s="28">
        <f>IF($E57=0,0,($Q57/$E57)*100)</f>
        <v>0</v>
      </c>
      <c r="V57" s="24">
        <v>0</v>
      </c>
      <c r="W57" s="25"/>
    </row>
    <row r="58" spans="1:23" ht="12.75" customHeight="1" hidden="1">
      <c r="A58" s="22" t="s">
        <v>78</v>
      </c>
      <c r="B58" s="23">
        <v>0</v>
      </c>
      <c r="C58" s="23">
        <v>0</v>
      </c>
      <c r="D58" s="23"/>
      <c r="E58" s="23">
        <f>$B58+$C58+$D58</f>
        <v>0</v>
      </c>
      <c r="F58" s="24">
        <v>0</v>
      </c>
      <c r="G58" s="25">
        <v>0</v>
      </c>
      <c r="H58" s="24"/>
      <c r="I58" s="25"/>
      <c r="J58" s="24"/>
      <c r="K58" s="25"/>
      <c r="L58" s="24"/>
      <c r="M58" s="25"/>
      <c r="N58" s="24"/>
      <c r="O58" s="25"/>
      <c r="P58" s="24">
        <f>$H58+$J58+$L58+$N58</f>
        <v>0</v>
      </c>
      <c r="Q58" s="25">
        <f>$I58+$K58+$M58+$O58</f>
        <v>0</v>
      </c>
      <c r="R58" s="26">
        <f>IF($H58=0,0,(($H58-$H58)/$H58)*100)</f>
        <v>0</v>
      </c>
      <c r="S58" s="27">
        <f>IF($I58=0,0,(($I58-$I58)/$I58)*100)</f>
        <v>0</v>
      </c>
      <c r="T58" s="26">
        <f>IF($E58=0,0,($P58/$E58)*100)</f>
        <v>0</v>
      </c>
      <c r="U58" s="28">
        <f>IF($E58=0,0,($Q58/$E58)*100)</f>
        <v>0</v>
      </c>
      <c r="V58" s="24">
        <v>0</v>
      </c>
      <c r="W58" s="25"/>
    </row>
    <row r="59" spans="1:23" ht="12.75" customHeight="1">
      <c r="A59" s="40" t="s">
        <v>41</v>
      </c>
      <c r="B59" s="41">
        <f>SUM(B55:B58)</f>
        <v>0</v>
      </c>
      <c r="C59" s="41">
        <f>SUM(C55:C58)</f>
        <v>0</v>
      </c>
      <c r="D59" s="41"/>
      <c r="E59" s="41">
        <f>$B59+$C59+$D59</f>
        <v>0</v>
      </c>
      <c r="F59" s="42">
        <f>SUM(F55:F58)</f>
        <v>0</v>
      </c>
      <c r="G59" s="43">
        <f>SUM(G55:G58)</f>
        <v>0</v>
      </c>
      <c r="H59" s="42">
        <f>SUM(H55:H58)</f>
        <v>0</v>
      </c>
      <c r="I59" s="43">
        <f>SUM(I55:I58)</f>
        <v>0</v>
      </c>
      <c r="J59" s="42">
        <f>SUM(J55:J58)</f>
        <v>0</v>
      </c>
      <c r="K59" s="43">
        <f>SUM(K55:K58)</f>
        <v>0</v>
      </c>
      <c r="L59" s="42">
        <f>SUM(L55:L58)</f>
        <v>0</v>
      </c>
      <c r="M59" s="43">
        <f>SUM(M55:M58)</f>
        <v>0</v>
      </c>
      <c r="N59" s="42">
        <f>SUM(N55:N58)</f>
        <v>0</v>
      </c>
      <c r="O59" s="43">
        <f>SUM(O55:O58)</f>
        <v>0</v>
      </c>
      <c r="P59" s="42">
        <f>$H59+$J59+$L59+$N59</f>
        <v>0</v>
      </c>
      <c r="Q59" s="43">
        <f>$I59+$K59+$M59+$O59</f>
        <v>0</v>
      </c>
      <c r="R59" s="44">
        <f>IF($H59=0,0,(($H59-$H59)/$H59)*100)</f>
        <v>0</v>
      </c>
      <c r="S59" s="45">
        <f>IF($I59=0,0,(($I59-$I59)/$I59)*100)</f>
        <v>0</v>
      </c>
      <c r="T59" s="44">
        <f>IF($E59=0,0,($P59/$E59)*100)</f>
        <v>0</v>
      </c>
      <c r="U59" s="46">
        <f>IF($E59=0,0,($Q59/$E59)*100)</f>
        <v>0</v>
      </c>
      <c r="V59" s="42">
        <f>SUM(V55:V58)</f>
        <v>0</v>
      </c>
      <c r="W59" s="43">
        <f>SUM(W55:W58)</f>
        <v>0</v>
      </c>
    </row>
    <row r="60" spans="1:23" ht="12.75" customHeight="1">
      <c r="A60" s="15" t="s">
        <v>79</v>
      </c>
      <c r="B60" s="36"/>
      <c r="C60" s="36"/>
      <c r="D60" s="36"/>
      <c r="E60" s="36"/>
      <c r="F60" s="37"/>
      <c r="G60" s="38"/>
      <c r="H60" s="37"/>
      <c r="I60" s="38"/>
      <c r="J60" s="37"/>
      <c r="K60" s="38"/>
      <c r="L60" s="37"/>
      <c r="M60" s="38"/>
      <c r="N60" s="37"/>
      <c r="O60" s="38"/>
      <c r="P60" s="37"/>
      <c r="Q60" s="38"/>
      <c r="R60" s="19"/>
      <c r="S60" s="20"/>
      <c r="T60" s="19"/>
      <c r="U60" s="21"/>
      <c r="V60" s="37"/>
      <c r="W60" s="38"/>
    </row>
    <row r="61" spans="1:23" ht="12.75" customHeight="1">
      <c r="A61" s="22" t="s">
        <v>80</v>
      </c>
      <c r="B61" s="23">
        <v>0</v>
      </c>
      <c r="C61" s="23">
        <v>0</v>
      </c>
      <c r="D61" s="23"/>
      <c r="E61" s="23">
        <f>$B61+$C61+$D61</f>
        <v>0</v>
      </c>
      <c r="F61" s="24">
        <v>0</v>
      </c>
      <c r="G61" s="25">
        <v>0</v>
      </c>
      <c r="H61" s="24"/>
      <c r="I61" s="25"/>
      <c r="J61" s="24"/>
      <c r="K61" s="25"/>
      <c r="L61" s="24"/>
      <c r="M61" s="25"/>
      <c r="N61" s="24"/>
      <c r="O61" s="25"/>
      <c r="P61" s="24">
        <f>$H61+$J61+$L61+$N61</f>
        <v>0</v>
      </c>
      <c r="Q61" s="25">
        <f>$I61+$K61+$M61+$O61</f>
        <v>0</v>
      </c>
      <c r="R61" s="26">
        <f>IF($H61=0,0,(($H61-$H61)/$H61)*100)</f>
        <v>0</v>
      </c>
      <c r="S61" s="27">
        <f>IF($I61=0,0,(($I61-$I61)/$I61)*100)</f>
        <v>0</v>
      </c>
      <c r="T61" s="26">
        <f>IF($E61=0,0,($P61/$E61)*100)</f>
        <v>0</v>
      </c>
      <c r="U61" s="28">
        <f>IF($E61=0,0,($Q61/$E61)*100)</f>
        <v>0</v>
      </c>
      <c r="V61" s="24">
        <v>0</v>
      </c>
      <c r="W61" s="25"/>
    </row>
    <row r="62" spans="1:23" ht="12.75" customHeight="1">
      <c r="A62" s="22" t="s">
        <v>81</v>
      </c>
      <c r="B62" s="23">
        <v>0</v>
      </c>
      <c r="C62" s="23">
        <v>0</v>
      </c>
      <c r="D62" s="23"/>
      <c r="E62" s="23">
        <f>$B62+$C62+$D62</f>
        <v>0</v>
      </c>
      <c r="F62" s="24">
        <v>0</v>
      </c>
      <c r="G62" s="25">
        <v>0</v>
      </c>
      <c r="H62" s="24"/>
      <c r="I62" s="25"/>
      <c r="J62" s="24"/>
      <c r="K62" s="25"/>
      <c r="L62" s="24"/>
      <c r="M62" s="25"/>
      <c r="N62" s="24"/>
      <c r="O62" s="25"/>
      <c r="P62" s="24">
        <f>$H62+$J62+$L62+$N62</f>
        <v>0</v>
      </c>
      <c r="Q62" s="25">
        <f>$I62+$K62+$M62+$O62</f>
        <v>0</v>
      </c>
      <c r="R62" s="26">
        <f>IF($H62=0,0,(($H62-$H62)/$H62)*100)</f>
        <v>0</v>
      </c>
      <c r="S62" s="27">
        <f>IF($I62=0,0,(($I62-$I62)/$I62)*100)</f>
        <v>0</v>
      </c>
      <c r="T62" s="26">
        <f>IF($E62=0,0,($P62/$E62)*100)</f>
        <v>0</v>
      </c>
      <c r="U62" s="28">
        <f>IF($E62=0,0,($Q62/$E62)*100)</f>
        <v>0</v>
      </c>
      <c r="V62" s="24">
        <v>0</v>
      </c>
      <c r="W62" s="25"/>
    </row>
    <row r="63" spans="1:23" ht="12.75" customHeight="1">
      <c r="A63" s="22" t="s">
        <v>82</v>
      </c>
      <c r="B63" s="23">
        <v>0</v>
      </c>
      <c r="C63" s="23">
        <v>0</v>
      </c>
      <c r="D63" s="23"/>
      <c r="E63" s="23">
        <f>$B63+$C63+$D63</f>
        <v>0</v>
      </c>
      <c r="F63" s="24">
        <v>0</v>
      </c>
      <c r="G63" s="25">
        <v>0</v>
      </c>
      <c r="H63" s="24"/>
      <c r="I63" s="25"/>
      <c r="J63" s="24"/>
      <c r="K63" s="25"/>
      <c r="L63" s="24"/>
      <c r="M63" s="25"/>
      <c r="N63" s="24"/>
      <c r="O63" s="25"/>
      <c r="P63" s="24">
        <f>$H63+$J63+$L63+$N63</f>
        <v>0</v>
      </c>
      <c r="Q63" s="25">
        <f>$I63+$K63+$M63+$O63</f>
        <v>0</v>
      </c>
      <c r="R63" s="26">
        <f>IF($H63=0,0,(($H63-$H63)/$H63)*100)</f>
        <v>0</v>
      </c>
      <c r="S63" s="27">
        <f>IF($I63=0,0,(($I63-$I63)/$I63)*100)</f>
        <v>0</v>
      </c>
      <c r="T63" s="26">
        <f>IF($E63=0,0,($P63/$E63)*100)</f>
        <v>0</v>
      </c>
      <c r="U63" s="28">
        <f>IF($E63=0,0,($Q63/$E63)*100)</f>
        <v>0</v>
      </c>
      <c r="V63" s="24">
        <v>0</v>
      </c>
      <c r="W63" s="25"/>
    </row>
    <row r="64" spans="1:23" ht="12.75" customHeight="1">
      <c r="A64" s="22" t="s">
        <v>83</v>
      </c>
      <c r="B64" s="23">
        <v>0</v>
      </c>
      <c r="C64" s="23">
        <v>0</v>
      </c>
      <c r="D64" s="23"/>
      <c r="E64" s="23">
        <f>$B64+$C64+$D64</f>
        <v>0</v>
      </c>
      <c r="F64" s="24">
        <v>0</v>
      </c>
      <c r="G64" s="25">
        <v>0</v>
      </c>
      <c r="H64" s="24"/>
      <c r="I64" s="25"/>
      <c r="J64" s="24"/>
      <c r="K64" s="25"/>
      <c r="L64" s="24"/>
      <c r="M64" s="25"/>
      <c r="N64" s="24"/>
      <c r="O64" s="25"/>
      <c r="P64" s="24">
        <f>$H64+$J64+$L64+$N64</f>
        <v>0</v>
      </c>
      <c r="Q64" s="25">
        <f>$I64+$K64+$M64+$O64</f>
        <v>0</v>
      </c>
      <c r="R64" s="26">
        <f>IF($H64=0,0,(($H64-$H64)/$H64)*100)</f>
        <v>0</v>
      </c>
      <c r="S64" s="27">
        <f>IF($I64=0,0,(($I64-$I64)/$I64)*100)</f>
        <v>0</v>
      </c>
      <c r="T64" s="26">
        <f>IF($E64=0,0,($P64/$E64)*100)</f>
        <v>0</v>
      </c>
      <c r="U64" s="28">
        <f>IF($E64=0,0,($Q64/$E64)*100)</f>
        <v>0</v>
      </c>
      <c r="V64" s="24">
        <v>0</v>
      </c>
      <c r="W64" s="25">
        <v>0</v>
      </c>
    </row>
    <row r="65" spans="1:23" ht="12.75" customHeight="1">
      <c r="A65" s="22" t="s">
        <v>84</v>
      </c>
      <c r="B65" s="23">
        <v>0</v>
      </c>
      <c r="C65" s="23">
        <v>0</v>
      </c>
      <c r="D65" s="23"/>
      <c r="E65" s="23">
        <f>$B65+$C65+$D65</f>
        <v>0</v>
      </c>
      <c r="F65" s="24">
        <v>0</v>
      </c>
      <c r="G65" s="25">
        <v>0</v>
      </c>
      <c r="H65" s="24"/>
      <c r="I65" s="25"/>
      <c r="J65" s="24"/>
      <c r="K65" s="25"/>
      <c r="L65" s="24"/>
      <c r="M65" s="25"/>
      <c r="N65" s="24"/>
      <c r="O65" s="25"/>
      <c r="P65" s="24">
        <f>$H65+$J65+$L65+$N65</f>
        <v>0</v>
      </c>
      <c r="Q65" s="25">
        <f>$I65+$K65+$M65+$O65</f>
        <v>0</v>
      </c>
      <c r="R65" s="26">
        <f>IF($H65=0,0,(($H65-$H65)/$H65)*100)</f>
        <v>0</v>
      </c>
      <c r="S65" s="27">
        <f>IF($I65=0,0,(($I65-$I65)/$I65)*100)</f>
        <v>0</v>
      </c>
      <c r="T65" s="26">
        <f>IF($E65=0,0,($P65/$E65)*100)</f>
        <v>0</v>
      </c>
      <c r="U65" s="28">
        <f>IF($E65=0,0,($Q65/$E65)*100)</f>
        <v>0</v>
      </c>
      <c r="V65" s="24">
        <v>0</v>
      </c>
      <c r="W65" s="25">
        <v>0</v>
      </c>
    </row>
    <row r="66" spans="1:23" ht="12.75" customHeight="1">
      <c r="A66" s="29" t="s">
        <v>41</v>
      </c>
      <c r="B66" s="30">
        <f>SUM(B61:B65)</f>
        <v>0</v>
      </c>
      <c r="C66" s="30">
        <f>SUM(C61:C65)</f>
        <v>0</v>
      </c>
      <c r="D66" s="30"/>
      <c r="E66" s="30">
        <f>$B66+$C66+$D66</f>
        <v>0</v>
      </c>
      <c r="F66" s="31">
        <f>SUM(F61:F65)</f>
        <v>0</v>
      </c>
      <c r="G66" s="32">
        <f>SUM(G61:G65)</f>
        <v>0</v>
      </c>
      <c r="H66" s="31">
        <f>SUM(H61:H65)</f>
        <v>0</v>
      </c>
      <c r="I66" s="32">
        <f>SUM(I61:I65)</f>
        <v>0</v>
      </c>
      <c r="J66" s="31">
        <f>SUM(J61:J65)</f>
        <v>0</v>
      </c>
      <c r="K66" s="32">
        <f>SUM(K61:K65)</f>
        <v>0</v>
      </c>
      <c r="L66" s="31">
        <f>SUM(L61:L65)</f>
        <v>0</v>
      </c>
      <c r="M66" s="32">
        <f>SUM(M61:M65)</f>
        <v>0</v>
      </c>
      <c r="N66" s="31">
        <f>SUM(N61:N65)</f>
        <v>0</v>
      </c>
      <c r="O66" s="32">
        <f>SUM(O61:O65)</f>
        <v>0</v>
      </c>
      <c r="P66" s="31">
        <f>$H66+$J66+$L66+$N66</f>
        <v>0</v>
      </c>
      <c r="Q66" s="32">
        <f>$I66+$K66+$M66+$O66</f>
        <v>0</v>
      </c>
      <c r="R66" s="33">
        <f>IF($H66=0,0,(($H66-$H66)/$H66)*100)</f>
        <v>0</v>
      </c>
      <c r="S66" s="34">
        <f>IF($I66=0,0,(($I66-$I66)/$I66)*100)</f>
        <v>0</v>
      </c>
      <c r="T66" s="33">
        <f>IF((+$E61+$E63+$E64++$E65)=0,0,(P66/(+$E61+$E63+$E64+$E65))*100)</f>
        <v>0</v>
      </c>
      <c r="U66" s="35">
        <f>IF((+$E61+$E63+$E65)=0,0,(Q66/(+$E61+$E63+$E65))*100)</f>
        <v>0</v>
      </c>
      <c r="V66" s="31">
        <f>SUM(V61:V65)</f>
        <v>0</v>
      </c>
      <c r="W66" s="32">
        <f>SUM(W61:W65)</f>
        <v>0</v>
      </c>
    </row>
    <row r="67" spans="1:23" ht="12.75" customHeight="1">
      <c r="A67" s="47" t="s">
        <v>85</v>
      </c>
      <c r="B67" s="48">
        <f>SUM(B9:B15,B18:B23,B26:B29,B32,B35:B39,B42:B52,B55:B58,B61:B65)</f>
        <v>1918138000</v>
      </c>
      <c r="C67" s="48">
        <f>SUM(C9:C15,C18:C23,C26:C29,C32,C35:C39,C42:C52,C55:C58,C61:C65)</f>
        <v>-110459000</v>
      </c>
      <c r="D67" s="48"/>
      <c r="E67" s="48">
        <f>$B67+$C67+$D67</f>
        <v>1807679000</v>
      </c>
      <c r="F67" s="49">
        <f>SUM(F9:F15,F18:F23,F26:F29,F32,F35:F39,F42:F52,F55:F58,F61:F65)</f>
        <v>1796009000</v>
      </c>
      <c r="G67" s="50">
        <f>SUM(G9:G15,G18:G23,G26:G29,G32,G35:G39,G42:G52,G55:G58,G61:G65)</f>
        <v>483092000</v>
      </c>
      <c r="H67" s="49">
        <f>SUM(H9:H15,H18:H23,H26:H29,H32,H35:H39,H42:H52,H55:H58,H61:H65)</f>
        <v>162240000</v>
      </c>
      <c r="I67" s="50">
        <f>SUM(I9:I15,I18:I23,I26:I29,I32,I35:I39,I42:I52,I55:I58,I61:I65)</f>
        <v>179825711</v>
      </c>
      <c r="J67" s="49">
        <f>SUM(J9:J15,J18:J23,J26:J29,J32,J35:J39,J42:J52,J55:J58,J61:J65)</f>
        <v>0</v>
      </c>
      <c r="K67" s="50">
        <f>SUM(K9:K15,K18:K23,K26:K29,K32,K35:K39,K42:K52,K55:K58,K61:K65)</f>
        <v>0</v>
      </c>
      <c r="L67" s="49">
        <f>SUM(L9:L15,L18:L23,L26:L29,L32,L35:L39,L42:L52,L55:L58,L61:L65)</f>
        <v>0</v>
      </c>
      <c r="M67" s="50">
        <f>SUM(M9:M15,M18:M23,M26:M29,M32,M35:M39,M42:M52,M55:M58,M61:M65)</f>
        <v>0</v>
      </c>
      <c r="N67" s="49">
        <f>SUM(N9:N15,N18:N23,N26:N29,N32,N35:N39,N42:N52,N55:N58,N61:N65)</f>
        <v>0</v>
      </c>
      <c r="O67" s="50">
        <f>SUM(O9:O15,O18:O23,O26:O29,O32,O35:O39,O42:O52,O55:O58,O61:O65)</f>
        <v>0</v>
      </c>
      <c r="P67" s="49">
        <f>$H67+$J67+$L67+$N67</f>
        <v>162240000</v>
      </c>
      <c r="Q67" s="50">
        <f>$I67+$K67+$M67+$O67</f>
        <v>179825711</v>
      </c>
      <c r="R67" s="51">
        <f>IF($H67=0,0,(($H67-$H67)/$H67)*100)</f>
        <v>0</v>
      </c>
      <c r="S67" s="52">
        <f>IF($I67=0,0,(($I67-$I67)/$I67)*100)</f>
        <v>0</v>
      </c>
      <c r="T67" s="5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12.363026746932865</v>
      </c>
      <c r="U67" s="5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13.703094642993218</v>
      </c>
      <c r="V67" s="49">
        <f>SUM(V9:V15,V18:V23,V26:V29,V32,V35:V39,V42:V52,V55:V58,V61:V65)</f>
        <v>0</v>
      </c>
      <c r="W67" s="50">
        <f>SUM(W9:W15,W18:W23,W26:W29,W32,W35:W39,W42:W52,W55:W58,W61:W65)</f>
        <v>0</v>
      </c>
    </row>
    <row r="68" spans="1:23" ht="12.75" customHeight="1">
      <c r="A68" s="15" t="s">
        <v>42</v>
      </c>
      <c r="B68" s="36"/>
      <c r="C68" s="36"/>
      <c r="D68" s="36"/>
      <c r="E68" s="36"/>
      <c r="F68" s="37"/>
      <c r="G68" s="38"/>
      <c r="H68" s="37"/>
      <c r="I68" s="38"/>
      <c r="J68" s="37"/>
      <c r="K68" s="38"/>
      <c r="L68" s="37"/>
      <c r="M68" s="38"/>
      <c r="N68" s="37"/>
      <c r="O68" s="38"/>
      <c r="P68" s="37"/>
      <c r="Q68" s="38"/>
      <c r="R68" s="19"/>
      <c r="S68" s="20"/>
      <c r="T68" s="19"/>
      <c r="U68" s="21"/>
      <c r="V68" s="37"/>
      <c r="W68" s="38"/>
    </row>
    <row r="69" spans="1:23" s="54" customFormat="1" ht="12.75" customHeight="1">
      <c r="A69" s="53" t="s">
        <v>86</v>
      </c>
      <c r="B69" s="23">
        <v>1729920000</v>
      </c>
      <c r="C69" s="23">
        <v>0</v>
      </c>
      <c r="D69" s="23"/>
      <c r="E69" s="23">
        <f>$B69+$C69+$D69</f>
        <v>1729920000</v>
      </c>
      <c r="F69" s="24">
        <v>1729920000</v>
      </c>
      <c r="G69" s="25">
        <v>784444000</v>
      </c>
      <c r="H69" s="24">
        <v>368878000</v>
      </c>
      <c r="I69" s="25">
        <v>223345634</v>
      </c>
      <c r="J69" s="24"/>
      <c r="K69" s="25"/>
      <c r="L69" s="24"/>
      <c r="M69" s="25"/>
      <c r="N69" s="24"/>
      <c r="O69" s="25"/>
      <c r="P69" s="24">
        <f>$H69+$J69+$L69+$N69</f>
        <v>368878000</v>
      </c>
      <c r="Q69" s="25">
        <f>$I69+$K69+$M69+$O69</f>
        <v>223345634</v>
      </c>
      <c r="R69" s="26">
        <f>IF($H69=0,0,(($H69-$H69)/$H69)*100)</f>
        <v>0</v>
      </c>
      <c r="S69" s="27">
        <f>IF($I69=0,0,(($I69-$I69)/$I69)*100)</f>
        <v>0</v>
      </c>
      <c r="T69" s="26">
        <f>IF($E69=0,0,($P69/$E69)*100)</f>
        <v>21.323413799482058</v>
      </c>
      <c r="U69" s="28">
        <f>IF($E69=0,0,($Q69/$E69)*100)</f>
        <v>12.910749283203849</v>
      </c>
      <c r="V69" s="24">
        <v>0</v>
      </c>
      <c r="W69" s="25">
        <v>0</v>
      </c>
    </row>
    <row r="70" spans="1:23" ht="12.75" customHeight="1">
      <c r="A70" s="40" t="s">
        <v>41</v>
      </c>
      <c r="B70" s="41">
        <f>B69</f>
        <v>1729920000</v>
      </c>
      <c r="C70" s="41">
        <f>C69</f>
        <v>0</v>
      </c>
      <c r="D70" s="41"/>
      <c r="E70" s="41">
        <f>$B70+$C70+$D70</f>
        <v>1729920000</v>
      </c>
      <c r="F70" s="42">
        <f>F69</f>
        <v>1729920000</v>
      </c>
      <c r="G70" s="43">
        <f>G69</f>
        <v>784444000</v>
      </c>
      <c r="H70" s="42">
        <f>H69</f>
        <v>368878000</v>
      </c>
      <c r="I70" s="43">
        <f>I69</f>
        <v>223345634</v>
      </c>
      <c r="J70" s="42">
        <f>J69</f>
        <v>0</v>
      </c>
      <c r="K70" s="43">
        <f>K69</f>
        <v>0</v>
      </c>
      <c r="L70" s="42">
        <f>L69</f>
        <v>0</v>
      </c>
      <c r="M70" s="43">
        <f>M69</f>
        <v>0</v>
      </c>
      <c r="N70" s="42">
        <f>N69</f>
        <v>0</v>
      </c>
      <c r="O70" s="43">
        <f>O69</f>
        <v>0</v>
      </c>
      <c r="P70" s="42">
        <f>$H70+$J70+$L70+$N70</f>
        <v>368878000</v>
      </c>
      <c r="Q70" s="43">
        <f>$I70+$K70+$M70+$O70</f>
        <v>223345634</v>
      </c>
      <c r="R70" s="44">
        <f>IF($H70=0,0,(($H70-$H70)/$H70)*100)</f>
        <v>0</v>
      </c>
      <c r="S70" s="45">
        <f>IF($I70=0,0,(($I70-$I70)/$I70)*100)</f>
        <v>0</v>
      </c>
      <c r="T70" s="44">
        <f>IF($E70=0,0,($P70/$E70)*100)</f>
        <v>21.323413799482058</v>
      </c>
      <c r="U70" s="46">
        <f>IF($E70=0,0,($Q70/$E70)*100)</f>
        <v>12.910749283203849</v>
      </c>
      <c r="V70" s="42">
        <f>V69</f>
        <v>0</v>
      </c>
      <c r="W70" s="43">
        <f>W69</f>
        <v>0</v>
      </c>
    </row>
    <row r="71" spans="1:23" ht="12.75" customHeight="1">
      <c r="A71" s="47" t="s">
        <v>85</v>
      </c>
      <c r="B71" s="48">
        <f>B69</f>
        <v>1729920000</v>
      </c>
      <c r="C71" s="48">
        <f>C69</f>
        <v>0</v>
      </c>
      <c r="D71" s="48"/>
      <c r="E71" s="48">
        <f>$B71+$C71+$D71</f>
        <v>1729920000</v>
      </c>
      <c r="F71" s="49">
        <f>F69</f>
        <v>1729920000</v>
      </c>
      <c r="G71" s="50">
        <f>G69</f>
        <v>784444000</v>
      </c>
      <c r="H71" s="49">
        <f>H69</f>
        <v>368878000</v>
      </c>
      <c r="I71" s="50">
        <f>I69</f>
        <v>223345634</v>
      </c>
      <c r="J71" s="49">
        <f>J69</f>
        <v>0</v>
      </c>
      <c r="K71" s="50">
        <f>K69</f>
        <v>0</v>
      </c>
      <c r="L71" s="49">
        <f>L69</f>
        <v>0</v>
      </c>
      <c r="M71" s="50">
        <f>M69</f>
        <v>0</v>
      </c>
      <c r="N71" s="49">
        <f>N69</f>
        <v>0</v>
      </c>
      <c r="O71" s="50">
        <f>O69</f>
        <v>0</v>
      </c>
      <c r="P71" s="49">
        <f>$H71+$J71+$L71+$N71</f>
        <v>368878000</v>
      </c>
      <c r="Q71" s="50">
        <f>$I71+$K71+$M71+$O71</f>
        <v>223345634</v>
      </c>
      <c r="R71" s="51">
        <f>IF($H71=0,0,(($H71-$H71)/$H71)*100)</f>
        <v>0</v>
      </c>
      <c r="S71" s="52">
        <f>IF($I71=0,0,(($I71-$I71)/$I71)*100)</f>
        <v>0</v>
      </c>
      <c r="T71" s="51">
        <f>IF($E71=0,0,($P71/$E71)*100)</f>
        <v>21.323413799482058</v>
      </c>
      <c r="U71" s="55">
        <f>IF($E71=0,0,($Q71/$E71)*100)</f>
        <v>12.910749283203849</v>
      </c>
      <c r="V71" s="49">
        <f>V69</f>
        <v>0</v>
      </c>
      <c r="W71" s="50">
        <f>W69</f>
        <v>0</v>
      </c>
    </row>
    <row r="72" spans="1:23" ht="12.75" customHeight="1" thickBot="1">
      <c r="A72" s="47" t="s">
        <v>87</v>
      </c>
      <c r="B72" s="48">
        <f>SUM(B9:B15,B18:B23,B26:B29,B32,B35:B39,B42:B52,B55:B58,B61:B65,B69)</f>
        <v>3648058000</v>
      </c>
      <c r="C72" s="48">
        <f>SUM(C9:C15,C18:C23,C26:C29,C32,C35:C39,C42:C52,C55:C58,C61:C65,C69)</f>
        <v>-110459000</v>
      </c>
      <c r="D72" s="48"/>
      <c r="E72" s="48">
        <f>$B72+$C72+$D72</f>
        <v>3537599000</v>
      </c>
      <c r="F72" s="49">
        <f>SUM(F9:F15,F18:F23,F26:F29,F32,F35:F39,F42:F52,F55:F58,F61:F65,F69)</f>
        <v>3525929000</v>
      </c>
      <c r="G72" s="50">
        <f>SUM(G9:G15,G18:G23,G26:G29,G32,G35:G39,G42:G52,G55:G58,G61:G65,G69)</f>
        <v>1267536000</v>
      </c>
      <c r="H72" s="49">
        <f>SUM(H9:H15,H18:H23,H26:H29,H32,H35:H39,H42:H52,H55:H58,H61:H65,H69)</f>
        <v>531118000</v>
      </c>
      <c r="I72" s="50">
        <f>SUM(I9:I15,I18:I23,I26:I29,I32,I35:I39,I42:I52,I55:I58,I61:I65,I69)</f>
        <v>403171345</v>
      </c>
      <c r="J72" s="49">
        <f>SUM(J9:J15,J18:J23,J26:J29,J32,J35:J39,J42:J52,J55:J58,J61:J65,J69)</f>
        <v>0</v>
      </c>
      <c r="K72" s="50">
        <f>SUM(K9:K15,K18:K23,K26:K29,K32,K35:K39,K42:K52,K55:K58,K61:K65,K69)</f>
        <v>0</v>
      </c>
      <c r="L72" s="49">
        <f>SUM(L9:L15,L18:L23,L26:L29,L32,L35:L39,L42:L52,L55:L58,L61:L65,L69)</f>
        <v>0</v>
      </c>
      <c r="M72" s="50">
        <f>SUM(M9:M15,M18:M23,M26:M29,M32,M35:M39,M42:M52,M55:M58,M61:M65,M69)</f>
        <v>0</v>
      </c>
      <c r="N72" s="49">
        <f>SUM(N9:N15,N18:N23,N26:N29,N32,N35:N39,N42:N52,N55:N58,N61:N65,N69)</f>
        <v>0</v>
      </c>
      <c r="O72" s="50">
        <f>SUM(O9:O15,O18:O23,O26:O29,O32,O35:O39,O42:O52,O55:O58,O61:O65,O69)</f>
        <v>0</v>
      </c>
      <c r="P72" s="49">
        <f>$H72+$J72+$L72+$N72</f>
        <v>531118000</v>
      </c>
      <c r="Q72" s="50">
        <f>$I72+$K72+$M72+$O72</f>
        <v>403171345</v>
      </c>
      <c r="R72" s="51">
        <f>IF($H72=0,0,(($H72-$H72)/$H72)*100)</f>
        <v>0</v>
      </c>
      <c r="S72" s="52">
        <f>IF($I72=0,0,(($I72-$I72)/$I72)*100)</f>
        <v>0</v>
      </c>
      <c r="T72" s="5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17.458237734286147</v>
      </c>
      <c r="U72" s="5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13.670147795243793</v>
      </c>
      <c r="V72" s="49">
        <f>SUM(V9:V15,V18:V23,V26:V29,V32,V35:V39,V42:V52,V55:V58,V61:V65,V69)</f>
        <v>0</v>
      </c>
      <c r="W72" s="50">
        <f>SUM(W9:W15,W18:W23,W26:W29,W32,W35:W39,W42:W52,W55:W58,W61:W65,W69)</f>
        <v>0</v>
      </c>
    </row>
    <row r="73" spans="1:23" ht="13.5" thickTop="1">
      <c r="A73" s="56"/>
      <c r="B73" s="57"/>
      <c r="C73" s="58"/>
      <c r="D73" s="58"/>
      <c r="E73" s="59"/>
      <c r="F73" s="57"/>
      <c r="G73" s="58"/>
      <c r="H73" s="58"/>
      <c r="I73" s="59"/>
      <c r="J73" s="58"/>
      <c r="K73" s="59"/>
      <c r="L73" s="58"/>
      <c r="M73" s="58"/>
      <c r="N73" s="58"/>
      <c r="O73" s="58"/>
      <c r="P73" s="58"/>
      <c r="Q73" s="58"/>
      <c r="R73" s="58"/>
      <c r="S73" s="58"/>
      <c r="T73" s="58"/>
      <c r="U73" s="59"/>
      <c r="V73" s="57"/>
      <c r="W73" s="59"/>
    </row>
    <row r="74" spans="1:23" ht="12.75">
      <c r="A74" s="60"/>
      <c r="B74" s="61"/>
      <c r="C74" s="62"/>
      <c r="D74" s="62"/>
      <c r="E74" s="63"/>
      <c r="F74" s="64" t="s">
        <v>4</v>
      </c>
      <c r="G74" s="65"/>
      <c r="H74" s="64" t="s">
        <v>5</v>
      </c>
      <c r="I74" s="66"/>
      <c r="J74" s="64" t="s">
        <v>6</v>
      </c>
      <c r="K74" s="66"/>
      <c r="L74" s="64" t="s">
        <v>7</v>
      </c>
      <c r="M74" s="64"/>
      <c r="N74" s="67" t="s">
        <v>8</v>
      </c>
      <c r="O74" s="64"/>
      <c r="P74" s="68" t="s">
        <v>9</v>
      </c>
      <c r="Q74" s="69"/>
      <c r="R74" s="70" t="s">
        <v>10</v>
      </c>
      <c r="S74" s="69"/>
      <c r="T74" s="70" t="s">
        <v>11</v>
      </c>
      <c r="U74" s="69"/>
      <c r="V74" s="68"/>
      <c r="W74" s="69"/>
    </row>
    <row r="75" spans="1:23" ht="67.5">
      <c r="A75" s="71" t="s">
        <v>88</v>
      </c>
      <c r="B75" s="72" t="s">
        <v>89</v>
      </c>
      <c r="C75" s="72" t="s">
        <v>90</v>
      </c>
      <c r="D75" s="73" t="s">
        <v>16</v>
      </c>
      <c r="E75" s="72" t="s">
        <v>17</v>
      </c>
      <c r="F75" s="72" t="s">
        <v>18</v>
      </c>
      <c r="G75" s="72" t="s">
        <v>91</v>
      </c>
      <c r="H75" s="72" t="s">
        <v>92</v>
      </c>
      <c r="I75" s="74" t="s">
        <v>21</v>
      </c>
      <c r="J75" s="72" t="s">
        <v>93</v>
      </c>
      <c r="K75" s="74" t="s">
        <v>23</v>
      </c>
      <c r="L75" s="72" t="s">
        <v>94</v>
      </c>
      <c r="M75" s="74" t="s">
        <v>25</v>
      </c>
      <c r="N75" s="72" t="s">
        <v>95</v>
      </c>
      <c r="O75" s="74" t="s">
        <v>27</v>
      </c>
      <c r="P75" s="74" t="s">
        <v>96</v>
      </c>
      <c r="Q75" s="75" t="s">
        <v>29</v>
      </c>
      <c r="R75" s="76" t="s">
        <v>96</v>
      </c>
      <c r="S75" s="77" t="s">
        <v>29</v>
      </c>
      <c r="T75" s="76" t="s">
        <v>97</v>
      </c>
      <c r="U75" s="73" t="s">
        <v>31</v>
      </c>
      <c r="V75" s="72"/>
      <c r="W75" s="74"/>
    </row>
    <row r="76" spans="1:23" ht="12.75">
      <c r="A76" s="78" t="str">
        <f>+A7</f>
        <v>R thousands</v>
      </c>
      <c r="B76" s="79"/>
      <c r="C76" s="79">
        <v>100</v>
      </c>
      <c r="D76" s="79"/>
      <c r="E76" s="79"/>
      <c r="F76" s="79"/>
      <c r="G76" s="79"/>
      <c r="H76" s="79"/>
      <c r="I76" s="79"/>
      <c r="J76" s="79"/>
      <c r="K76" s="79"/>
      <c r="L76" s="79"/>
      <c r="M76" s="80"/>
      <c r="N76" s="79"/>
      <c r="O76" s="80"/>
      <c r="P76" s="79"/>
      <c r="Q76" s="80"/>
      <c r="R76" s="79"/>
      <c r="S76" s="80"/>
      <c r="T76" s="79"/>
      <c r="U76" s="79"/>
      <c r="V76" s="79"/>
      <c r="W76" s="79"/>
    </row>
    <row r="77" spans="1:23" ht="12.75" hidden="1">
      <c r="A77" s="81"/>
      <c r="B77" s="82"/>
      <c r="C77" s="82"/>
      <c r="D77" s="82"/>
      <c r="E77" s="82"/>
      <c r="F77" s="82"/>
      <c r="G77" s="82"/>
      <c r="H77" s="82"/>
      <c r="I77" s="82"/>
      <c r="J77" s="82"/>
      <c r="K77" s="82"/>
      <c r="L77" s="82"/>
      <c r="M77" s="83"/>
      <c r="N77" s="82"/>
      <c r="O77" s="83"/>
      <c r="P77" s="82"/>
      <c r="Q77" s="83"/>
      <c r="R77" s="84"/>
      <c r="S77" s="85"/>
      <c r="T77" s="84"/>
      <c r="U77" s="84"/>
      <c r="V77" s="82"/>
      <c r="W77" s="82"/>
    </row>
    <row r="78" spans="1:23" ht="12.75" hidden="1">
      <c r="A78" s="86" t="s">
        <v>98</v>
      </c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8"/>
      <c r="N78" s="87"/>
      <c r="O78" s="88"/>
      <c r="P78" s="87"/>
      <c r="Q78" s="88"/>
      <c r="R78" s="89"/>
      <c r="S78" s="90"/>
      <c r="T78" s="89"/>
      <c r="U78" s="89"/>
      <c r="V78" s="87"/>
      <c r="W78" s="87"/>
    </row>
    <row r="79" spans="1:23" ht="12.75" hidden="1">
      <c r="A79" s="91" t="s">
        <v>99</v>
      </c>
      <c r="B79" s="92">
        <f>SUM(B80:B83)</f>
        <v>0</v>
      </c>
      <c r="C79" s="92">
        <f>SUM(C80:C83)</f>
        <v>0</v>
      </c>
      <c r="D79" s="92">
        <f>SUM(D80:D83)</f>
        <v>0</v>
      </c>
      <c r="E79" s="92">
        <f>SUM(E80:E83)</f>
        <v>0</v>
      </c>
      <c r="F79" s="92">
        <f>SUM(F80:F83)</f>
        <v>0</v>
      </c>
      <c r="G79" s="92">
        <f>SUM(G80:G83)</f>
        <v>0</v>
      </c>
      <c r="H79" s="92">
        <f>SUM(H80:H83)</f>
        <v>0</v>
      </c>
      <c r="I79" s="92">
        <f>SUM(I80:I83)</f>
        <v>0</v>
      </c>
      <c r="J79" s="92">
        <f>SUM(J80:J83)</f>
        <v>0</v>
      </c>
      <c r="K79" s="92">
        <f>SUM(K80:K83)</f>
        <v>0</v>
      </c>
      <c r="L79" s="92">
        <f>SUM(L80:L83)</f>
        <v>0</v>
      </c>
      <c r="M79" s="93">
        <f>SUM(M80:M83)</f>
        <v>0</v>
      </c>
      <c r="N79" s="92"/>
      <c r="O79" s="93"/>
      <c r="P79" s="92"/>
      <c r="Q79" s="93"/>
      <c r="R79" s="94"/>
      <c r="S79" s="95"/>
      <c r="T79" s="94"/>
      <c r="U79" s="94"/>
      <c r="V79" s="92">
        <f>SUM(V80:V83)</f>
        <v>0</v>
      </c>
      <c r="W79" s="92">
        <f>SUM(W80:W83)</f>
        <v>0</v>
      </c>
    </row>
    <row r="80" spans="1:23" ht="12.75" hidden="1">
      <c r="A80" s="60" t="s">
        <v>100</v>
      </c>
      <c r="B80" s="96"/>
      <c r="C80" s="96"/>
      <c r="D80" s="96"/>
      <c r="E80" s="96">
        <f>SUM(B80:D80)</f>
        <v>0</v>
      </c>
      <c r="F80" s="96"/>
      <c r="G80" s="96"/>
      <c r="H80" s="96"/>
      <c r="I80" s="97"/>
      <c r="J80" s="96"/>
      <c r="K80" s="97"/>
      <c r="L80" s="96"/>
      <c r="M80" s="98"/>
      <c r="N80" s="96"/>
      <c r="O80" s="98"/>
      <c r="P80" s="96"/>
      <c r="Q80" s="98"/>
      <c r="R80" s="99"/>
      <c r="S80" s="100"/>
      <c r="T80" s="99"/>
      <c r="U80" s="99"/>
      <c r="V80" s="96"/>
      <c r="W80" s="96"/>
    </row>
    <row r="81" spans="1:23" ht="12.75" hidden="1">
      <c r="A81" s="60" t="s">
        <v>101</v>
      </c>
      <c r="B81" s="96"/>
      <c r="C81" s="96"/>
      <c r="D81" s="96"/>
      <c r="E81" s="96">
        <f>SUM(B81:D81)</f>
        <v>0</v>
      </c>
      <c r="F81" s="96"/>
      <c r="G81" s="96"/>
      <c r="H81" s="96"/>
      <c r="I81" s="97"/>
      <c r="J81" s="96"/>
      <c r="K81" s="97"/>
      <c r="L81" s="96"/>
      <c r="M81" s="98"/>
      <c r="N81" s="96"/>
      <c r="O81" s="98"/>
      <c r="P81" s="96"/>
      <c r="Q81" s="98"/>
      <c r="R81" s="99"/>
      <c r="S81" s="100"/>
      <c r="T81" s="99"/>
      <c r="U81" s="99"/>
      <c r="V81" s="96"/>
      <c r="W81" s="96"/>
    </row>
    <row r="82" spans="1:23" ht="12.75" hidden="1">
      <c r="A82" s="60" t="s">
        <v>102</v>
      </c>
      <c r="B82" s="96"/>
      <c r="C82" s="96"/>
      <c r="D82" s="96"/>
      <c r="E82" s="96">
        <f>SUM(B82:D82)</f>
        <v>0</v>
      </c>
      <c r="F82" s="96"/>
      <c r="G82" s="96"/>
      <c r="H82" s="96"/>
      <c r="I82" s="97"/>
      <c r="J82" s="96"/>
      <c r="K82" s="97"/>
      <c r="L82" s="96"/>
      <c r="M82" s="98"/>
      <c r="N82" s="96"/>
      <c r="O82" s="98"/>
      <c r="P82" s="96"/>
      <c r="Q82" s="98"/>
      <c r="R82" s="99"/>
      <c r="S82" s="100"/>
      <c r="T82" s="99"/>
      <c r="U82" s="99"/>
      <c r="V82" s="96"/>
      <c r="W82" s="96"/>
    </row>
    <row r="83" spans="1:23" ht="12.75" hidden="1">
      <c r="A83" s="60" t="s">
        <v>103</v>
      </c>
      <c r="B83" s="96"/>
      <c r="C83" s="96"/>
      <c r="D83" s="96"/>
      <c r="E83" s="96">
        <f>SUM(B83:D83)</f>
        <v>0</v>
      </c>
      <c r="F83" s="96"/>
      <c r="G83" s="96"/>
      <c r="H83" s="96"/>
      <c r="I83" s="97"/>
      <c r="J83" s="96"/>
      <c r="K83" s="97"/>
      <c r="L83" s="96"/>
      <c r="M83" s="98"/>
      <c r="N83" s="96"/>
      <c r="O83" s="98"/>
      <c r="P83" s="96"/>
      <c r="Q83" s="98"/>
      <c r="R83" s="99"/>
      <c r="S83" s="100"/>
      <c r="T83" s="99"/>
      <c r="U83" s="99"/>
      <c r="V83" s="96"/>
      <c r="W83" s="96"/>
    </row>
    <row r="84" spans="1:23" ht="12.75" hidden="1">
      <c r="A84" s="60"/>
      <c r="B84" s="96"/>
      <c r="C84" s="96"/>
      <c r="D84" s="96"/>
      <c r="E84" s="96"/>
      <c r="F84" s="96"/>
      <c r="G84" s="96"/>
      <c r="H84" s="96"/>
      <c r="I84" s="96"/>
      <c r="J84" s="96"/>
      <c r="K84" s="96"/>
      <c r="L84" s="96"/>
      <c r="M84" s="98"/>
      <c r="N84" s="96"/>
      <c r="O84" s="98"/>
      <c r="P84" s="96"/>
      <c r="Q84" s="98"/>
      <c r="R84" s="99"/>
      <c r="S84" s="100"/>
      <c r="T84" s="99"/>
      <c r="U84" s="99"/>
      <c r="V84" s="96"/>
      <c r="W84" s="96"/>
    </row>
    <row r="85" spans="1:23" ht="12.75">
      <c r="A85" s="101" t="s">
        <v>104</v>
      </c>
      <c r="B85" s="102"/>
      <c r="C85" s="102"/>
      <c r="D85" s="102"/>
      <c r="E85" s="102"/>
      <c r="F85" s="102"/>
      <c r="G85" s="102"/>
      <c r="H85" s="102"/>
      <c r="I85" s="102"/>
      <c r="J85" s="102"/>
      <c r="K85" s="102"/>
      <c r="L85" s="102"/>
      <c r="M85" s="102"/>
      <c r="N85" s="102"/>
      <c r="O85" s="102"/>
      <c r="P85" s="102"/>
      <c r="Q85" s="103"/>
      <c r="R85" s="104"/>
      <c r="S85" s="104"/>
      <c r="T85" s="105"/>
      <c r="U85" s="106"/>
      <c r="V85" s="102"/>
      <c r="W85" s="102"/>
    </row>
    <row r="86" spans="1:23" ht="12.75">
      <c r="A86" s="107" t="s">
        <v>105</v>
      </c>
      <c r="B86" s="108">
        <v>0</v>
      </c>
      <c r="C86" s="108">
        <v>0</v>
      </c>
      <c r="D86" s="108"/>
      <c r="E86" s="108">
        <f>$B86+$C86+$D86</f>
        <v>0</v>
      </c>
      <c r="F86" s="108">
        <v>0</v>
      </c>
      <c r="G86" s="108">
        <v>0</v>
      </c>
      <c r="H86" s="108"/>
      <c r="I86" s="108"/>
      <c r="J86" s="108"/>
      <c r="K86" s="108"/>
      <c r="L86" s="108"/>
      <c r="M86" s="108"/>
      <c r="N86" s="108"/>
      <c r="O86" s="108"/>
      <c r="P86" s="108">
        <f>$H86+$J86+$L86+$N86</f>
        <v>0</v>
      </c>
      <c r="Q86" s="96">
        <f>$I86+$K86+$M86+$O86</f>
        <v>0</v>
      </c>
      <c r="R86" s="109">
        <f>IF($H86=0,0,(($H86-$H86)/$H86)*100)</f>
        <v>0</v>
      </c>
      <c r="S86" s="110">
        <f>IF($I86=0,0,(($I86-$I86)/$I86)*100)</f>
        <v>0</v>
      </c>
      <c r="T86" s="109">
        <f>IF($E86=0,0,($P86/$E86)*100)</f>
        <v>0</v>
      </c>
      <c r="U86" s="110">
        <f>IF($E86=0,0,($Q86/$E86)*100)</f>
        <v>0</v>
      </c>
      <c r="V86" s="108"/>
      <c r="W86" s="108"/>
    </row>
    <row r="87" spans="1:23" ht="12.75">
      <c r="A87" s="111" t="s">
        <v>106</v>
      </c>
      <c r="B87" s="96">
        <v>0</v>
      </c>
      <c r="C87" s="96">
        <v>0</v>
      </c>
      <c r="D87" s="96"/>
      <c r="E87" s="96">
        <f>$B87+$C87+$D87</f>
        <v>0</v>
      </c>
      <c r="F87" s="96">
        <v>0</v>
      </c>
      <c r="G87" s="96">
        <v>0</v>
      </c>
      <c r="H87" s="96"/>
      <c r="I87" s="96"/>
      <c r="J87" s="96"/>
      <c r="K87" s="96"/>
      <c r="L87" s="96"/>
      <c r="M87" s="96"/>
      <c r="N87" s="96"/>
      <c r="O87" s="96"/>
      <c r="P87" s="98">
        <f>$H87+$J87+$L87+$N87</f>
        <v>0</v>
      </c>
      <c r="Q87" s="98">
        <f>$I87+$K87+$M87+$O87</f>
        <v>0</v>
      </c>
      <c r="R87" s="109">
        <f>IF($H87=0,0,(($H87-$H87)/$H87)*100)</f>
        <v>0</v>
      </c>
      <c r="S87" s="110">
        <f>IF($I87=0,0,(($I87-$I87)/$I87)*100)</f>
        <v>0</v>
      </c>
      <c r="T87" s="109">
        <f>IF($E87=0,0,($P87/$E87)*100)</f>
        <v>0</v>
      </c>
      <c r="U87" s="110">
        <f>IF($E87=0,0,($Q87/$E87)*100)</f>
        <v>0</v>
      </c>
      <c r="V87" s="96"/>
      <c r="W87" s="96"/>
    </row>
    <row r="88" spans="1:23" ht="12.75">
      <c r="A88" s="111" t="s">
        <v>107</v>
      </c>
      <c r="B88" s="96">
        <v>0</v>
      </c>
      <c r="C88" s="96">
        <v>0</v>
      </c>
      <c r="D88" s="96"/>
      <c r="E88" s="96">
        <f>$B88+$C88+$D88</f>
        <v>0</v>
      </c>
      <c r="F88" s="96">
        <v>0</v>
      </c>
      <c r="G88" s="96">
        <v>0</v>
      </c>
      <c r="H88" s="96"/>
      <c r="I88" s="96"/>
      <c r="J88" s="96"/>
      <c r="K88" s="96"/>
      <c r="L88" s="96"/>
      <c r="M88" s="96"/>
      <c r="N88" s="96"/>
      <c r="O88" s="96"/>
      <c r="P88" s="98">
        <f>$H88+$J88+$L88+$N88</f>
        <v>0</v>
      </c>
      <c r="Q88" s="98">
        <f>$I88+$K88+$M88+$O88</f>
        <v>0</v>
      </c>
      <c r="R88" s="109">
        <f>IF($H88=0,0,(($H88-$H88)/$H88)*100)</f>
        <v>0</v>
      </c>
      <c r="S88" s="110">
        <f>IF($I88=0,0,(($I88-$I88)/$I88)*100)</f>
        <v>0</v>
      </c>
      <c r="T88" s="109">
        <f>IF($E88=0,0,($P88/$E88)*100)</f>
        <v>0</v>
      </c>
      <c r="U88" s="110">
        <f>IF($E88=0,0,($Q88/$E88)*100)</f>
        <v>0</v>
      </c>
      <c r="V88" s="96"/>
      <c r="W88" s="96"/>
    </row>
    <row r="89" spans="1:23" ht="12.75">
      <c r="A89" s="111" t="s">
        <v>108</v>
      </c>
      <c r="B89" s="96">
        <v>0</v>
      </c>
      <c r="C89" s="96">
        <v>0</v>
      </c>
      <c r="D89" s="96"/>
      <c r="E89" s="96">
        <f>$B89+$C89+$D89</f>
        <v>0</v>
      </c>
      <c r="F89" s="96">
        <v>0</v>
      </c>
      <c r="G89" s="96">
        <v>0</v>
      </c>
      <c r="H89" s="96"/>
      <c r="I89" s="96"/>
      <c r="J89" s="96"/>
      <c r="K89" s="96"/>
      <c r="L89" s="96"/>
      <c r="M89" s="96"/>
      <c r="N89" s="96"/>
      <c r="O89" s="96"/>
      <c r="P89" s="98">
        <f>$H89+$J89+$L89+$N89</f>
        <v>0</v>
      </c>
      <c r="Q89" s="98">
        <f>$I89+$K89+$M89+$O89</f>
        <v>0</v>
      </c>
      <c r="R89" s="109">
        <f>IF($H89=0,0,(($H89-$H89)/$H89)*100)</f>
        <v>0</v>
      </c>
      <c r="S89" s="110">
        <f>IF($I89=0,0,(($I89-$I89)/$I89)*100)</f>
        <v>0</v>
      </c>
      <c r="T89" s="109">
        <f>IF($E89=0,0,($P89/$E89)*100)</f>
        <v>0</v>
      </c>
      <c r="U89" s="110">
        <f>IF($E89=0,0,($Q89/$E89)*100)</f>
        <v>0</v>
      </c>
      <c r="V89" s="96"/>
      <c r="W89" s="96"/>
    </row>
    <row r="90" spans="1:23" ht="12.75">
      <c r="A90" s="111" t="s">
        <v>109</v>
      </c>
      <c r="B90" s="96">
        <v>0</v>
      </c>
      <c r="C90" s="96">
        <v>0</v>
      </c>
      <c r="D90" s="96"/>
      <c r="E90" s="96">
        <f>$B90+$C90+$D90</f>
        <v>0</v>
      </c>
      <c r="F90" s="96">
        <v>0</v>
      </c>
      <c r="G90" s="96">
        <v>0</v>
      </c>
      <c r="H90" s="96"/>
      <c r="I90" s="96"/>
      <c r="J90" s="96"/>
      <c r="K90" s="96"/>
      <c r="L90" s="96"/>
      <c r="M90" s="96"/>
      <c r="N90" s="96"/>
      <c r="O90" s="96"/>
      <c r="P90" s="98">
        <f>$H90+$J90+$L90+$N90</f>
        <v>0</v>
      </c>
      <c r="Q90" s="98">
        <f>$I90+$K90+$M90+$O90</f>
        <v>0</v>
      </c>
      <c r="R90" s="109">
        <f>IF($H90=0,0,(($H90-$H90)/$H90)*100)</f>
        <v>0</v>
      </c>
      <c r="S90" s="110">
        <f>IF($I90=0,0,(($I90-$I90)/$I90)*100)</f>
        <v>0</v>
      </c>
      <c r="T90" s="109">
        <f>IF($E90=0,0,($P90/$E90)*100)</f>
        <v>0</v>
      </c>
      <c r="U90" s="110">
        <f>IF($E90=0,0,($Q90/$E90)*100)</f>
        <v>0</v>
      </c>
      <c r="V90" s="96"/>
      <c r="W90" s="96"/>
    </row>
    <row r="91" spans="1:23" ht="12.75">
      <c r="A91" s="111" t="s">
        <v>110</v>
      </c>
      <c r="B91" s="96">
        <v>0</v>
      </c>
      <c r="C91" s="96">
        <v>0</v>
      </c>
      <c r="D91" s="96"/>
      <c r="E91" s="96">
        <f>$B91+$C91+$D91</f>
        <v>0</v>
      </c>
      <c r="F91" s="96">
        <v>0</v>
      </c>
      <c r="G91" s="96">
        <v>0</v>
      </c>
      <c r="H91" s="96"/>
      <c r="I91" s="96"/>
      <c r="J91" s="96"/>
      <c r="K91" s="96"/>
      <c r="L91" s="96"/>
      <c r="M91" s="96"/>
      <c r="N91" s="96"/>
      <c r="O91" s="96"/>
      <c r="P91" s="98">
        <f>$H91+$J91+$L91+$N91</f>
        <v>0</v>
      </c>
      <c r="Q91" s="98">
        <f>$I91+$K91+$M91+$O91</f>
        <v>0</v>
      </c>
      <c r="R91" s="109">
        <f>IF($H91=0,0,(($H91-$H91)/$H91)*100)</f>
        <v>0</v>
      </c>
      <c r="S91" s="110">
        <f>IF($I91=0,0,(($I91-$I91)/$I91)*100)</f>
        <v>0</v>
      </c>
      <c r="T91" s="109">
        <f>IF($E91=0,0,($P91/$E91)*100)</f>
        <v>0</v>
      </c>
      <c r="U91" s="110">
        <f>IF($E91=0,0,($Q91/$E91)*100)</f>
        <v>0</v>
      </c>
      <c r="V91" s="96"/>
      <c r="W91" s="96"/>
    </row>
    <row r="92" spans="1:23" ht="12.75">
      <c r="A92" s="111" t="s">
        <v>111</v>
      </c>
      <c r="B92" s="96">
        <v>0</v>
      </c>
      <c r="C92" s="96">
        <v>0</v>
      </c>
      <c r="D92" s="96"/>
      <c r="E92" s="96">
        <f>$B92+$C92+$D92</f>
        <v>0</v>
      </c>
      <c r="F92" s="96">
        <v>0</v>
      </c>
      <c r="G92" s="96">
        <v>0</v>
      </c>
      <c r="H92" s="96"/>
      <c r="I92" s="96"/>
      <c r="J92" s="96"/>
      <c r="K92" s="96"/>
      <c r="L92" s="96"/>
      <c r="M92" s="96"/>
      <c r="N92" s="96"/>
      <c r="O92" s="96"/>
      <c r="P92" s="98">
        <f>$H92+$J92+$L92+$N92</f>
        <v>0</v>
      </c>
      <c r="Q92" s="98">
        <f>$I92+$K92+$M92+$O92</f>
        <v>0</v>
      </c>
      <c r="R92" s="109">
        <f>IF($H92=0,0,(($H92-$H92)/$H92)*100)</f>
        <v>0</v>
      </c>
      <c r="S92" s="110">
        <f>IF($I92=0,0,(($I92-$I92)/$I92)*100)</f>
        <v>0</v>
      </c>
      <c r="T92" s="109">
        <f>IF($E92=0,0,($P92/$E92)*100)</f>
        <v>0</v>
      </c>
      <c r="U92" s="110">
        <f>IF($E92=0,0,($Q92/$E92)*100)</f>
        <v>0</v>
      </c>
      <c r="V92" s="96"/>
      <c r="W92" s="96"/>
    </row>
    <row r="93" spans="1:23" ht="12.75">
      <c r="A93" s="111" t="s">
        <v>112</v>
      </c>
      <c r="B93" s="96">
        <v>0</v>
      </c>
      <c r="C93" s="96">
        <v>0</v>
      </c>
      <c r="D93" s="96"/>
      <c r="E93" s="96">
        <f>$B93+$C93+$D93</f>
        <v>0</v>
      </c>
      <c r="F93" s="96">
        <v>0</v>
      </c>
      <c r="G93" s="96">
        <v>0</v>
      </c>
      <c r="H93" s="96"/>
      <c r="I93" s="96"/>
      <c r="J93" s="96"/>
      <c r="K93" s="96"/>
      <c r="L93" s="96"/>
      <c r="M93" s="96"/>
      <c r="N93" s="96"/>
      <c r="O93" s="96"/>
      <c r="P93" s="98">
        <f>$H93+$J93+$L93+$N93</f>
        <v>0</v>
      </c>
      <c r="Q93" s="98">
        <f>$I93+$K93+$M93+$O93</f>
        <v>0</v>
      </c>
      <c r="R93" s="109">
        <f>IF($H93=0,0,(($H93-$H93)/$H93)*100)</f>
        <v>0</v>
      </c>
      <c r="S93" s="110">
        <f>IF($I93=0,0,(($I93-$I93)/$I93)*100)</f>
        <v>0</v>
      </c>
      <c r="T93" s="109">
        <f>IF($E93=0,0,($P93/$E93)*100)</f>
        <v>0</v>
      </c>
      <c r="U93" s="110">
        <f>IF($E93=0,0,($Q93/$E93)*100)</f>
        <v>0</v>
      </c>
      <c r="V93" s="96"/>
      <c r="W93" s="96"/>
    </row>
    <row r="94" spans="1:23" ht="12.75">
      <c r="A94" s="112" t="s">
        <v>113</v>
      </c>
      <c r="B94" s="113"/>
      <c r="C94" s="113"/>
      <c r="D94" s="113"/>
      <c r="E94" s="113"/>
      <c r="F94" s="113"/>
      <c r="G94" s="113"/>
      <c r="H94" s="113"/>
      <c r="I94" s="113"/>
      <c r="J94" s="113"/>
      <c r="K94" s="113"/>
      <c r="L94" s="113"/>
      <c r="M94" s="113"/>
      <c r="N94" s="113"/>
      <c r="O94" s="113"/>
      <c r="P94" s="114"/>
      <c r="Q94" s="114"/>
      <c r="R94" s="115"/>
      <c r="S94" s="116"/>
      <c r="T94" s="115"/>
      <c r="U94" s="116"/>
      <c r="V94" s="113"/>
      <c r="W94" s="113"/>
    </row>
    <row r="95" spans="1:23" ht="22.5" hidden="1">
      <c r="A95" s="117" t="s">
        <v>114</v>
      </c>
      <c r="B95" s="118">
        <f>SUM(B96:B110)</f>
        <v>0</v>
      </c>
      <c r="C95" s="118">
        <f>SUM(C96:C110)</f>
        <v>0</v>
      </c>
      <c r="D95" s="118">
        <f>SUM(D96:D110)</f>
        <v>0</v>
      </c>
      <c r="E95" s="118">
        <f>SUM(E96:E110)</f>
        <v>0</v>
      </c>
      <c r="F95" s="118">
        <f>SUM(F96:F110)</f>
        <v>0</v>
      </c>
      <c r="G95" s="118">
        <f>SUM(G96:G110)</f>
        <v>0</v>
      </c>
      <c r="H95" s="118">
        <f>SUM(H96:H110)</f>
        <v>0</v>
      </c>
      <c r="I95" s="118">
        <f>SUM(I96:I110)</f>
        <v>0</v>
      </c>
      <c r="J95" s="118">
        <f>SUM(J96:J110)</f>
        <v>0</v>
      </c>
      <c r="K95" s="118">
        <f>SUM(K96:K110)</f>
        <v>0</v>
      </c>
      <c r="L95" s="118">
        <f>SUM(L96:L110)</f>
        <v>0</v>
      </c>
      <c r="M95" s="119">
        <f>SUM(M96:M110)</f>
        <v>0</v>
      </c>
      <c r="N95" s="118"/>
      <c r="O95" s="119"/>
      <c r="P95" s="118"/>
      <c r="Q95" s="119"/>
      <c r="R95" s="120" t="str">
        <f>IF(L95=0," ",(N95-L95)/L95)</f>
        <v> </v>
      </c>
      <c r="S95" s="120" t="str">
        <f>IF(M95=0," ",(O95-M95)/M95)</f>
        <v> </v>
      </c>
      <c r="T95" s="120" t="str">
        <f>IF(E95=0," ",(P95/E95))</f>
        <v> </v>
      </c>
      <c r="U95" s="121" t="str">
        <f>IF(E95=0," ",(Q95/E95))</f>
        <v> </v>
      </c>
      <c r="V95" s="118">
        <f>SUM(V96:V110)</f>
        <v>0</v>
      </c>
      <c r="W95" s="118">
        <f>SUM(W96:W110)</f>
        <v>0</v>
      </c>
    </row>
    <row r="96" spans="1:23" ht="12.75" hidden="1">
      <c r="A96" s="1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126" t="str">
        <f>IF(L96=0," ",(N96-L96)/L96)</f>
        <v> </v>
      </c>
      <c r="S96" s="126" t="str">
        <f>IF(M96=0," ",(O96-M96)/M96)</f>
        <v> </v>
      </c>
      <c r="T96" s="126" t="str">
        <f>IF(E96=0," ",(P96/E96))</f>
        <v> </v>
      </c>
      <c r="U96" s="127" t="str">
        <f>IF(E96=0," ",(Q96/E96))</f>
        <v> </v>
      </c>
      <c r="V96" s="123"/>
      <c r="W96" s="123"/>
    </row>
    <row r="97" spans="1:23" ht="12.75" hidden="1">
      <c r="A97" s="122"/>
      <c r="B97" s="123"/>
      <c r="C97" s="123"/>
      <c r="D97" s="123"/>
      <c r="E97" s="124">
        <f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126" t="str">
        <f>IF(L97=0," ",(N97-L97)/L97)</f>
        <v> </v>
      </c>
      <c r="S97" s="126" t="str">
        <f>IF(M97=0," ",(O97-M97)/M97)</f>
        <v> </v>
      </c>
      <c r="T97" s="126" t="str">
        <f>IF(E97=0," ",(P97/E97))</f>
        <v> </v>
      </c>
      <c r="U97" s="127" t="str">
        <f>IF(E97=0," ",(Q97/E97))</f>
        <v> </v>
      </c>
      <c r="V97" s="123"/>
      <c r="W97" s="123"/>
    </row>
    <row r="98" spans="1:23" ht="12.75" hidden="1">
      <c r="A98" s="122"/>
      <c r="B98" s="123"/>
      <c r="C98" s="123"/>
      <c r="D98" s="123"/>
      <c r="E98" s="124">
        <f>SUM(B98:D98)</f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126" t="str">
        <f>IF(L98=0," ",(N98-L98)/L98)</f>
        <v> </v>
      </c>
      <c r="S98" s="126" t="str">
        <f>IF(M98=0," ",(O98-M98)/M98)</f>
        <v> </v>
      </c>
      <c r="T98" s="126" t="str">
        <f>IF(E98=0," ",(P98/E98))</f>
        <v> </v>
      </c>
      <c r="U98" s="127" t="str">
        <f>IF(E98=0," ",(Q98/E98))</f>
        <v> </v>
      </c>
      <c r="V98" s="123"/>
      <c r="W98" s="123"/>
    </row>
    <row r="99" spans="1:23" ht="12.75" hidden="1">
      <c r="A99" s="122"/>
      <c r="B99" s="123"/>
      <c r="C99" s="123"/>
      <c r="D99" s="123"/>
      <c r="E99" s="124">
        <f>SUM(B99:D99)</f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126" t="str">
        <f>IF(L99=0," ",(N99-L99)/L99)</f>
        <v> </v>
      </c>
      <c r="S99" s="126" t="str">
        <f>IF(M99=0," ",(O99-M99)/M99)</f>
        <v> </v>
      </c>
      <c r="T99" s="126" t="str">
        <f>IF(E99=0," ",(P99/E99))</f>
        <v> </v>
      </c>
      <c r="U99" s="127" t="str">
        <f>IF(E99=0," ",(Q99/E99))</f>
        <v> </v>
      </c>
      <c r="V99" s="123"/>
      <c r="W99" s="123"/>
    </row>
    <row r="100" spans="1:23" ht="12.75" hidden="1">
      <c r="A100" s="122"/>
      <c r="B100" s="123"/>
      <c r="C100" s="123"/>
      <c r="D100" s="123"/>
      <c r="E100" s="124">
        <f>SUM(B100:D100)</f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126" t="str">
        <f>IF(L100=0," ",(N100-L100)/L100)</f>
        <v> </v>
      </c>
      <c r="S100" s="126" t="str">
        <f>IF(M100=0," ",(O100-M100)/M100)</f>
        <v> </v>
      </c>
      <c r="T100" s="126" t="str">
        <f>IF(E100=0," ",(P100/E100))</f>
        <v> </v>
      </c>
      <c r="U100" s="127" t="str">
        <f>IF(E100=0," ",(Q100/E100))</f>
        <v> </v>
      </c>
      <c r="V100" s="123"/>
      <c r="W100" s="123"/>
    </row>
    <row r="101" spans="1:23" ht="12.75" hidden="1">
      <c r="A101" s="122"/>
      <c r="B101" s="123"/>
      <c r="C101" s="123"/>
      <c r="D101" s="123"/>
      <c r="E101" s="124">
        <f>SUM(B101:D101)</f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126" t="str">
        <f>IF(L101=0," ",(N101-L101)/L101)</f>
        <v> </v>
      </c>
      <c r="S101" s="126" t="str">
        <f>IF(M101=0," ",(O101-M101)/M101)</f>
        <v> </v>
      </c>
      <c r="T101" s="126" t="str">
        <f>IF(E101=0," ",(P101/E101))</f>
        <v> </v>
      </c>
      <c r="U101" s="127" t="str">
        <f>IF(E101=0," ",(Q101/E101))</f>
        <v> </v>
      </c>
      <c r="V101" s="123"/>
      <c r="W101" s="123"/>
    </row>
    <row r="102" spans="1:23" ht="12.75" hidden="1">
      <c r="A102" s="122"/>
      <c r="B102" s="123"/>
      <c r="C102" s="123"/>
      <c r="D102" s="123"/>
      <c r="E102" s="124">
        <f>SUM(B102:D102)</f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126" t="str">
        <f>IF(L102=0," ",(N102-L102)/L102)</f>
        <v> </v>
      </c>
      <c r="S102" s="126" t="str">
        <f>IF(M102=0," ",(O102-M102)/M102)</f>
        <v> </v>
      </c>
      <c r="T102" s="126" t="str">
        <f>IF(E102=0," ",(P102/E102))</f>
        <v> </v>
      </c>
      <c r="U102" s="127" t="str">
        <f>IF(E102=0," ",(Q102/E102))</f>
        <v> </v>
      </c>
      <c r="V102" s="123"/>
      <c r="W102" s="123"/>
    </row>
    <row r="103" spans="1:23" ht="12.75" hidden="1">
      <c r="A103" s="122"/>
      <c r="B103" s="123"/>
      <c r="C103" s="123"/>
      <c r="D103" s="123"/>
      <c r="E103" s="124">
        <f>SUM(B103:D103)</f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126" t="str">
        <f>IF(L103=0," ",(N103-L103)/L103)</f>
        <v> </v>
      </c>
      <c r="S103" s="126" t="str">
        <f>IF(M103=0," ",(O103-M103)/M103)</f>
        <v> </v>
      </c>
      <c r="T103" s="126" t="str">
        <f>IF(E103=0," ",(P103/E103))</f>
        <v> </v>
      </c>
      <c r="U103" s="127" t="str">
        <f>IF(E103=0," ",(Q103/E103))</f>
        <v> </v>
      </c>
      <c r="V103" s="123"/>
      <c r="W103" s="123"/>
    </row>
    <row r="104" spans="1:23" ht="12.75" hidden="1">
      <c r="A104" s="122"/>
      <c r="B104" s="123"/>
      <c r="C104" s="123"/>
      <c r="D104" s="123"/>
      <c r="E104" s="124">
        <f>SUM(B104:D104)</f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126" t="str">
        <f>IF(L104=0," ",(N104-L104)/L104)</f>
        <v> </v>
      </c>
      <c r="S104" s="126" t="str">
        <f>IF(M104=0," ",(O104-M104)/M104)</f>
        <v> </v>
      </c>
      <c r="T104" s="126" t="str">
        <f>IF(E104=0," ",(P104/E104))</f>
        <v> </v>
      </c>
      <c r="U104" s="127" t="str">
        <f>IF(E104=0," ",(Q104/E104))</f>
        <v> </v>
      </c>
      <c r="V104" s="123"/>
      <c r="W104" s="123"/>
    </row>
    <row r="105" spans="1:23" ht="12.75" hidden="1">
      <c r="A105" s="122"/>
      <c r="B105" s="123"/>
      <c r="C105" s="123"/>
      <c r="D105" s="123"/>
      <c r="E105" s="124">
        <f>SUM(B105:D105)</f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126" t="str">
        <f>IF(L105=0," ",(N105-L105)/L105)</f>
        <v> </v>
      </c>
      <c r="S105" s="126" t="str">
        <f>IF(M105=0," ",(O105-M105)/M105)</f>
        <v> </v>
      </c>
      <c r="T105" s="126" t="str">
        <f>IF(E105=0," ",(P105/E105))</f>
        <v> </v>
      </c>
      <c r="U105" s="127" t="str">
        <f>IF(E105=0," ",(Q105/E105))</f>
        <v> </v>
      </c>
      <c r="V105" s="123"/>
      <c r="W105" s="123"/>
    </row>
    <row r="106" spans="1:23" ht="12.75" hidden="1">
      <c r="A106" s="122"/>
      <c r="B106" s="123"/>
      <c r="C106" s="123"/>
      <c r="D106" s="123"/>
      <c r="E106" s="124">
        <f>SUM(B106:D106)</f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126" t="str">
        <f>IF(L106=0," ",(N106-L106)/L106)</f>
        <v> </v>
      </c>
      <c r="S106" s="126" t="str">
        <f>IF(M106=0," ",(O106-M106)/M106)</f>
        <v> </v>
      </c>
      <c r="T106" s="126" t="str">
        <f>IF(E106=0," ",(P106/E106))</f>
        <v> </v>
      </c>
      <c r="U106" s="127" t="str">
        <f>IF(E106=0," ",(Q106/E106))</f>
        <v> </v>
      </c>
      <c r="V106" s="123"/>
      <c r="W106" s="123"/>
    </row>
    <row r="107" spans="1:23" ht="12.75" hidden="1">
      <c r="A107" s="122"/>
      <c r="B107" s="123"/>
      <c r="C107" s="123"/>
      <c r="D107" s="123"/>
      <c r="E107" s="124">
        <f>SUM(B107:D107)</f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126" t="str">
        <f>IF(L107=0," ",(N107-L107)/L107)</f>
        <v> </v>
      </c>
      <c r="S107" s="126" t="str">
        <f>IF(M107=0," ",(O107-M107)/M107)</f>
        <v> </v>
      </c>
      <c r="T107" s="126" t="str">
        <f>IF(E107=0," ",(P107/E107))</f>
        <v> </v>
      </c>
      <c r="U107" s="127" t="str">
        <f>IF(E107=0," ",(Q107/E107))</f>
        <v> </v>
      </c>
      <c r="V107" s="123"/>
      <c r="W107" s="123"/>
    </row>
    <row r="108" spans="1:23" ht="12.75" hidden="1">
      <c r="A108" s="122"/>
      <c r="B108" s="123"/>
      <c r="C108" s="123"/>
      <c r="D108" s="123"/>
      <c r="E108" s="124">
        <f>SUM(B108:D108)</f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126" t="str">
        <f>IF(L108=0," ",(N108-L108)/L108)</f>
        <v> </v>
      </c>
      <c r="S108" s="126" t="str">
        <f>IF(M108=0," ",(O108-M108)/M108)</f>
        <v> </v>
      </c>
      <c r="T108" s="126" t="str">
        <f>IF(E108=0," ",(P108/E108))</f>
        <v> </v>
      </c>
      <c r="U108" s="127" t="str">
        <f>IF(E108=0," ",(Q108/E108))</f>
        <v> </v>
      </c>
      <c r="V108" s="123"/>
      <c r="W108" s="123"/>
    </row>
    <row r="109" spans="1:23" ht="12.75" hidden="1">
      <c r="A109" s="122"/>
      <c r="B109" s="123"/>
      <c r="C109" s="123"/>
      <c r="D109" s="123"/>
      <c r="E109" s="124">
        <f>SUM(B109:D109)</f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126" t="str">
        <f>IF(L109=0," ",(N109-L109)/L109)</f>
        <v> </v>
      </c>
      <c r="S109" s="126" t="str">
        <f>IF(M109=0," ",(O109-M109)/M109)</f>
        <v> </v>
      </c>
      <c r="T109" s="126" t="str">
        <f>IF(E109=0," ",(P109/E109))</f>
        <v> </v>
      </c>
      <c r="U109" s="127" t="str">
        <f>IF(E109=0," ",(Q109/E109))</f>
        <v> </v>
      </c>
      <c r="V109" s="123"/>
      <c r="W109" s="123"/>
    </row>
    <row r="110" spans="1:23" ht="12.75" hidden="1">
      <c r="A110" s="122"/>
      <c r="B110" s="123"/>
      <c r="C110" s="123"/>
      <c r="D110" s="123"/>
      <c r="E110" s="124">
        <f>SUM(B110:D110)</f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126" t="str">
        <f>IF(L110=0," ",(N110-L110)/L110)</f>
        <v> </v>
      </c>
      <c r="S110" s="126" t="str">
        <f>IF(M110=0," ",(O110-M110)/M110)</f>
        <v> </v>
      </c>
      <c r="T110" s="126" t="str">
        <f>IF(E110=0," ",(P110/E110))</f>
        <v> </v>
      </c>
      <c r="U110" s="127" t="str">
        <f>IF(E110=0," ",(Q110/E110))</f>
        <v> </v>
      </c>
      <c r="V110" s="123"/>
      <c r="W110" s="123"/>
    </row>
    <row r="111" spans="1:23" ht="12.75" hidden="1">
      <c r="A111" s="128"/>
      <c r="B111" s="129"/>
      <c r="C111" s="130"/>
      <c r="D111" s="130"/>
      <c r="E111" s="130"/>
      <c r="F111" s="129"/>
      <c r="G111" s="130"/>
      <c r="H111" s="129"/>
      <c r="I111" s="130"/>
      <c r="J111" s="129"/>
      <c r="K111" s="130"/>
      <c r="L111" s="129"/>
      <c r="M111" s="129"/>
      <c r="N111" s="129"/>
      <c r="O111" s="129"/>
      <c r="P111" s="129"/>
      <c r="Q111" s="129"/>
      <c r="R111" s="120" t="str">
        <f>IF(L111=0," ",(N111-L111)/L111)</f>
        <v> </v>
      </c>
      <c r="S111" s="121" t="str">
        <f>IF(M111=0," ",(O111-M111)/M111)</f>
        <v> </v>
      </c>
      <c r="T111" s="120" t="str">
        <f>IF(E111=0," ",(P111/E111))</f>
        <v> </v>
      </c>
      <c r="U111" s="121" t="str">
        <f>IF(E111=0," ",(Q111/E111))</f>
        <v> </v>
      </c>
      <c r="V111" s="129"/>
      <c r="W111" s="130"/>
    </row>
    <row r="112" spans="1:23" ht="12.75" hidden="1">
      <c r="A112" s="128" t="s">
        <v>85</v>
      </c>
      <c r="B112" s="129">
        <f>B95+B85</f>
        <v>0</v>
      </c>
      <c r="C112" s="129">
        <f>C95+C85</f>
        <v>0</v>
      </c>
      <c r="D112" s="129">
        <f>D95+D85</f>
        <v>0</v>
      </c>
      <c r="E112" s="129">
        <f>E95+E85</f>
        <v>0</v>
      </c>
      <c r="F112" s="129">
        <f>F95+F85</f>
        <v>0</v>
      </c>
      <c r="G112" s="129">
        <f>G95+G85</f>
        <v>0</v>
      </c>
      <c r="H112" s="129">
        <f>H95+H85</f>
        <v>0</v>
      </c>
      <c r="I112" s="129">
        <f>I95+I85</f>
        <v>0</v>
      </c>
      <c r="J112" s="129">
        <f>J95+J85</f>
        <v>0</v>
      </c>
      <c r="K112" s="129">
        <f>K95+K85</f>
        <v>0</v>
      </c>
      <c r="L112" s="129">
        <f>L95+L85</f>
        <v>0</v>
      </c>
      <c r="M112" s="129">
        <f>M95+M85</f>
        <v>0</v>
      </c>
      <c r="N112" s="129">
        <f>N95+N85</f>
        <v>0</v>
      </c>
      <c r="O112" s="129">
        <f>O95+O85</f>
        <v>0</v>
      </c>
      <c r="P112" s="129">
        <f>P95+P85</f>
        <v>0</v>
      </c>
      <c r="Q112" s="129">
        <f>Q95+Q85</f>
        <v>0</v>
      </c>
      <c r="R112" s="120" t="str">
        <f>IF(L112=0," ",(N112-L112)/L112)</f>
        <v> </v>
      </c>
      <c r="S112" s="121" t="str">
        <f>IF(M112=0," ",(O112-M112)/M112)</f>
        <v> </v>
      </c>
      <c r="T112" s="120" t="str">
        <f>IF(E112=0," ",(P112/E112))</f>
        <v> </v>
      </c>
      <c r="U112" s="121" t="str">
        <f>IF(E112=0," ",(Q112/E112))</f>
        <v> </v>
      </c>
      <c r="V112" s="129">
        <f>V95+V85</f>
        <v>0</v>
      </c>
      <c r="W112" s="129">
        <f>W95+W85</f>
        <v>0</v>
      </c>
    </row>
    <row r="113" spans="1:23" ht="12.75" hidden="1">
      <c r="A113" s="131" t="s">
        <v>115</v>
      </c>
      <c r="B113" s="132">
        <f>B85</f>
        <v>0</v>
      </c>
      <c r="C113" s="132">
        <f>C85</f>
        <v>0</v>
      </c>
      <c r="D113" s="132">
        <f>D85</f>
        <v>0</v>
      </c>
      <c r="E113" s="132">
        <f>E85</f>
        <v>0</v>
      </c>
      <c r="F113" s="132">
        <f>F85</f>
        <v>0</v>
      </c>
      <c r="G113" s="132">
        <f>G85</f>
        <v>0</v>
      </c>
      <c r="H113" s="132">
        <f>H85</f>
        <v>0</v>
      </c>
      <c r="I113" s="132">
        <f>I85</f>
        <v>0</v>
      </c>
      <c r="J113" s="132">
        <f>J85</f>
        <v>0</v>
      </c>
      <c r="K113" s="132">
        <f>K85</f>
        <v>0</v>
      </c>
      <c r="L113" s="132">
        <f>L85</f>
        <v>0</v>
      </c>
      <c r="M113" s="132">
        <f>M85</f>
        <v>0</v>
      </c>
      <c r="N113" s="132">
        <f>N85</f>
        <v>0</v>
      </c>
      <c r="O113" s="132">
        <f>O85</f>
        <v>0</v>
      </c>
      <c r="P113" s="132">
        <f>P85</f>
        <v>0</v>
      </c>
      <c r="Q113" s="132">
        <f>Q85</f>
        <v>0</v>
      </c>
      <c r="R113" s="120" t="str">
        <f>IF(L113=0," ",(N113-L113)/L113)</f>
        <v> </v>
      </c>
      <c r="S113" s="121" t="str">
        <f>IF(M113=0," ",(O113-M113)/M113)</f>
        <v> </v>
      </c>
      <c r="T113" s="120" t="str">
        <f>IF(E113=0," ",(P113/E113))</f>
        <v> </v>
      </c>
      <c r="U113" s="121" t="str">
        <f>IF(E113=0," ",(Q113/E113))</f>
        <v> </v>
      </c>
      <c r="V113" s="132">
        <f>V85</f>
        <v>0</v>
      </c>
      <c r="W113" s="132">
        <f>W85</f>
        <v>0</v>
      </c>
    </row>
    <row r="114" spans="1:23" ht="12.75">
      <c r="A114" s="133"/>
      <c r="B114" s="134"/>
      <c r="C114" s="134"/>
      <c r="D114" s="134"/>
      <c r="E114" s="134"/>
      <c r="F114" s="134"/>
      <c r="G114" s="134"/>
      <c r="H114" s="134"/>
      <c r="I114" s="134"/>
      <c r="J114" s="134"/>
      <c r="K114" s="134"/>
      <c r="L114" s="134"/>
      <c r="M114" s="134"/>
      <c r="N114" s="134"/>
      <c r="O114" s="134"/>
      <c r="P114" s="134"/>
      <c r="Q114" s="134"/>
      <c r="R114" s="135"/>
      <c r="S114" s="135"/>
      <c r="T114" s="135"/>
      <c r="U114" s="135"/>
      <c r="V114" s="134"/>
      <c r="W114" s="134"/>
    </row>
    <row r="115" ht="12.75">
      <c r="A115" s="136" t="s">
        <v>116</v>
      </c>
    </row>
    <row r="116" ht="12.75">
      <c r="A116" s="136" t="s">
        <v>117</v>
      </c>
    </row>
    <row r="117" spans="1:22" ht="12.75">
      <c r="A117" s="136" t="s">
        <v>118</v>
      </c>
      <c r="B117" s="137"/>
      <c r="C117" s="137"/>
      <c r="D117" s="137"/>
      <c r="E117" s="137"/>
      <c r="F117" s="137"/>
      <c r="H117" s="137"/>
      <c r="I117" s="137"/>
      <c r="J117" s="137"/>
      <c r="K117" s="137"/>
      <c r="V117" s="137"/>
    </row>
    <row r="118" spans="1:22" ht="12.75">
      <c r="A118" s="136" t="s">
        <v>119</v>
      </c>
      <c r="B118" s="137"/>
      <c r="C118" s="137"/>
      <c r="D118" s="137"/>
      <c r="E118" s="137"/>
      <c r="F118" s="137"/>
      <c r="H118" s="137"/>
      <c r="I118" s="137"/>
      <c r="J118" s="137"/>
      <c r="K118" s="137"/>
      <c r="V118" s="137"/>
    </row>
    <row r="119" spans="1:22" ht="12.75">
      <c r="A119" s="136" t="s">
        <v>120</v>
      </c>
      <c r="B119" s="137"/>
      <c r="C119" s="137"/>
      <c r="D119" s="137"/>
      <c r="E119" s="137"/>
      <c r="F119" s="137"/>
      <c r="H119" s="137"/>
      <c r="I119" s="137"/>
      <c r="J119" s="137"/>
      <c r="K119" s="137"/>
      <c r="V119" s="137"/>
    </row>
    <row r="120" ht="12.75">
      <c r="A120" s="136" t="s">
        <v>121</v>
      </c>
    </row>
    <row r="123" spans="1:23" ht="12.75">
      <c r="A123" s="137"/>
      <c r="G123" s="137"/>
      <c r="W123" s="137"/>
    </row>
    <row r="124" spans="1:23" ht="12.75">
      <c r="A124" s="137"/>
      <c r="G124" s="137"/>
      <c r="W124" s="137"/>
    </row>
    <row r="125" spans="1:23" ht="12.75">
      <c r="A125" s="137"/>
      <c r="G125" s="137"/>
      <c r="W125" s="137"/>
    </row>
  </sheetData>
  <sheetProtection password="F954" sheet="1" objects="1" scenarios="1"/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horizontalDpi="600" verticalDpi="600" orientation="landscape" paperSize="9" scale="4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125"/>
  <sheetViews>
    <sheetView showGridLines="0" zoomScalePageLayoutView="0" workbookViewId="0" topLeftCell="A1">
      <selection activeCell="D28" sqref="D28"/>
    </sheetView>
  </sheetViews>
  <sheetFormatPr defaultColWidth="9.140625" defaultRowHeight="12.75"/>
  <cols>
    <col min="1" max="1" width="52.7109375" style="0" customWidth="1"/>
    <col min="2" max="9" width="13.7109375" style="0" customWidth="1"/>
    <col min="10" max="15" width="13.7109375" style="0" hidden="1" customWidth="1"/>
    <col min="16" max="23" width="13.7109375" style="0" customWidth="1"/>
    <col min="24" max="24" width="2.7109375" style="0" customWidth="1"/>
  </cols>
  <sheetData>
    <row r="1" spans="1:23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2"/>
      <c r="W1" s="2"/>
    </row>
    <row r="2" spans="1:23" ht="18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4"/>
      <c r="W2" s="4"/>
    </row>
    <row r="3" spans="1:23" ht="18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4"/>
      <c r="W3" s="4"/>
    </row>
    <row r="4" spans="1:23" ht="18" customHeight="1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4"/>
      <c r="W4" s="4"/>
    </row>
    <row r="5" spans="1:23" ht="15" customHeight="1">
      <c r="A5" s="5" t="s">
        <v>129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6"/>
      <c r="W5" s="6"/>
    </row>
    <row r="6" spans="1:23" ht="12.75" customHeight="1">
      <c r="A6" s="7"/>
      <c r="B6" s="7"/>
      <c r="C6" s="7"/>
      <c r="D6" s="7"/>
      <c r="E6" s="8"/>
      <c r="F6" s="9" t="s">
        <v>4</v>
      </c>
      <c r="G6" s="10"/>
      <c r="H6" s="9" t="s">
        <v>5</v>
      </c>
      <c r="I6" s="10"/>
      <c r="J6" s="9" t="s">
        <v>6</v>
      </c>
      <c r="K6" s="10"/>
      <c r="L6" s="9" t="s">
        <v>7</v>
      </c>
      <c r="M6" s="10"/>
      <c r="N6" s="9" t="s">
        <v>8</v>
      </c>
      <c r="O6" s="10"/>
      <c r="P6" s="9" t="s">
        <v>9</v>
      </c>
      <c r="Q6" s="10"/>
      <c r="R6" s="9" t="s">
        <v>10</v>
      </c>
      <c r="S6" s="10"/>
      <c r="T6" s="9" t="s">
        <v>11</v>
      </c>
      <c r="U6" s="10"/>
      <c r="V6" s="9" t="s">
        <v>12</v>
      </c>
      <c r="W6" s="10"/>
    </row>
    <row r="7" spans="1:23" ht="76.5">
      <c r="A7" s="11" t="s">
        <v>13</v>
      </c>
      <c r="B7" s="12" t="s">
        <v>14</v>
      </c>
      <c r="C7" s="12" t="s">
        <v>15</v>
      </c>
      <c r="D7" s="12" t="s">
        <v>16</v>
      </c>
      <c r="E7" s="12" t="s">
        <v>17</v>
      </c>
      <c r="F7" s="13" t="s">
        <v>18</v>
      </c>
      <c r="G7" s="14" t="s">
        <v>19</v>
      </c>
      <c r="H7" s="13" t="s">
        <v>20</v>
      </c>
      <c r="I7" s="14" t="s">
        <v>21</v>
      </c>
      <c r="J7" s="13" t="s">
        <v>22</v>
      </c>
      <c r="K7" s="14" t="s">
        <v>23</v>
      </c>
      <c r="L7" s="13" t="s">
        <v>24</v>
      </c>
      <c r="M7" s="14" t="s">
        <v>25</v>
      </c>
      <c r="N7" s="13" t="s">
        <v>26</v>
      </c>
      <c r="O7" s="14" t="s">
        <v>27</v>
      </c>
      <c r="P7" s="13" t="s">
        <v>28</v>
      </c>
      <c r="Q7" s="14" t="s">
        <v>29</v>
      </c>
      <c r="R7" s="13" t="s">
        <v>28</v>
      </c>
      <c r="S7" s="14" t="s">
        <v>29</v>
      </c>
      <c r="T7" s="13" t="s">
        <v>30</v>
      </c>
      <c r="U7" s="14" t="s">
        <v>31</v>
      </c>
      <c r="V7" s="13" t="s">
        <v>17</v>
      </c>
      <c r="W7" s="14" t="s">
        <v>32</v>
      </c>
    </row>
    <row r="8" spans="1:23" ht="12.75" customHeight="1">
      <c r="A8" s="15" t="s">
        <v>33</v>
      </c>
      <c r="B8" s="16"/>
      <c r="C8" s="16"/>
      <c r="D8" s="16"/>
      <c r="E8" s="16"/>
      <c r="F8" s="17"/>
      <c r="G8" s="18"/>
      <c r="H8" s="17"/>
      <c r="I8" s="18"/>
      <c r="J8" s="17"/>
      <c r="K8" s="18"/>
      <c r="L8" s="17"/>
      <c r="M8" s="18"/>
      <c r="N8" s="17"/>
      <c r="O8" s="18"/>
      <c r="P8" s="17"/>
      <c r="Q8" s="18"/>
      <c r="R8" s="19"/>
      <c r="S8" s="20"/>
      <c r="T8" s="19"/>
      <c r="U8" s="21"/>
      <c r="V8" s="17"/>
      <c r="W8" s="18"/>
    </row>
    <row r="9" spans="1:23" ht="12.75" customHeight="1" hidden="1">
      <c r="A9" s="22" t="s">
        <v>34</v>
      </c>
      <c r="B9" s="23">
        <v>0</v>
      </c>
      <c r="C9" s="23">
        <v>0</v>
      </c>
      <c r="D9" s="23"/>
      <c r="E9" s="23">
        <f>$B9+$C9+$D9</f>
        <v>0</v>
      </c>
      <c r="F9" s="24">
        <v>0</v>
      </c>
      <c r="G9" s="25">
        <v>0</v>
      </c>
      <c r="H9" s="24"/>
      <c r="I9" s="25"/>
      <c r="J9" s="24"/>
      <c r="K9" s="25"/>
      <c r="L9" s="24"/>
      <c r="M9" s="25"/>
      <c r="N9" s="24"/>
      <c r="O9" s="25"/>
      <c r="P9" s="24">
        <f>$H9+$J9+$L9+$N9</f>
        <v>0</v>
      </c>
      <c r="Q9" s="25">
        <f>$I9+$K9+$M9+$O9</f>
        <v>0</v>
      </c>
      <c r="R9" s="26">
        <f>IF($H9=0,0,(($H9-$H9)/$H9)*100)</f>
        <v>0</v>
      </c>
      <c r="S9" s="27">
        <f>IF($I9=0,0,(($I9-$I9)/$I9)*100)</f>
        <v>0</v>
      </c>
      <c r="T9" s="26">
        <f>IF($E9=0,0,($P9/$E9)*100)</f>
        <v>0</v>
      </c>
      <c r="U9" s="28">
        <f>IF($E9=0,0,($Q9/$E9)*100)</f>
        <v>0</v>
      </c>
      <c r="V9" s="24">
        <v>0</v>
      </c>
      <c r="W9" s="25"/>
    </row>
    <row r="10" spans="1:23" ht="12.75" customHeight="1">
      <c r="A10" s="22" t="s">
        <v>35</v>
      </c>
      <c r="B10" s="23">
        <v>77267000</v>
      </c>
      <c r="C10" s="23">
        <v>0</v>
      </c>
      <c r="D10" s="23"/>
      <c r="E10" s="23">
        <f>$B10+$C10+$D10</f>
        <v>77267000</v>
      </c>
      <c r="F10" s="24">
        <v>77267000</v>
      </c>
      <c r="G10" s="25">
        <v>77267000</v>
      </c>
      <c r="H10" s="24">
        <v>8058000</v>
      </c>
      <c r="I10" s="25">
        <v>13831052</v>
      </c>
      <c r="J10" s="24"/>
      <c r="K10" s="25"/>
      <c r="L10" s="24"/>
      <c r="M10" s="25"/>
      <c r="N10" s="24"/>
      <c r="O10" s="25"/>
      <c r="P10" s="24">
        <f>$H10+$J10+$L10+$N10</f>
        <v>8058000</v>
      </c>
      <c r="Q10" s="25">
        <f>$I10+$K10+$M10+$O10</f>
        <v>13831052</v>
      </c>
      <c r="R10" s="26">
        <f>IF($H10=0,0,(($H10-$H10)/$H10)*100)</f>
        <v>0</v>
      </c>
      <c r="S10" s="27">
        <f>IF($I10=0,0,(($I10-$I10)/$I10)*100)</f>
        <v>0</v>
      </c>
      <c r="T10" s="26">
        <f>IF($E10=0,0,($P10/$E10)*100)</f>
        <v>10.428772956113217</v>
      </c>
      <c r="U10" s="28">
        <f>IF($E10=0,0,($Q10/$E10)*100)</f>
        <v>17.90033520131492</v>
      </c>
      <c r="V10" s="24">
        <v>0</v>
      </c>
      <c r="W10" s="25">
        <v>0</v>
      </c>
    </row>
    <row r="11" spans="1:23" ht="12.75" customHeight="1">
      <c r="A11" s="22" t="s">
        <v>36</v>
      </c>
      <c r="B11" s="23">
        <v>9200000</v>
      </c>
      <c r="C11" s="23">
        <v>0</v>
      </c>
      <c r="D11" s="23"/>
      <c r="E11" s="23">
        <f>$B11+$C11+$D11</f>
        <v>9200000</v>
      </c>
      <c r="F11" s="24">
        <v>9200000</v>
      </c>
      <c r="G11" s="25">
        <v>6000000</v>
      </c>
      <c r="H11" s="24">
        <v>1615000</v>
      </c>
      <c r="I11" s="25">
        <v>1594869</v>
      </c>
      <c r="J11" s="24"/>
      <c r="K11" s="25"/>
      <c r="L11" s="24"/>
      <c r="M11" s="25"/>
      <c r="N11" s="24"/>
      <c r="O11" s="25"/>
      <c r="P11" s="24">
        <f>$H11+$J11+$L11+$N11</f>
        <v>1615000</v>
      </c>
      <c r="Q11" s="25">
        <f>$I11+$K11+$M11+$O11</f>
        <v>1594869</v>
      </c>
      <c r="R11" s="26">
        <f>IF($H11=0,0,(($H11-$H11)/$H11)*100)</f>
        <v>0</v>
      </c>
      <c r="S11" s="27">
        <f>IF($I11=0,0,(($I11-$I11)/$I11)*100)</f>
        <v>0</v>
      </c>
      <c r="T11" s="26">
        <f>IF($E11=0,0,($P11/$E11)*100)</f>
        <v>17.554347826086957</v>
      </c>
      <c r="U11" s="28">
        <f>IF($E11=0,0,($Q11/$E11)*100)</f>
        <v>17.335532608695654</v>
      </c>
      <c r="V11" s="24">
        <v>0</v>
      </c>
      <c r="W11" s="25">
        <v>0</v>
      </c>
    </row>
    <row r="12" spans="1:23" ht="12.75" customHeight="1">
      <c r="A12" s="22" t="s">
        <v>37</v>
      </c>
      <c r="B12" s="23">
        <v>0</v>
      </c>
      <c r="C12" s="23">
        <v>0</v>
      </c>
      <c r="D12" s="23"/>
      <c r="E12" s="23">
        <f>$B12+$C12+$D12</f>
        <v>0</v>
      </c>
      <c r="F12" s="24">
        <v>0</v>
      </c>
      <c r="G12" s="25">
        <v>0</v>
      </c>
      <c r="H12" s="24"/>
      <c r="I12" s="25"/>
      <c r="J12" s="24"/>
      <c r="K12" s="25"/>
      <c r="L12" s="24"/>
      <c r="M12" s="25"/>
      <c r="N12" s="24"/>
      <c r="O12" s="25"/>
      <c r="P12" s="24">
        <f>$H12+$J12+$L12+$N12</f>
        <v>0</v>
      </c>
      <c r="Q12" s="25">
        <f>$I12+$K12+$M12+$O12</f>
        <v>0</v>
      </c>
      <c r="R12" s="26">
        <f>IF($H12=0,0,(($H12-$H12)/$H12)*100)</f>
        <v>0</v>
      </c>
      <c r="S12" s="27">
        <f>IF($I12=0,0,(($I12-$I12)/$I12)*100)</f>
        <v>0</v>
      </c>
      <c r="T12" s="26">
        <f>IF($E12=0,0,($P12/$E12)*100)</f>
        <v>0</v>
      </c>
      <c r="U12" s="28">
        <f>IF($E12=0,0,($Q12/$E12)*100)</f>
        <v>0</v>
      </c>
      <c r="V12" s="24">
        <v>0</v>
      </c>
      <c r="W12" s="25">
        <v>0</v>
      </c>
    </row>
    <row r="13" spans="1:23" ht="12.75" customHeight="1">
      <c r="A13" s="22" t="s">
        <v>38</v>
      </c>
      <c r="B13" s="23">
        <v>40000000</v>
      </c>
      <c r="C13" s="23">
        <v>0</v>
      </c>
      <c r="D13" s="23"/>
      <c r="E13" s="23">
        <f>$B13+$C13+$D13</f>
        <v>40000000</v>
      </c>
      <c r="F13" s="24">
        <v>40000000</v>
      </c>
      <c r="G13" s="25">
        <v>30000000</v>
      </c>
      <c r="H13" s="24">
        <v>14756000</v>
      </c>
      <c r="I13" s="25">
        <v>5156689</v>
      </c>
      <c r="J13" s="24"/>
      <c r="K13" s="25"/>
      <c r="L13" s="24"/>
      <c r="M13" s="25"/>
      <c r="N13" s="24"/>
      <c r="O13" s="25"/>
      <c r="P13" s="24">
        <f>$H13+$J13+$L13+$N13</f>
        <v>14756000</v>
      </c>
      <c r="Q13" s="25">
        <f>$I13+$K13+$M13+$O13</f>
        <v>5156689</v>
      </c>
      <c r="R13" s="26">
        <f>IF($H13=0,0,(($H13-$H13)/$H13)*100)</f>
        <v>0</v>
      </c>
      <c r="S13" s="27">
        <f>IF($I13=0,0,(($I13-$I13)/$I13)*100)</f>
        <v>0</v>
      </c>
      <c r="T13" s="26">
        <f>IF($E13=0,0,($P13/$E13)*100)</f>
        <v>36.89</v>
      </c>
      <c r="U13" s="28">
        <f>IF($E13=0,0,($Q13/$E13)*100)</f>
        <v>12.8917225</v>
      </c>
      <c r="V13" s="24">
        <v>0</v>
      </c>
      <c r="W13" s="25">
        <v>0</v>
      </c>
    </row>
    <row r="14" spans="1:23" ht="12.75" customHeight="1">
      <c r="A14" s="22" t="s">
        <v>39</v>
      </c>
      <c r="B14" s="23">
        <v>900000</v>
      </c>
      <c r="C14" s="23">
        <v>0</v>
      </c>
      <c r="D14" s="23"/>
      <c r="E14" s="23">
        <f>$B14+$C14+$D14</f>
        <v>900000</v>
      </c>
      <c r="F14" s="24">
        <v>900000</v>
      </c>
      <c r="G14" s="25">
        <v>0</v>
      </c>
      <c r="H14" s="24"/>
      <c r="I14" s="25"/>
      <c r="J14" s="24"/>
      <c r="K14" s="25"/>
      <c r="L14" s="24"/>
      <c r="M14" s="25"/>
      <c r="N14" s="24"/>
      <c r="O14" s="25"/>
      <c r="P14" s="24">
        <f>$H14+$J14+$L14+$N14</f>
        <v>0</v>
      </c>
      <c r="Q14" s="25">
        <f>$I14+$K14+$M14+$O14</f>
        <v>0</v>
      </c>
      <c r="R14" s="26">
        <f>IF($H14=0,0,(($H14-$H14)/$H14)*100)</f>
        <v>0</v>
      </c>
      <c r="S14" s="27">
        <f>IF($I14=0,0,(($I14-$I14)/$I14)*100)</f>
        <v>0</v>
      </c>
      <c r="T14" s="26">
        <f>IF($E14=0,0,($P14/$E14)*100)</f>
        <v>0</v>
      </c>
      <c r="U14" s="28">
        <f>IF($E14=0,0,($Q14/$E14)*100)</f>
        <v>0</v>
      </c>
      <c r="V14" s="24">
        <v>0</v>
      </c>
      <c r="W14" s="25">
        <v>0</v>
      </c>
    </row>
    <row r="15" spans="1:23" ht="12.75" customHeight="1">
      <c r="A15" s="22" t="s">
        <v>40</v>
      </c>
      <c r="B15" s="23">
        <v>50955000</v>
      </c>
      <c r="C15" s="23">
        <v>0</v>
      </c>
      <c r="D15" s="23"/>
      <c r="E15" s="23">
        <f>$B15+$C15+$D15</f>
        <v>50955000</v>
      </c>
      <c r="F15" s="24">
        <v>50955000</v>
      </c>
      <c r="G15" s="25">
        <v>20927000</v>
      </c>
      <c r="H15" s="24">
        <v>13623000</v>
      </c>
      <c r="I15" s="25">
        <v>8743156</v>
      </c>
      <c r="J15" s="24"/>
      <c r="K15" s="25"/>
      <c r="L15" s="24"/>
      <c r="M15" s="25"/>
      <c r="N15" s="24"/>
      <c r="O15" s="25"/>
      <c r="P15" s="24">
        <f>$H15+$J15+$L15+$N15</f>
        <v>13623000</v>
      </c>
      <c r="Q15" s="25">
        <f>$I15+$K15+$M15+$O15</f>
        <v>8743156</v>
      </c>
      <c r="R15" s="26">
        <f>IF($H15=0,0,(($H15-$H15)/$H15)*100)</f>
        <v>0</v>
      </c>
      <c r="S15" s="27">
        <f>IF($I15=0,0,(($I15-$I15)/$I15)*100)</f>
        <v>0</v>
      </c>
      <c r="T15" s="26">
        <f>IF($E15=0,0,($P15/$E15)*100)</f>
        <v>26.735354724757137</v>
      </c>
      <c r="U15" s="28">
        <f>IF($E15=0,0,($Q15/$E15)*100)</f>
        <v>17.15858306348739</v>
      </c>
      <c r="V15" s="24">
        <v>0</v>
      </c>
      <c r="W15" s="25">
        <v>0</v>
      </c>
    </row>
    <row r="16" spans="1:23" ht="12.75" customHeight="1">
      <c r="A16" s="29" t="s">
        <v>41</v>
      </c>
      <c r="B16" s="30">
        <f>SUM(B9:B15)</f>
        <v>178322000</v>
      </c>
      <c r="C16" s="30">
        <f>SUM(C9:C15)</f>
        <v>0</v>
      </c>
      <c r="D16" s="30"/>
      <c r="E16" s="30">
        <f>$B16+$C16+$D16</f>
        <v>178322000</v>
      </c>
      <c r="F16" s="31">
        <f>SUM(F9:F15)</f>
        <v>178322000</v>
      </c>
      <c r="G16" s="32">
        <f>SUM(G9:G15)</f>
        <v>134194000</v>
      </c>
      <c r="H16" s="31">
        <f>SUM(H9:H15)</f>
        <v>38052000</v>
      </c>
      <c r="I16" s="32">
        <f>SUM(I9:I15)</f>
        <v>29325766</v>
      </c>
      <c r="J16" s="31">
        <f>SUM(J9:J15)</f>
        <v>0</v>
      </c>
      <c r="K16" s="32">
        <f>SUM(K9:K15)</f>
        <v>0</v>
      </c>
      <c r="L16" s="31">
        <f>SUM(L9:L15)</f>
        <v>0</v>
      </c>
      <c r="M16" s="32">
        <f>SUM(M9:M15)</f>
        <v>0</v>
      </c>
      <c r="N16" s="31">
        <f>SUM(N9:N15)</f>
        <v>0</v>
      </c>
      <c r="O16" s="32">
        <f>SUM(O9:O15)</f>
        <v>0</v>
      </c>
      <c r="P16" s="31">
        <f>$H16+$J16+$L16+$N16</f>
        <v>38052000</v>
      </c>
      <c r="Q16" s="32">
        <f>$I16+$K16+$M16+$O16</f>
        <v>29325766</v>
      </c>
      <c r="R16" s="33">
        <f>IF($H16=0,0,(($H16-$H16)/$H16)*100)</f>
        <v>0</v>
      </c>
      <c r="S16" s="34">
        <f>IF($I16=0,0,(($I16-$I16)/$I16)*100)</f>
        <v>0</v>
      </c>
      <c r="T16" s="33">
        <f>IF((SUM($E9:$E13)+$E15)=0,0,(P16/(SUM($E9:$E13)+$E15)*100))</f>
        <v>21.447171151266474</v>
      </c>
      <c r="U16" s="35">
        <f>IF((SUM($E9:$E13)+$E15)=0,0,(Q16/(SUM($E9:$E13)+$E15)*100))</f>
        <v>16.52882167938587</v>
      </c>
      <c r="V16" s="31">
        <f>SUM(V9:V15)</f>
        <v>0</v>
      </c>
      <c r="W16" s="32">
        <f>SUM(W9:W15)</f>
        <v>0</v>
      </c>
    </row>
    <row r="17" spans="1:23" ht="12.75" customHeight="1">
      <c r="A17" s="15" t="s">
        <v>42</v>
      </c>
      <c r="B17" s="36"/>
      <c r="C17" s="36"/>
      <c r="D17" s="36"/>
      <c r="E17" s="36"/>
      <c r="F17" s="37"/>
      <c r="G17" s="38"/>
      <c r="H17" s="37"/>
      <c r="I17" s="38"/>
      <c r="J17" s="37"/>
      <c r="K17" s="38"/>
      <c r="L17" s="37"/>
      <c r="M17" s="38"/>
      <c r="N17" s="37"/>
      <c r="O17" s="38"/>
      <c r="P17" s="37"/>
      <c r="Q17" s="38"/>
      <c r="R17" s="19"/>
      <c r="S17" s="20"/>
      <c r="T17" s="19"/>
      <c r="U17" s="21"/>
      <c r="V17" s="37"/>
      <c r="W17" s="38"/>
    </row>
    <row r="18" spans="1:23" ht="12.75" customHeight="1">
      <c r="A18" s="22" t="s">
        <v>43</v>
      </c>
      <c r="B18" s="23">
        <v>16900000</v>
      </c>
      <c r="C18" s="23">
        <v>-2109000</v>
      </c>
      <c r="D18" s="23"/>
      <c r="E18" s="23">
        <f>$B18+$C18+$D18</f>
        <v>14791000</v>
      </c>
      <c r="F18" s="24">
        <v>14791000</v>
      </c>
      <c r="G18" s="25">
        <v>0</v>
      </c>
      <c r="H18" s="24"/>
      <c r="I18" s="25"/>
      <c r="J18" s="24"/>
      <c r="K18" s="25"/>
      <c r="L18" s="24"/>
      <c r="M18" s="25"/>
      <c r="N18" s="24"/>
      <c r="O18" s="25"/>
      <c r="P18" s="24">
        <f>$H18+$J18+$L18+$N18</f>
        <v>0</v>
      </c>
      <c r="Q18" s="25">
        <f>$I18+$K18+$M18+$O18</f>
        <v>0</v>
      </c>
      <c r="R18" s="26">
        <f>IF($H18=0,0,(($H18-$H18)/$H18)*100)</f>
        <v>0</v>
      </c>
      <c r="S18" s="27">
        <f>IF($I18=0,0,(($I18-$I18)/$I18)*100)</f>
        <v>0</v>
      </c>
      <c r="T18" s="26">
        <f>IF($E18=0,0,($P18/$E18)*100)</f>
        <v>0</v>
      </c>
      <c r="U18" s="28">
        <f>IF($E18=0,0,($Q18/$E18)*100)</f>
        <v>0</v>
      </c>
      <c r="V18" s="24">
        <v>0</v>
      </c>
      <c r="W18" s="25">
        <v>0</v>
      </c>
    </row>
    <row r="19" spans="1:23" ht="12.75" customHeight="1">
      <c r="A19" s="22" t="s">
        <v>44</v>
      </c>
      <c r="B19" s="23">
        <v>16900000</v>
      </c>
      <c r="C19" s="23">
        <v>-2109000</v>
      </c>
      <c r="D19" s="23"/>
      <c r="E19" s="23">
        <f>$B19+$C19+$D19</f>
        <v>14791000</v>
      </c>
      <c r="F19" s="24">
        <v>0</v>
      </c>
      <c r="G19" s="25">
        <v>0</v>
      </c>
      <c r="H19" s="24"/>
      <c r="I19" s="25"/>
      <c r="J19" s="24"/>
      <c r="K19" s="25"/>
      <c r="L19" s="24"/>
      <c r="M19" s="25"/>
      <c r="N19" s="24"/>
      <c r="O19" s="25"/>
      <c r="P19" s="24">
        <f>$H19+$J19+$L19+$N19</f>
        <v>0</v>
      </c>
      <c r="Q19" s="25">
        <f>$I19+$K19+$M19+$O19</f>
        <v>0</v>
      </c>
      <c r="R19" s="26">
        <f>IF($H19=0,0,(($H19-$H19)/$H19)*100)</f>
        <v>0</v>
      </c>
      <c r="S19" s="27">
        <f>IF($I19=0,0,(($I19-$I19)/$I19)*100)</f>
        <v>0</v>
      </c>
      <c r="T19" s="26">
        <f>IF($E19=0,0,($P19/$E19)*100)</f>
        <v>0</v>
      </c>
      <c r="U19" s="28">
        <f>IF($E19=0,0,($Q19/$E19)*100)</f>
        <v>0</v>
      </c>
      <c r="V19" s="24">
        <v>0</v>
      </c>
      <c r="W19" s="25">
        <v>0</v>
      </c>
    </row>
    <row r="20" spans="1:23" ht="12.75" customHeight="1">
      <c r="A20" s="22" t="s">
        <v>45</v>
      </c>
      <c r="B20" s="23">
        <v>3137000</v>
      </c>
      <c r="C20" s="23">
        <v>0</v>
      </c>
      <c r="D20" s="23"/>
      <c r="E20" s="23">
        <f>$B20+$C20+$D20</f>
        <v>3137000</v>
      </c>
      <c r="F20" s="24">
        <v>3137000</v>
      </c>
      <c r="G20" s="25">
        <v>3137000</v>
      </c>
      <c r="H20" s="24">
        <v>268000</v>
      </c>
      <c r="I20" s="25">
        <v>961494</v>
      </c>
      <c r="J20" s="24"/>
      <c r="K20" s="25"/>
      <c r="L20" s="24"/>
      <c r="M20" s="25"/>
      <c r="N20" s="24"/>
      <c r="O20" s="25"/>
      <c r="P20" s="24">
        <f>$H20+$J20+$L20+$N20</f>
        <v>268000</v>
      </c>
      <c r="Q20" s="25">
        <f>$I20+$K20+$M20+$O20</f>
        <v>961494</v>
      </c>
      <c r="R20" s="26">
        <f>IF($H20=0,0,(($H20-$H20)/$H20)*100)</f>
        <v>0</v>
      </c>
      <c r="S20" s="27">
        <f>IF($I20=0,0,(($I20-$I20)/$I20)*100)</f>
        <v>0</v>
      </c>
      <c r="T20" s="26">
        <f>IF($E20=0,0,($P20/$E20)*100)</f>
        <v>8.54319413452343</v>
      </c>
      <c r="U20" s="28">
        <f>IF($E20=0,0,($Q20/$E20)*100)</f>
        <v>30.65011157156519</v>
      </c>
      <c r="V20" s="24">
        <v>0</v>
      </c>
      <c r="W20" s="25">
        <v>0</v>
      </c>
    </row>
    <row r="21" spans="1:23" ht="12.75" customHeight="1">
      <c r="A21" s="22" t="s">
        <v>46</v>
      </c>
      <c r="B21" s="23">
        <v>0</v>
      </c>
      <c r="C21" s="23">
        <v>0</v>
      </c>
      <c r="D21" s="23"/>
      <c r="E21" s="23">
        <f>$B21+$C21+$D21</f>
        <v>0</v>
      </c>
      <c r="F21" s="24">
        <v>0</v>
      </c>
      <c r="G21" s="25">
        <v>0</v>
      </c>
      <c r="H21" s="24"/>
      <c r="I21" s="25"/>
      <c r="J21" s="24"/>
      <c r="K21" s="25"/>
      <c r="L21" s="24"/>
      <c r="M21" s="25"/>
      <c r="N21" s="24"/>
      <c r="O21" s="25"/>
      <c r="P21" s="24">
        <f>$H21+$J21+$L21+$N21</f>
        <v>0</v>
      </c>
      <c r="Q21" s="25">
        <f>$I21+$K21+$M21+$O21</f>
        <v>0</v>
      </c>
      <c r="R21" s="26">
        <f>IF($H21=0,0,(($H21-$H21)/$H21)*100)</f>
        <v>0</v>
      </c>
      <c r="S21" s="27">
        <f>IF($I21=0,0,(($I21-$I21)/$I21)*100)</f>
        <v>0</v>
      </c>
      <c r="T21" s="26">
        <f>IF($E21=0,0,($P21/$E21)*100)</f>
        <v>0</v>
      </c>
      <c r="U21" s="28">
        <f>IF($E21=0,0,($Q21/$E21)*100)</f>
        <v>0</v>
      </c>
      <c r="V21" s="24">
        <v>0</v>
      </c>
      <c r="W21" s="25">
        <v>0</v>
      </c>
    </row>
    <row r="22" spans="1:23" ht="12.75" customHeight="1">
      <c r="A22" s="22" t="s">
        <v>47</v>
      </c>
      <c r="B22" s="23">
        <v>0</v>
      </c>
      <c r="C22" s="23">
        <v>0</v>
      </c>
      <c r="D22" s="23"/>
      <c r="E22" s="23">
        <f>$B22+$C22+$D22</f>
        <v>0</v>
      </c>
      <c r="F22" s="24">
        <v>0</v>
      </c>
      <c r="G22" s="25">
        <v>0</v>
      </c>
      <c r="H22" s="24"/>
      <c r="I22" s="25"/>
      <c r="J22" s="24"/>
      <c r="K22" s="25"/>
      <c r="L22" s="24"/>
      <c r="M22" s="25"/>
      <c r="N22" s="24"/>
      <c r="O22" s="25"/>
      <c r="P22" s="24">
        <f>$H22+$J22+$L22+$N22</f>
        <v>0</v>
      </c>
      <c r="Q22" s="25">
        <f>$I22+$K22+$M22+$O22</f>
        <v>0</v>
      </c>
      <c r="R22" s="26">
        <f>IF($H22=0,0,(($H22-$H22)/$H22)*100)</f>
        <v>0</v>
      </c>
      <c r="S22" s="27">
        <f>IF($I22=0,0,(($I22-$I22)/$I22)*100)</f>
        <v>0</v>
      </c>
      <c r="T22" s="26">
        <f>IF($E22=0,0,($P22/$E22)*100)</f>
        <v>0</v>
      </c>
      <c r="U22" s="28">
        <f>IF($E22=0,0,($Q22/$E22)*100)</f>
        <v>0</v>
      </c>
      <c r="V22" s="24">
        <v>0</v>
      </c>
      <c r="W22" s="25">
        <v>0</v>
      </c>
    </row>
    <row r="23" spans="1:23" ht="12.75" customHeight="1">
      <c r="A23" s="22" t="s">
        <v>48</v>
      </c>
      <c r="B23" s="23">
        <v>0</v>
      </c>
      <c r="C23" s="23">
        <v>0</v>
      </c>
      <c r="D23" s="23"/>
      <c r="E23" s="23">
        <f>$B23+$C23+$D23</f>
        <v>0</v>
      </c>
      <c r="F23" s="24">
        <v>0</v>
      </c>
      <c r="G23" s="25">
        <v>0</v>
      </c>
      <c r="H23" s="24"/>
      <c r="I23" s="25"/>
      <c r="J23" s="24"/>
      <c r="K23" s="25"/>
      <c r="L23" s="24"/>
      <c r="M23" s="25"/>
      <c r="N23" s="24"/>
      <c r="O23" s="25"/>
      <c r="P23" s="24">
        <f>$H23+$J23+$L23+$N23</f>
        <v>0</v>
      </c>
      <c r="Q23" s="25">
        <f>$I23+$K23+$M23+$O23</f>
        <v>0</v>
      </c>
      <c r="R23" s="26">
        <f>IF($H23=0,0,(($H23-$H23)/$H23)*100)</f>
        <v>0</v>
      </c>
      <c r="S23" s="27">
        <f>IF($I23=0,0,(($I23-$I23)/$I23)*100)</f>
        <v>0</v>
      </c>
      <c r="T23" s="26">
        <f>IF($E23=0,0,($P23/$E23)*100)</f>
        <v>0</v>
      </c>
      <c r="U23" s="28">
        <f>IF($E23=0,0,($Q23/$E23)*100)</f>
        <v>0</v>
      </c>
      <c r="V23" s="24">
        <v>0</v>
      </c>
      <c r="W23" s="25"/>
    </row>
    <row r="24" spans="1:23" ht="12.75" customHeight="1">
      <c r="A24" s="29" t="s">
        <v>41</v>
      </c>
      <c r="B24" s="30">
        <f>SUM(B18:B23)</f>
        <v>36937000</v>
      </c>
      <c r="C24" s="30">
        <f>SUM(C18:C23)</f>
        <v>-4218000</v>
      </c>
      <c r="D24" s="30"/>
      <c r="E24" s="30">
        <f>$B24+$C24+$D24</f>
        <v>32719000</v>
      </c>
      <c r="F24" s="31">
        <f>SUM(F18:F23)</f>
        <v>17928000</v>
      </c>
      <c r="G24" s="32">
        <f>SUM(G18:G23)</f>
        <v>3137000</v>
      </c>
      <c r="H24" s="31">
        <f>SUM(H18:H23)</f>
        <v>268000</v>
      </c>
      <c r="I24" s="32">
        <f>SUM(I18:I23)</f>
        <v>961494</v>
      </c>
      <c r="J24" s="31">
        <f>SUM(J18:J23)</f>
        <v>0</v>
      </c>
      <c r="K24" s="32">
        <f>SUM(K18:K23)</f>
        <v>0</v>
      </c>
      <c r="L24" s="31">
        <f>SUM(L18:L23)</f>
        <v>0</v>
      </c>
      <c r="M24" s="32">
        <f>SUM(M18:M23)</f>
        <v>0</v>
      </c>
      <c r="N24" s="31">
        <f>SUM(N18:N23)</f>
        <v>0</v>
      </c>
      <c r="O24" s="32">
        <f>SUM(O18:O23)</f>
        <v>0</v>
      </c>
      <c r="P24" s="31">
        <f>$H24+$J24+$L24+$N24</f>
        <v>268000</v>
      </c>
      <c r="Q24" s="32">
        <f>$I24+$K24+$M24+$O24</f>
        <v>961494</v>
      </c>
      <c r="R24" s="33">
        <f>IF($H24=0,0,(($H24-$H24)/$H24)*100)</f>
        <v>0</v>
      </c>
      <c r="S24" s="34">
        <f>IF($I24=0,0,(($I24-$I24)/$I24)*100)</f>
        <v>0</v>
      </c>
      <c r="T24" s="33">
        <f>IF(($E24-$E19-$E23)=0,0,($P24/($E24-$E19-$E23))*100)</f>
        <v>1.494868362338242</v>
      </c>
      <c r="U24" s="35">
        <f>IF(($E24-$E19-$E23)=0,0,($Q24/($E24-$E19-$E23))*100)</f>
        <v>5.363085676037483</v>
      </c>
      <c r="V24" s="31">
        <f>SUM(V18:V23)</f>
        <v>0</v>
      </c>
      <c r="W24" s="32">
        <f>SUM(W18:W23)</f>
        <v>0</v>
      </c>
    </row>
    <row r="25" spans="1:23" ht="12.75" customHeight="1">
      <c r="A25" s="15" t="s">
        <v>49</v>
      </c>
      <c r="B25" s="36"/>
      <c r="C25" s="36"/>
      <c r="D25" s="36"/>
      <c r="E25" s="36"/>
      <c r="F25" s="37"/>
      <c r="G25" s="38"/>
      <c r="H25" s="37"/>
      <c r="I25" s="38"/>
      <c r="J25" s="37"/>
      <c r="K25" s="38"/>
      <c r="L25" s="37"/>
      <c r="M25" s="38"/>
      <c r="N25" s="37"/>
      <c r="O25" s="38"/>
      <c r="P25" s="37"/>
      <c r="Q25" s="38"/>
      <c r="R25" s="19"/>
      <c r="S25" s="20"/>
      <c r="T25" s="19"/>
      <c r="U25" s="21"/>
      <c r="V25" s="37"/>
      <c r="W25" s="38"/>
    </row>
    <row r="26" spans="1:23" ht="12.75" customHeight="1">
      <c r="A26" s="22" t="s">
        <v>50</v>
      </c>
      <c r="B26" s="23">
        <v>0</v>
      </c>
      <c r="C26" s="23">
        <v>0</v>
      </c>
      <c r="D26" s="23"/>
      <c r="E26" s="23">
        <f>$B26+$C26+$D26</f>
        <v>0</v>
      </c>
      <c r="F26" s="24">
        <v>0</v>
      </c>
      <c r="G26" s="25">
        <v>0</v>
      </c>
      <c r="H26" s="24"/>
      <c r="I26" s="25"/>
      <c r="J26" s="24"/>
      <c r="K26" s="25"/>
      <c r="L26" s="24"/>
      <c r="M26" s="25"/>
      <c r="N26" s="24"/>
      <c r="O26" s="25"/>
      <c r="P26" s="24">
        <f>$H26+$J26+$L26+$N26</f>
        <v>0</v>
      </c>
      <c r="Q26" s="25">
        <f>$I26+$K26+$M26+$O26</f>
        <v>0</v>
      </c>
      <c r="R26" s="26">
        <f>IF($H26=0,0,(($H26-$H26)/$H26)*100)</f>
        <v>0</v>
      </c>
      <c r="S26" s="27">
        <f>IF($I26=0,0,(($I26-$I26)/$I26)*100)</f>
        <v>0</v>
      </c>
      <c r="T26" s="26">
        <f>IF($E26=0,0,($P26/$E26)*100)</f>
        <v>0</v>
      </c>
      <c r="U26" s="28">
        <f>IF($E26=0,0,($Q26/$E26)*100)</f>
        <v>0</v>
      </c>
      <c r="V26" s="24">
        <v>0</v>
      </c>
      <c r="W26" s="25"/>
    </row>
    <row r="27" spans="1:23" ht="12.75" customHeight="1">
      <c r="A27" s="22" t="s">
        <v>51</v>
      </c>
      <c r="B27" s="23">
        <v>0</v>
      </c>
      <c r="C27" s="23">
        <v>0</v>
      </c>
      <c r="D27" s="23"/>
      <c r="E27" s="23">
        <f>$B27+$C27+$D27</f>
        <v>0</v>
      </c>
      <c r="F27" s="24">
        <v>0</v>
      </c>
      <c r="G27" s="25">
        <v>0</v>
      </c>
      <c r="H27" s="24"/>
      <c r="I27" s="25"/>
      <c r="J27" s="24"/>
      <c r="K27" s="25"/>
      <c r="L27" s="24"/>
      <c r="M27" s="25"/>
      <c r="N27" s="24"/>
      <c r="O27" s="25"/>
      <c r="P27" s="24">
        <f>$H27+$J27+$L27+$N27</f>
        <v>0</v>
      </c>
      <c r="Q27" s="25">
        <f>$I27+$K27+$M27+$O27</f>
        <v>0</v>
      </c>
      <c r="R27" s="26">
        <f>IF($H27=0,0,(($H27-$H27)/$H27)*100)</f>
        <v>0</v>
      </c>
      <c r="S27" s="27">
        <f>IF($I27=0,0,(($I27-$I27)/$I27)*100)</f>
        <v>0</v>
      </c>
      <c r="T27" s="26">
        <f>IF($E27=0,0,($P27/$E27)*100)</f>
        <v>0</v>
      </c>
      <c r="U27" s="28">
        <f>IF($E27=0,0,($Q27/$E27)*100)</f>
        <v>0</v>
      </c>
      <c r="V27" s="24">
        <v>0</v>
      </c>
      <c r="W27" s="25"/>
    </row>
    <row r="28" spans="1:23" ht="12.75" customHeight="1">
      <c r="A28" s="22" t="s">
        <v>52</v>
      </c>
      <c r="B28" s="23">
        <v>0</v>
      </c>
      <c r="C28" s="23">
        <v>0</v>
      </c>
      <c r="D28" s="23"/>
      <c r="E28" s="23">
        <f>$B28+$C28+$D28</f>
        <v>0</v>
      </c>
      <c r="F28" s="24">
        <v>0</v>
      </c>
      <c r="G28" s="25">
        <v>0</v>
      </c>
      <c r="H28" s="24"/>
      <c r="I28" s="25"/>
      <c r="J28" s="24"/>
      <c r="K28" s="25"/>
      <c r="L28" s="24"/>
      <c r="M28" s="25"/>
      <c r="N28" s="24"/>
      <c r="O28" s="25"/>
      <c r="P28" s="24">
        <f>$H28+$J28+$L28+$N28</f>
        <v>0</v>
      </c>
      <c r="Q28" s="25">
        <f>$I28+$K28+$M28+$O28</f>
        <v>0</v>
      </c>
      <c r="R28" s="26">
        <f>IF($H28=0,0,(($H28-$H28)/$H28)*100)</f>
        <v>0</v>
      </c>
      <c r="S28" s="27">
        <f>IF($I28=0,0,(($I28-$I28)/$I28)*100)</f>
        <v>0</v>
      </c>
      <c r="T28" s="26">
        <f>IF($E28=0,0,($P28/$E28)*100)</f>
        <v>0</v>
      </c>
      <c r="U28" s="28">
        <f>IF($E28=0,0,($Q28/$E28)*100)</f>
        <v>0</v>
      </c>
      <c r="V28" s="24">
        <v>0</v>
      </c>
      <c r="W28" s="25">
        <v>0</v>
      </c>
    </row>
    <row r="29" spans="1:23" ht="12.75" customHeight="1">
      <c r="A29" s="22" t="s">
        <v>53</v>
      </c>
      <c r="B29" s="23">
        <v>13395000</v>
      </c>
      <c r="C29" s="23">
        <v>0</v>
      </c>
      <c r="D29" s="23"/>
      <c r="E29" s="23">
        <f>$B29+$C29+$D29</f>
        <v>13395000</v>
      </c>
      <c r="F29" s="24">
        <v>13395000</v>
      </c>
      <c r="G29" s="25">
        <v>1295000</v>
      </c>
      <c r="H29" s="24"/>
      <c r="I29" s="25">
        <v>1460841</v>
      </c>
      <c r="J29" s="24"/>
      <c r="K29" s="25"/>
      <c r="L29" s="24"/>
      <c r="M29" s="25"/>
      <c r="N29" s="24"/>
      <c r="O29" s="25"/>
      <c r="P29" s="24">
        <f>$H29+$J29+$L29+$N29</f>
        <v>0</v>
      </c>
      <c r="Q29" s="25">
        <f>$I29+$K29+$M29+$O29</f>
        <v>1460841</v>
      </c>
      <c r="R29" s="26">
        <f>IF($H29=0,0,(($H29-$H29)/$H29)*100)</f>
        <v>0</v>
      </c>
      <c r="S29" s="27">
        <f>IF($I29=0,0,(($I29-$I29)/$I29)*100)</f>
        <v>0</v>
      </c>
      <c r="T29" s="26">
        <f>IF($E29=0,0,($P29/$E29)*100)</f>
        <v>0</v>
      </c>
      <c r="U29" s="28">
        <f>IF($E29=0,0,($Q29/$E29)*100)</f>
        <v>10.905867861142218</v>
      </c>
      <c r="V29" s="24">
        <v>0</v>
      </c>
      <c r="W29" s="25">
        <v>0</v>
      </c>
    </row>
    <row r="30" spans="1:23" ht="12.75" customHeight="1">
      <c r="A30" s="29" t="s">
        <v>41</v>
      </c>
      <c r="B30" s="30">
        <f>SUM(B26:B29)</f>
        <v>13395000</v>
      </c>
      <c r="C30" s="30">
        <f>SUM(C26:C29)</f>
        <v>0</v>
      </c>
      <c r="D30" s="30"/>
      <c r="E30" s="30">
        <f>$B30+$C30+$D30</f>
        <v>13395000</v>
      </c>
      <c r="F30" s="31">
        <f>SUM(F26:F29)</f>
        <v>13395000</v>
      </c>
      <c r="G30" s="32">
        <f>SUM(G26:G29)</f>
        <v>1295000</v>
      </c>
      <c r="H30" s="31">
        <f>SUM(H26:H29)</f>
        <v>0</v>
      </c>
      <c r="I30" s="32">
        <f>SUM(I26:I29)</f>
        <v>1460841</v>
      </c>
      <c r="J30" s="31">
        <f>SUM(J26:J29)</f>
        <v>0</v>
      </c>
      <c r="K30" s="32">
        <f>SUM(K26:K29)</f>
        <v>0</v>
      </c>
      <c r="L30" s="31">
        <f>SUM(L26:L29)</f>
        <v>0</v>
      </c>
      <c r="M30" s="32">
        <f>SUM(M26:M29)</f>
        <v>0</v>
      </c>
      <c r="N30" s="31">
        <f>SUM(N26:N29)</f>
        <v>0</v>
      </c>
      <c r="O30" s="32">
        <f>SUM(O26:O29)</f>
        <v>0</v>
      </c>
      <c r="P30" s="31">
        <f>$H30+$J30+$L30+$N30</f>
        <v>0</v>
      </c>
      <c r="Q30" s="32">
        <f>$I30+$K30+$M30+$O30</f>
        <v>1460841</v>
      </c>
      <c r="R30" s="33">
        <f>IF($H30=0,0,(($H30-$H30)/$H30)*100)</f>
        <v>0</v>
      </c>
      <c r="S30" s="34">
        <f>IF($I30=0,0,(($I30-$I30)/$I30)*100)</f>
        <v>0</v>
      </c>
      <c r="T30" s="33">
        <f>IF($E30=0,0,($P30/$E30)*100)</f>
        <v>0</v>
      </c>
      <c r="U30" s="35">
        <f>IF($E30=0,0,($Q30/$E30)*100)</f>
        <v>10.905867861142218</v>
      </c>
      <c r="V30" s="31">
        <f>SUM(V26:V29)</f>
        <v>0</v>
      </c>
      <c r="W30" s="32">
        <f>SUM(W26:W29)</f>
        <v>0</v>
      </c>
    </row>
    <row r="31" spans="1:23" ht="12.75" customHeight="1">
      <c r="A31" s="15" t="s">
        <v>54</v>
      </c>
      <c r="B31" s="36"/>
      <c r="C31" s="36"/>
      <c r="D31" s="36"/>
      <c r="E31" s="36"/>
      <c r="F31" s="37"/>
      <c r="G31" s="38"/>
      <c r="H31" s="37"/>
      <c r="I31" s="38"/>
      <c r="J31" s="37"/>
      <c r="K31" s="38"/>
      <c r="L31" s="37"/>
      <c r="M31" s="38"/>
      <c r="N31" s="37"/>
      <c r="O31" s="38"/>
      <c r="P31" s="37"/>
      <c r="Q31" s="38"/>
      <c r="R31" s="19"/>
      <c r="S31" s="20"/>
      <c r="T31" s="19"/>
      <c r="U31" s="21"/>
      <c r="V31" s="37"/>
      <c r="W31" s="38"/>
    </row>
    <row r="32" spans="1:23" ht="12.75" customHeight="1">
      <c r="A32" s="22" t="s">
        <v>55</v>
      </c>
      <c r="B32" s="23">
        <v>37198000</v>
      </c>
      <c r="C32" s="23">
        <v>0</v>
      </c>
      <c r="D32" s="23"/>
      <c r="E32" s="23">
        <f>$B32+$C32+$D32</f>
        <v>37198000</v>
      </c>
      <c r="F32" s="24">
        <v>37198000</v>
      </c>
      <c r="G32" s="25">
        <v>9041000</v>
      </c>
      <c r="H32" s="24">
        <v>7335000</v>
      </c>
      <c r="I32" s="25">
        <v>2936771</v>
      </c>
      <c r="J32" s="24"/>
      <c r="K32" s="25"/>
      <c r="L32" s="24"/>
      <c r="M32" s="25"/>
      <c r="N32" s="24"/>
      <c r="O32" s="25"/>
      <c r="P32" s="24">
        <f>$H32+$J32+$L32+$N32</f>
        <v>7335000</v>
      </c>
      <c r="Q32" s="25">
        <f>$I32+$K32+$M32+$O32</f>
        <v>2936771</v>
      </c>
      <c r="R32" s="26">
        <f>IF($H32=0,0,(($H32-$H32)/$H32)*100)</f>
        <v>0</v>
      </c>
      <c r="S32" s="27">
        <f>IF($I32=0,0,(($I32-$I32)/$I32)*100)</f>
        <v>0</v>
      </c>
      <c r="T32" s="26">
        <f>IF($E32=0,0,($P32/$E32)*100)</f>
        <v>19.718802086133664</v>
      </c>
      <c r="U32" s="28">
        <f>IF($E32=0,0,($Q32/$E32)*100)</f>
        <v>7.894970159686005</v>
      </c>
      <c r="V32" s="24">
        <v>0</v>
      </c>
      <c r="W32" s="25">
        <v>0</v>
      </c>
    </row>
    <row r="33" spans="1:23" ht="12.75" customHeight="1">
      <c r="A33" s="29" t="s">
        <v>41</v>
      </c>
      <c r="B33" s="30">
        <f>B32</f>
        <v>37198000</v>
      </c>
      <c r="C33" s="30">
        <f>C32</f>
        <v>0</v>
      </c>
      <c r="D33" s="30"/>
      <c r="E33" s="30">
        <f>$B33+$C33+$D33</f>
        <v>37198000</v>
      </c>
      <c r="F33" s="31">
        <f>F32</f>
        <v>37198000</v>
      </c>
      <c r="G33" s="32">
        <f>G32</f>
        <v>9041000</v>
      </c>
      <c r="H33" s="31">
        <f>H32</f>
        <v>7335000</v>
      </c>
      <c r="I33" s="32">
        <f>I32</f>
        <v>2936771</v>
      </c>
      <c r="J33" s="31">
        <f>J32</f>
        <v>0</v>
      </c>
      <c r="K33" s="32">
        <f>K32</f>
        <v>0</v>
      </c>
      <c r="L33" s="31">
        <f>L32</f>
        <v>0</v>
      </c>
      <c r="M33" s="32">
        <f>M32</f>
        <v>0</v>
      </c>
      <c r="N33" s="31">
        <f>N32</f>
        <v>0</v>
      </c>
      <c r="O33" s="32">
        <f>O32</f>
        <v>0</v>
      </c>
      <c r="P33" s="31">
        <f>$H33+$J33+$L33+$N33</f>
        <v>7335000</v>
      </c>
      <c r="Q33" s="32">
        <f>$I33+$K33+$M33+$O33</f>
        <v>2936771</v>
      </c>
      <c r="R33" s="33">
        <f>IF($H33=0,0,(($H33-$H33)/$H33)*100)</f>
        <v>0</v>
      </c>
      <c r="S33" s="34">
        <f>IF($I33=0,0,(($I33-$I33)/$I33)*100)</f>
        <v>0</v>
      </c>
      <c r="T33" s="33">
        <f>IF($E33=0,0,($P33/$E33)*100)</f>
        <v>19.718802086133664</v>
      </c>
      <c r="U33" s="35">
        <f>IF($E33=0,0,($Q33/$E33)*100)</f>
        <v>7.894970159686005</v>
      </c>
      <c r="V33" s="31">
        <f>V32</f>
        <v>0</v>
      </c>
      <c r="W33" s="32">
        <f>W32</f>
        <v>0</v>
      </c>
    </row>
    <row r="34" spans="1:23" ht="12.75" customHeight="1">
      <c r="A34" s="15" t="s">
        <v>56</v>
      </c>
      <c r="B34" s="36"/>
      <c r="C34" s="36"/>
      <c r="D34" s="36"/>
      <c r="E34" s="36"/>
      <c r="F34" s="37"/>
      <c r="G34" s="38"/>
      <c r="H34" s="37"/>
      <c r="I34" s="38"/>
      <c r="J34" s="37"/>
      <c r="K34" s="38"/>
      <c r="L34" s="37"/>
      <c r="M34" s="38"/>
      <c r="N34" s="37"/>
      <c r="O34" s="38"/>
      <c r="P34" s="37"/>
      <c r="Q34" s="38"/>
      <c r="R34" s="19"/>
      <c r="S34" s="20"/>
      <c r="T34" s="19"/>
      <c r="U34" s="21"/>
      <c r="V34" s="37"/>
      <c r="W34" s="38"/>
    </row>
    <row r="35" spans="1:23" ht="12.75" customHeight="1">
      <c r="A35" s="22" t="s">
        <v>57</v>
      </c>
      <c r="B35" s="23">
        <v>179085000</v>
      </c>
      <c r="C35" s="23">
        <v>-48174000</v>
      </c>
      <c r="D35" s="23"/>
      <c r="E35" s="23">
        <f>$B35+$C35+$D35</f>
        <v>130911000</v>
      </c>
      <c r="F35" s="24">
        <v>130911000</v>
      </c>
      <c r="G35" s="25">
        <v>36251000</v>
      </c>
      <c r="H35" s="24">
        <v>27808000</v>
      </c>
      <c r="I35" s="25">
        <v>23064882</v>
      </c>
      <c r="J35" s="24"/>
      <c r="K35" s="25"/>
      <c r="L35" s="24"/>
      <c r="M35" s="25"/>
      <c r="N35" s="24"/>
      <c r="O35" s="25"/>
      <c r="P35" s="24">
        <f>$H35+$J35+$L35+$N35</f>
        <v>27808000</v>
      </c>
      <c r="Q35" s="25">
        <f>$I35+$K35+$M35+$O35</f>
        <v>23064882</v>
      </c>
      <c r="R35" s="26">
        <f>IF($H35=0,0,(($H35-$H35)/$H35)*100)</f>
        <v>0</v>
      </c>
      <c r="S35" s="27">
        <f>IF($I35=0,0,(($I35-$I35)/$I35)*100)</f>
        <v>0</v>
      </c>
      <c r="T35" s="26">
        <f>IF($E35=0,0,($P35/$E35)*100)</f>
        <v>21.24191244433241</v>
      </c>
      <c r="U35" s="28">
        <f>IF($E35=0,0,($Q35/$E35)*100)</f>
        <v>17.61875014322708</v>
      </c>
      <c r="V35" s="24">
        <v>0</v>
      </c>
      <c r="W35" s="25">
        <v>0</v>
      </c>
    </row>
    <row r="36" spans="1:23" ht="12.75" customHeight="1">
      <c r="A36" s="22" t="s">
        <v>58</v>
      </c>
      <c r="B36" s="23">
        <v>179085000</v>
      </c>
      <c r="C36" s="23">
        <v>-48174000</v>
      </c>
      <c r="D36" s="23"/>
      <c r="E36" s="23">
        <f>$B36+$C36+$D36</f>
        <v>130911000</v>
      </c>
      <c r="F36" s="24">
        <v>130911000</v>
      </c>
      <c r="G36" s="25">
        <v>36251000</v>
      </c>
      <c r="H36" s="24">
        <v>27808000</v>
      </c>
      <c r="I36" s="25"/>
      <c r="J36" s="24"/>
      <c r="K36" s="25"/>
      <c r="L36" s="24"/>
      <c r="M36" s="25"/>
      <c r="N36" s="24"/>
      <c r="O36" s="25"/>
      <c r="P36" s="24">
        <f>$H36+$J36+$L36+$N36</f>
        <v>27808000</v>
      </c>
      <c r="Q36" s="25">
        <f>$I36+$K36+$M36+$O36</f>
        <v>0</v>
      </c>
      <c r="R36" s="26">
        <f>IF($H36=0,0,(($H36-$H36)/$H36)*100)</f>
        <v>0</v>
      </c>
      <c r="S36" s="27">
        <f>IF($I36=0,0,(($I36-$I36)/$I36)*100)</f>
        <v>0</v>
      </c>
      <c r="T36" s="26">
        <f>IF($E36=0,0,($P36/$E36)*100)</f>
        <v>21.24191244433241</v>
      </c>
      <c r="U36" s="28">
        <f>IF($E36=0,0,($Q36/$E36)*100)</f>
        <v>0</v>
      </c>
      <c r="V36" s="24">
        <v>0</v>
      </c>
      <c r="W36" s="25">
        <v>0</v>
      </c>
    </row>
    <row r="37" spans="1:23" ht="12.75" customHeight="1">
      <c r="A37" s="22" t="s">
        <v>59</v>
      </c>
      <c r="B37" s="23">
        <v>0</v>
      </c>
      <c r="C37" s="23">
        <v>0</v>
      </c>
      <c r="D37" s="23"/>
      <c r="E37" s="23">
        <f>$B37+$C37+$D37</f>
        <v>0</v>
      </c>
      <c r="F37" s="24">
        <v>0</v>
      </c>
      <c r="G37" s="25">
        <v>0</v>
      </c>
      <c r="H37" s="24"/>
      <c r="I37" s="25"/>
      <c r="J37" s="24"/>
      <c r="K37" s="25"/>
      <c r="L37" s="24"/>
      <c r="M37" s="25"/>
      <c r="N37" s="24"/>
      <c r="O37" s="25"/>
      <c r="P37" s="24">
        <f>$H37+$J37+$L37+$N37</f>
        <v>0</v>
      </c>
      <c r="Q37" s="25">
        <f>$I37+$K37+$M37+$O37</f>
        <v>0</v>
      </c>
      <c r="R37" s="26">
        <f>IF($H37=0,0,(($H37-$H37)/$H37)*100)</f>
        <v>0</v>
      </c>
      <c r="S37" s="27">
        <f>IF($I37=0,0,(($I37-$I37)/$I37)*100)</f>
        <v>0</v>
      </c>
      <c r="T37" s="26">
        <f>IF($E37=0,0,($P37/$E37)*100)</f>
        <v>0</v>
      </c>
      <c r="U37" s="28">
        <f>IF($E37=0,0,($Q37/$E37)*100)</f>
        <v>0</v>
      </c>
      <c r="V37" s="24">
        <v>0</v>
      </c>
      <c r="W37" s="25"/>
    </row>
    <row r="38" spans="1:23" ht="12.75" customHeight="1">
      <c r="A38" s="22" t="s">
        <v>60</v>
      </c>
      <c r="B38" s="23">
        <v>18000000</v>
      </c>
      <c r="C38" s="23">
        <v>-1800000</v>
      </c>
      <c r="D38" s="23"/>
      <c r="E38" s="23">
        <f>$B38+$C38+$D38</f>
        <v>16200000</v>
      </c>
      <c r="F38" s="24">
        <v>16200000</v>
      </c>
      <c r="G38" s="25">
        <v>3000000</v>
      </c>
      <c r="H38" s="24"/>
      <c r="I38" s="25">
        <v>2406971</v>
      </c>
      <c r="J38" s="24"/>
      <c r="K38" s="25"/>
      <c r="L38" s="24"/>
      <c r="M38" s="25"/>
      <c r="N38" s="24"/>
      <c r="O38" s="25"/>
      <c r="P38" s="24">
        <f>$H38+$J38+$L38+$N38</f>
        <v>0</v>
      </c>
      <c r="Q38" s="25">
        <f>$I38+$K38+$M38+$O38</f>
        <v>2406971</v>
      </c>
      <c r="R38" s="26">
        <f>IF($H38=0,0,(($H38-$H38)/$H38)*100)</f>
        <v>0</v>
      </c>
      <c r="S38" s="27">
        <f>IF($I38=0,0,(($I38-$I38)/$I38)*100)</f>
        <v>0</v>
      </c>
      <c r="T38" s="26">
        <f>IF($E38=0,0,($P38/$E38)*100)</f>
        <v>0</v>
      </c>
      <c r="U38" s="28">
        <f>IF($E38=0,0,($Q38/$E38)*100)</f>
        <v>14.857845679012346</v>
      </c>
      <c r="V38" s="24">
        <v>0</v>
      </c>
      <c r="W38" s="25">
        <v>0</v>
      </c>
    </row>
    <row r="39" spans="1:23" ht="12.75" customHeight="1">
      <c r="A39" s="22" t="s">
        <v>61</v>
      </c>
      <c r="B39" s="23">
        <v>0</v>
      </c>
      <c r="C39" s="23">
        <v>0</v>
      </c>
      <c r="D39" s="23"/>
      <c r="E39" s="23">
        <f>$B39+$C39+$D39</f>
        <v>0</v>
      </c>
      <c r="F39" s="24">
        <v>0</v>
      </c>
      <c r="G39" s="25">
        <v>0</v>
      </c>
      <c r="H39" s="24"/>
      <c r="I39" s="25"/>
      <c r="J39" s="24"/>
      <c r="K39" s="25"/>
      <c r="L39" s="24"/>
      <c r="M39" s="25"/>
      <c r="N39" s="24"/>
      <c r="O39" s="25"/>
      <c r="P39" s="24">
        <f>$H39+$J39+$L39+$N39</f>
        <v>0</v>
      </c>
      <c r="Q39" s="25">
        <f>$I39+$K39+$M39+$O39</f>
        <v>0</v>
      </c>
      <c r="R39" s="26">
        <f>IF($H39=0,0,(($H39-$H39)/$H39)*100)</f>
        <v>0</v>
      </c>
      <c r="S39" s="27">
        <f>IF($I39=0,0,(($I39-$I39)/$I39)*100)</f>
        <v>0</v>
      </c>
      <c r="T39" s="26">
        <f>IF($E39=0,0,($P39/$E39)*100)</f>
        <v>0</v>
      </c>
      <c r="U39" s="28">
        <f>IF($E39=0,0,($Q39/$E39)*100)</f>
        <v>0</v>
      </c>
      <c r="V39" s="24">
        <v>0</v>
      </c>
      <c r="W39" s="25"/>
    </row>
    <row r="40" spans="1:23" ht="12.75" customHeight="1">
      <c r="A40" s="29" t="s">
        <v>41</v>
      </c>
      <c r="B40" s="30">
        <f>SUM(B35:B39)</f>
        <v>376170000</v>
      </c>
      <c r="C40" s="30">
        <f>SUM(C35:C39)</f>
        <v>-98148000</v>
      </c>
      <c r="D40" s="30"/>
      <c r="E40" s="30">
        <f>$B40+$C40+$D40</f>
        <v>278022000</v>
      </c>
      <c r="F40" s="31">
        <f>SUM(F35:F39)</f>
        <v>278022000</v>
      </c>
      <c r="G40" s="32">
        <f>SUM(G35:G39)</f>
        <v>75502000</v>
      </c>
      <c r="H40" s="31">
        <f>SUM(H35:H39)</f>
        <v>55616000</v>
      </c>
      <c r="I40" s="32">
        <f>SUM(I35:I39)</f>
        <v>25471853</v>
      </c>
      <c r="J40" s="31">
        <f>SUM(J35:J39)</f>
        <v>0</v>
      </c>
      <c r="K40" s="32">
        <f>SUM(K35:K39)</f>
        <v>0</v>
      </c>
      <c r="L40" s="31">
        <f>SUM(L35:L39)</f>
        <v>0</v>
      </c>
      <c r="M40" s="32">
        <f>SUM(M35:M39)</f>
        <v>0</v>
      </c>
      <c r="N40" s="31">
        <f>SUM(N35:N39)</f>
        <v>0</v>
      </c>
      <c r="O40" s="32">
        <f>SUM(O35:O39)</f>
        <v>0</v>
      </c>
      <c r="P40" s="31">
        <f>$H40+$J40+$L40+$N40</f>
        <v>55616000</v>
      </c>
      <c r="Q40" s="32">
        <f>$I40+$K40+$M40+$O40</f>
        <v>25471853</v>
      </c>
      <c r="R40" s="33">
        <f>IF($H40=0,0,(($H40-$H40)/$H40)*100)</f>
        <v>0</v>
      </c>
      <c r="S40" s="34">
        <f>IF($I40=0,0,(($I40-$I40)/$I40)*100)</f>
        <v>0</v>
      </c>
      <c r="T40" s="33">
        <f>IF((+$E35+$E38)=0,0,(P40/(+$E35+$E38))*100)</f>
        <v>37.80546662044307</v>
      </c>
      <c r="U40" s="35">
        <f>IF((+$E35+$E38)=0,0,(Q40/(+$E35+$E38))*100)</f>
        <v>17.314716778486993</v>
      </c>
      <c r="V40" s="31">
        <f>SUM(V35:V39)</f>
        <v>0</v>
      </c>
      <c r="W40" s="32">
        <f>SUM(W35:W39)</f>
        <v>0</v>
      </c>
    </row>
    <row r="41" spans="1:23" ht="12.75" customHeight="1">
      <c r="A41" s="15" t="s">
        <v>62</v>
      </c>
      <c r="B41" s="36"/>
      <c r="C41" s="36"/>
      <c r="D41" s="36"/>
      <c r="E41" s="36"/>
      <c r="F41" s="37"/>
      <c r="G41" s="38"/>
      <c r="H41" s="37"/>
      <c r="I41" s="38"/>
      <c r="J41" s="37"/>
      <c r="K41" s="38"/>
      <c r="L41" s="37"/>
      <c r="M41" s="38"/>
      <c r="N41" s="37"/>
      <c r="O41" s="38"/>
      <c r="P41" s="37"/>
      <c r="Q41" s="38"/>
      <c r="R41" s="19"/>
      <c r="S41" s="20"/>
      <c r="T41" s="19"/>
      <c r="U41" s="21"/>
      <c r="V41" s="37"/>
      <c r="W41" s="38"/>
    </row>
    <row r="42" spans="1:23" ht="12.75" customHeight="1">
      <c r="A42" s="22" t="s">
        <v>63</v>
      </c>
      <c r="B42" s="23">
        <v>0</v>
      </c>
      <c r="C42" s="23">
        <v>0</v>
      </c>
      <c r="D42" s="23"/>
      <c r="E42" s="23">
        <f>$B42+$C42+$D42</f>
        <v>0</v>
      </c>
      <c r="F42" s="24">
        <v>0</v>
      </c>
      <c r="G42" s="25">
        <v>0</v>
      </c>
      <c r="H42" s="24"/>
      <c r="I42" s="25"/>
      <c r="J42" s="24"/>
      <c r="K42" s="25"/>
      <c r="L42" s="24"/>
      <c r="M42" s="25"/>
      <c r="N42" s="24"/>
      <c r="O42" s="25"/>
      <c r="P42" s="24">
        <f>$H42+$J42+$L42+$N42</f>
        <v>0</v>
      </c>
      <c r="Q42" s="25">
        <f>$I42+$K42+$M42+$O42</f>
        <v>0</v>
      </c>
      <c r="R42" s="26">
        <f>IF($H42=0,0,(($H42-$H42)/$H42)*100)</f>
        <v>0</v>
      </c>
      <c r="S42" s="27">
        <f>IF($I42=0,0,(($I42-$I42)/$I42)*100)</f>
        <v>0</v>
      </c>
      <c r="T42" s="26">
        <f>IF($E42=0,0,($P42/$E42)*100)</f>
        <v>0</v>
      </c>
      <c r="U42" s="28">
        <f>IF($E42=0,0,($Q42/$E42)*100)</f>
        <v>0</v>
      </c>
      <c r="V42" s="24">
        <v>0</v>
      </c>
      <c r="W42" s="25"/>
    </row>
    <row r="43" spans="1:23" ht="12.75" customHeight="1">
      <c r="A43" s="22" t="s">
        <v>64</v>
      </c>
      <c r="B43" s="23">
        <v>98651000</v>
      </c>
      <c r="C43" s="23">
        <v>0</v>
      </c>
      <c r="D43" s="23"/>
      <c r="E43" s="23">
        <f>$B43+$C43+$D43</f>
        <v>98651000</v>
      </c>
      <c r="F43" s="24">
        <v>98651000</v>
      </c>
      <c r="G43" s="25">
        <v>64875000</v>
      </c>
      <c r="H43" s="24">
        <v>18958000</v>
      </c>
      <c r="I43" s="25">
        <v>10916610</v>
      </c>
      <c r="J43" s="24"/>
      <c r="K43" s="25"/>
      <c r="L43" s="24"/>
      <c r="M43" s="25"/>
      <c r="N43" s="24"/>
      <c r="O43" s="25"/>
      <c r="P43" s="24">
        <f>$H43+$J43+$L43+$N43</f>
        <v>18958000</v>
      </c>
      <c r="Q43" s="25">
        <f>$I43+$K43+$M43+$O43</f>
        <v>10916610</v>
      </c>
      <c r="R43" s="26">
        <f>IF($H43=0,0,(($H43-$H43)/$H43)*100)</f>
        <v>0</v>
      </c>
      <c r="S43" s="27">
        <f>IF($I43=0,0,(($I43-$I43)/$I43)*100)</f>
        <v>0</v>
      </c>
      <c r="T43" s="26">
        <f>IF($E43=0,0,($P43/$E43)*100)</f>
        <v>19.21724057536163</v>
      </c>
      <c r="U43" s="28">
        <f>IF($E43=0,0,($Q43/$E43)*100)</f>
        <v>11.065888840457776</v>
      </c>
      <c r="V43" s="24">
        <v>0</v>
      </c>
      <c r="W43" s="25">
        <v>0</v>
      </c>
    </row>
    <row r="44" spans="1:23" ht="12.75" customHeight="1">
      <c r="A44" s="22" t="s">
        <v>65</v>
      </c>
      <c r="B44" s="23">
        <v>115965000</v>
      </c>
      <c r="C44" s="23">
        <v>7000000</v>
      </c>
      <c r="D44" s="23"/>
      <c r="E44" s="23">
        <f>$B44+$C44+$D44</f>
        <v>122965000</v>
      </c>
      <c r="F44" s="24">
        <v>122965000</v>
      </c>
      <c r="G44" s="25">
        <v>0</v>
      </c>
      <c r="H44" s="24"/>
      <c r="I44" s="25"/>
      <c r="J44" s="24"/>
      <c r="K44" s="25"/>
      <c r="L44" s="24"/>
      <c r="M44" s="25"/>
      <c r="N44" s="24"/>
      <c r="O44" s="25"/>
      <c r="P44" s="24">
        <f>$H44+$J44+$L44+$N44</f>
        <v>0</v>
      </c>
      <c r="Q44" s="25">
        <f>$I44+$K44+$M44+$O44</f>
        <v>0</v>
      </c>
      <c r="R44" s="26">
        <f>IF($H44=0,0,(($H44-$H44)/$H44)*100)</f>
        <v>0</v>
      </c>
      <c r="S44" s="27">
        <f>IF($I44=0,0,(($I44-$I44)/$I44)*100)</f>
        <v>0</v>
      </c>
      <c r="T44" s="26">
        <f>IF($E44=0,0,($P44/$E44)*100)</f>
        <v>0</v>
      </c>
      <c r="U44" s="28">
        <f>IF($E44=0,0,($Q44/$E44)*100)</f>
        <v>0</v>
      </c>
      <c r="V44" s="24">
        <v>0</v>
      </c>
      <c r="W44" s="25">
        <v>0</v>
      </c>
    </row>
    <row r="45" spans="1:23" ht="12.75" customHeight="1">
      <c r="A45" s="22" t="s">
        <v>66</v>
      </c>
      <c r="B45" s="23">
        <v>0</v>
      </c>
      <c r="C45" s="23">
        <v>0</v>
      </c>
      <c r="D45" s="23"/>
      <c r="E45" s="23">
        <f>$B45+$C45+$D45</f>
        <v>0</v>
      </c>
      <c r="F45" s="24">
        <v>0</v>
      </c>
      <c r="G45" s="25">
        <v>0</v>
      </c>
      <c r="H45" s="24"/>
      <c r="I45" s="25"/>
      <c r="J45" s="24"/>
      <c r="K45" s="25"/>
      <c r="L45" s="24"/>
      <c r="M45" s="25"/>
      <c r="N45" s="24"/>
      <c r="O45" s="25"/>
      <c r="P45" s="24">
        <f>$H45+$J45+$L45+$N45</f>
        <v>0</v>
      </c>
      <c r="Q45" s="25">
        <f>$I45+$K45+$M45+$O45</f>
        <v>0</v>
      </c>
      <c r="R45" s="26">
        <f>IF($H45=0,0,(($H45-$H45)/$H45)*100)</f>
        <v>0</v>
      </c>
      <c r="S45" s="27">
        <f>IF($I45=0,0,(($I45-$I45)/$I45)*100)</f>
        <v>0</v>
      </c>
      <c r="T45" s="26">
        <f>IF($E45=0,0,($P45/$E45)*100)</f>
        <v>0</v>
      </c>
      <c r="U45" s="28">
        <f>IF($E45=0,0,($Q45/$E45)*100)</f>
        <v>0</v>
      </c>
      <c r="V45" s="24">
        <v>0</v>
      </c>
      <c r="W45" s="25"/>
    </row>
    <row r="46" spans="1:23" ht="12.75" customHeight="1">
      <c r="A46" s="22" t="s">
        <v>67</v>
      </c>
      <c r="B46" s="23">
        <v>0</v>
      </c>
      <c r="C46" s="23">
        <v>0</v>
      </c>
      <c r="D46" s="23"/>
      <c r="E46" s="23">
        <f>$B46+$C46+$D46</f>
        <v>0</v>
      </c>
      <c r="F46" s="24">
        <v>0</v>
      </c>
      <c r="G46" s="25">
        <v>0</v>
      </c>
      <c r="H46" s="24"/>
      <c r="I46" s="25"/>
      <c r="J46" s="24"/>
      <c r="K46" s="25"/>
      <c r="L46" s="24"/>
      <c r="M46" s="25"/>
      <c r="N46" s="24"/>
      <c r="O46" s="25"/>
      <c r="P46" s="24">
        <f>$H46+$J46+$L46+$N46</f>
        <v>0</v>
      </c>
      <c r="Q46" s="25">
        <f>$I46+$K46+$M46+$O46</f>
        <v>0</v>
      </c>
      <c r="R46" s="26">
        <f>IF($H46=0,0,(($H46-$H46)/$H46)*100)</f>
        <v>0</v>
      </c>
      <c r="S46" s="27">
        <f>IF($I46=0,0,(($I46-$I46)/$I46)*100)</f>
        <v>0</v>
      </c>
      <c r="T46" s="26">
        <f>IF($E46=0,0,($P46/$E46)*100)</f>
        <v>0</v>
      </c>
      <c r="U46" s="28">
        <f>IF($E46=0,0,($Q46/$E46)*100)</f>
        <v>0</v>
      </c>
      <c r="V46" s="24">
        <v>0</v>
      </c>
      <c r="W46" s="25"/>
    </row>
    <row r="47" spans="1:23" ht="12.75" customHeight="1" hidden="1">
      <c r="A47" s="22" t="s">
        <v>68</v>
      </c>
      <c r="B47" s="23">
        <v>0</v>
      </c>
      <c r="C47" s="23">
        <v>0</v>
      </c>
      <c r="D47" s="23"/>
      <c r="E47" s="23">
        <f>$B47+$C47+$D47</f>
        <v>0</v>
      </c>
      <c r="F47" s="24">
        <v>0</v>
      </c>
      <c r="G47" s="25">
        <v>0</v>
      </c>
      <c r="H47" s="24"/>
      <c r="I47" s="25"/>
      <c r="J47" s="24"/>
      <c r="K47" s="25"/>
      <c r="L47" s="24"/>
      <c r="M47" s="25"/>
      <c r="N47" s="24"/>
      <c r="O47" s="25"/>
      <c r="P47" s="24">
        <f>$H47+$J47+$L47+$N47</f>
        <v>0</v>
      </c>
      <c r="Q47" s="25">
        <f>$I47+$K47+$M47+$O47</f>
        <v>0</v>
      </c>
      <c r="R47" s="26">
        <f>IF($H47=0,0,(($H47-$H47)/$H47)*100)</f>
        <v>0</v>
      </c>
      <c r="S47" s="27">
        <f>IF($I47=0,0,(($I47-$I47)/$I47)*100)</f>
        <v>0</v>
      </c>
      <c r="T47" s="26">
        <f>IF($E47=0,0,($P47/$E47)*100)</f>
        <v>0</v>
      </c>
      <c r="U47" s="28">
        <f>IF($E47=0,0,($Q47/$E47)*100)</f>
        <v>0</v>
      </c>
      <c r="V47" s="24">
        <v>0</v>
      </c>
      <c r="W47" s="25"/>
    </row>
    <row r="48" spans="1:23" ht="12.75" customHeight="1">
      <c r="A48" s="22" t="s">
        <v>69</v>
      </c>
      <c r="B48" s="23">
        <v>0</v>
      </c>
      <c r="C48" s="23">
        <v>0</v>
      </c>
      <c r="D48" s="23"/>
      <c r="E48" s="23">
        <f>$B48+$C48+$D48</f>
        <v>0</v>
      </c>
      <c r="F48" s="24">
        <v>0</v>
      </c>
      <c r="G48" s="25">
        <v>0</v>
      </c>
      <c r="H48" s="24"/>
      <c r="I48" s="25"/>
      <c r="J48" s="24"/>
      <c r="K48" s="25"/>
      <c r="L48" s="24"/>
      <c r="M48" s="25"/>
      <c r="N48" s="24"/>
      <c r="O48" s="25"/>
      <c r="P48" s="24">
        <f>$H48+$J48+$L48+$N48</f>
        <v>0</v>
      </c>
      <c r="Q48" s="25">
        <f>$I48+$K48+$M48+$O48</f>
        <v>0</v>
      </c>
      <c r="R48" s="26">
        <f>IF($H48=0,0,(($H48-$H48)/$H48)*100)</f>
        <v>0</v>
      </c>
      <c r="S48" s="27">
        <f>IF($I48=0,0,(($I48-$I48)/$I48)*100)</f>
        <v>0</v>
      </c>
      <c r="T48" s="26">
        <f>IF($E48=0,0,($P48/$E48)*100)</f>
        <v>0</v>
      </c>
      <c r="U48" s="28">
        <f>IF($E48=0,0,($Q48/$E48)*100)</f>
        <v>0</v>
      </c>
      <c r="V48" s="24">
        <v>0</v>
      </c>
      <c r="W48" s="25"/>
    </row>
    <row r="49" spans="1:23" ht="12.75" customHeight="1">
      <c r="A49" s="22" t="s">
        <v>70</v>
      </c>
      <c r="B49" s="23">
        <v>0</v>
      </c>
      <c r="C49" s="23">
        <v>0</v>
      </c>
      <c r="D49" s="23"/>
      <c r="E49" s="23">
        <f>$B49+$C49+$D49</f>
        <v>0</v>
      </c>
      <c r="F49" s="24">
        <v>0</v>
      </c>
      <c r="G49" s="25">
        <v>0</v>
      </c>
      <c r="H49" s="24"/>
      <c r="I49" s="25"/>
      <c r="J49" s="24"/>
      <c r="K49" s="25"/>
      <c r="L49" s="24"/>
      <c r="M49" s="25"/>
      <c r="N49" s="24"/>
      <c r="O49" s="25"/>
      <c r="P49" s="24">
        <f>$H49+$J49+$L49+$N49</f>
        <v>0</v>
      </c>
      <c r="Q49" s="25">
        <f>$I49+$K49+$M49+$O49</f>
        <v>0</v>
      </c>
      <c r="R49" s="26">
        <f>IF($H49=0,0,(($H49-$H49)/$H49)*100)</f>
        <v>0</v>
      </c>
      <c r="S49" s="27">
        <f>IF($I49=0,0,(($I49-$I49)/$I49)*100)</f>
        <v>0</v>
      </c>
      <c r="T49" s="26">
        <f>IF($E49=0,0,($P49/$E49)*100)</f>
        <v>0</v>
      </c>
      <c r="U49" s="28">
        <f>IF($E49=0,0,($Q49/$E49)*100)</f>
        <v>0</v>
      </c>
      <c r="V49" s="24">
        <v>0</v>
      </c>
      <c r="W49" s="25"/>
    </row>
    <row r="50" spans="1:23" ht="12.75" customHeight="1">
      <c r="A50" s="22" t="s">
        <v>71</v>
      </c>
      <c r="B50" s="23">
        <v>0</v>
      </c>
      <c r="C50" s="23">
        <v>0</v>
      </c>
      <c r="D50" s="23"/>
      <c r="E50" s="23">
        <f>$B50+$C50+$D50</f>
        <v>0</v>
      </c>
      <c r="F50" s="24">
        <v>0</v>
      </c>
      <c r="G50" s="25">
        <v>0</v>
      </c>
      <c r="H50" s="24"/>
      <c r="I50" s="25"/>
      <c r="J50" s="24"/>
      <c r="K50" s="25"/>
      <c r="L50" s="24"/>
      <c r="M50" s="25"/>
      <c r="N50" s="24"/>
      <c r="O50" s="25"/>
      <c r="P50" s="24">
        <f>$H50+$J50+$L50+$N50</f>
        <v>0</v>
      </c>
      <c r="Q50" s="25">
        <f>$I50+$K50+$M50+$O50</f>
        <v>0</v>
      </c>
      <c r="R50" s="26">
        <f>IF($H50=0,0,(($H50-$H50)/$H50)*100)</f>
        <v>0</v>
      </c>
      <c r="S50" s="27">
        <f>IF($I50=0,0,(($I50-$I50)/$I50)*100)</f>
        <v>0</v>
      </c>
      <c r="T50" s="26">
        <f>IF($E50=0,0,($P50/$E50)*100)</f>
        <v>0</v>
      </c>
      <c r="U50" s="28">
        <f>IF($E50=0,0,($Q50/$E50)*100)</f>
        <v>0</v>
      </c>
      <c r="V50" s="24">
        <v>0</v>
      </c>
      <c r="W50" s="25">
        <v>0</v>
      </c>
    </row>
    <row r="51" spans="1:23" ht="12.75" customHeight="1">
      <c r="A51" s="22" t="s">
        <v>72</v>
      </c>
      <c r="B51" s="23">
        <v>300743000</v>
      </c>
      <c r="C51" s="23">
        <v>0</v>
      </c>
      <c r="D51" s="23"/>
      <c r="E51" s="23">
        <f>$B51+$C51+$D51</f>
        <v>300743000</v>
      </c>
      <c r="F51" s="24">
        <v>300743000</v>
      </c>
      <c r="G51" s="25">
        <v>140071000</v>
      </c>
      <c r="H51" s="24">
        <v>25752000</v>
      </c>
      <c r="I51" s="25">
        <v>19690060</v>
      </c>
      <c r="J51" s="24"/>
      <c r="K51" s="25"/>
      <c r="L51" s="24"/>
      <c r="M51" s="25"/>
      <c r="N51" s="24"/>
      <c r="O51" s="25"/>
      <c r="P51" s="24">
        <f>$H51+$J51+$L51+$N51</f>
        <v>25752000</v>
      </c>
      <c r="Q51" s="25">
        <f>$I51+$K51+$M51+$O51</f>
        <v>19690060</v>
      </c>
      <c r="R51" s="26">
        <f>IF($H51=0,0,(($H51-$H51)/$H51)*100)</f>
        <v>0</v>
      </c>
      <c r="S51" s="27">
        <f>IF($I51=0,0,(($I51-$I51)/$I51)*100)</f>
        <v>0</v>
      </c>
      <c r="T51" s="26">
        <f>IF($E51=0,0,($P51/$E51)*100)</f>
        <v>8.562792816457906</v>
      </c>
      <c r="U51" s="28">
        <f>IF($E51=0,0,($Q51/$E51)*100)</f>
        <v>6.547138254256957</v>
      </c>
      <c r="V51" s="24">
        <v>0</v>
      </c>
      <c r="W51" s="25">
        <v>0</v>
      </c>
    </row>
    <row r="52" spans="1:23" ht="12.75" customHeight="1">
      <c r="A52" s="22" t="s">
        <v>73</v>
      </c>
      <c r="B52" s="23">
        <v>23976000</v>
      </c>
      <c r="C52" s="23">
        <v>0</v>
      </c>
      <c r="D52" s="23"/>
      <c r="E52" s="23">
        <f>$B52+$C52+$D52</f>
        <v>23976000</v>
      </c>
      <c r="F52" s="24">
        <v>23976000</v>
      </c>
      <c r="G52" s="25">
        <v>0</v>
      </c>
      <c r="H52" s="24"/>
      <c r="I52" s="25"/>
      <c r="J52" s="24"/>
      <c r="K52" s="25"/>
      <c r="L52" s="24"/>
      <c r="M52" s="25"/>
      <c r="N52" s="24"/>
      <c r="O52" s="25"/>
      <c r="P52" s="24">
        <f>$H52+$J52+$L52+$N52</f>
        <v>0</v>
      </c>
      <c r="Q52" s="25">
        <f>$I52+$K52+$M52+$O52</f>
        <v>0</v>
      </c>
      <c r="R52" s="26">
        <f>IF($H52=0,0,(($H52-$H52)/$H52)*100)</f>
        <v>0</v>
      </c>
      <c r="S52" s="27">
        <f>IF($I52=0,0,(($I52-$I52)/$I52)*100)</f>
        <v>0</v>
      </c>
      <c r="T52" s="26">
        <f>IF($E52=0,0,($P52/$E52)*100)</f>
        <v>0</v>
      </c>
      <c r="U52" s="28">
        <f>IF($E52=0,0,($Q52/$E52)*100)</f>
        <v>0</v>
      </c>
      <c r="V52" s="24">
        <v>0</v>
      </c>
      <c r="W52" s="25">
        <v>0</v>
      </c>
    </row>
    <row r="53" spans="1:23" ht="12.75" customHeight="1">
      <c r="A53" s="29" t="s">
        <v>41</v>
      </c>
      <c r="B53" s="30">
        <f>SUM(B42:B52)</f>
        <v>539335000</v>
      </c>
      <c r="C53" s="30">
        <f>SUM(C42:C52)</f>
        <v>7000000</v>
      </c>
      <c r="D53" s="30"/>
      <c r="E53" s="30">
        <f>$B53+$C53+$D53</f>
        <v>546335000</v>
      </c>
      <c r="F53" s="31">
        <f>SUM(F42:F52)</f>
        <v>546335000</v>
      </c>
      <c r="G53" s="32">
        <f>SUM(G42:G52)</f>
        <v>204946000</v>
      </c>
      <c r="H53" s="31">
        <f>SUM(H42:H52)</f>
        <v>44710000</v>
      </c>
      <c r="I53" s="32">
        <f>SUM(I42:I52)</f>
        <v>30606670</v>
      </c>
      <c r="J53" s="31">
        <f>SUM(J42:J52)</f>
        <v>0</v>
      </c>
      <c r="K53" s="32">
        <f>SUM(K42:K52)</f>
        <v>0</v>
      </c>
      <c r="L53" s="31">
        <f>SUM(L42:L52)</f>
        <v>0</v>
      </c>
      <c r="M53" s="32">
        <f>SUM(M42:M52)</f>
        <v>0</v>
      </c>
      <c r="N53" s="31">
        <f>SUM(N42:N52)</f>
        <v>0</v>
      </c>
      <c r="O53" s="32">
        <f>SUM(O42:O52)</f>
        <v>0</v>
      </c>
      <c r="P53" s="31">
        <f>$H53+$J53+$L53+$N53</f>
        <v>44710000</v>
      </c>
      <c r="Q53" s="32">
        <f>$I53+$K53+$M53+$O53</f>
        <v>30606670</v>
      </c>
      <c r="R53" s="33">
        <f>IF($H53=0,0,(($H53-$H53)/$H53)*100)</f>
        <v>0</v>
      </c>
      <c r="S53" s="34">
        <f>IF($I53=0,0,(($I53-$I53)/$I53)*100)</f>
        <v>0</v>
      </c>
      <c r="T53" s="33">
        <f>IF((+$E43+$E45+$E47+$E48+$E51)=0,0,(P53/(+$E43+$E45+$E47+$E48+$E51))*100)</f>
        <v>11.19445960630355</v>
      </c>
      <c r="U53" s="35">
        <f>IF((+$E43+$E45+$E47+$E48+$E51)=0,0,(Q53/(+$E43+$E45+$E47+$E48+$E51))*100)</f>
        <v>7.66327736520829</v>
      </c>
      <c r="V53" s="31">
        <f>SUM(V42:V52)</f>
        <v>0</v>
      </c>
      <c r="W53" s="32">
        <f>SUM(W42:W52)</f>
        <v>0</v>
      </c>
    </row>
    <row r="54" spans="1:23" ht="12.75" customHeight="1">
      <c r="A54" s="15" t="s">
        <v>74</v>
      </c>
      <c r="B54" s="36"/>
      <c r="C54" s="36"/>
      <c r="D54" s="36"/>
      <c r="E54" s="36"/>
      <c r="F54" s="37"/>
      <c r="G54" s="38"/>
      <c r="H54" s="37"/>
      <c r="I54" s="38"/>
      <c r="J54" s="37"/>
      <c r="K54" s="38"/>
      <c r="L54" s="37"/>
      <c r="M54" s="38"/>
      <c r="N54" s="37"/>
      <c r="O54" s="38"/>
      <c r="P54" s="37"/>
      <c r="Q54" s="38"/>
      <c r="R54" s="19"/>
      <c r="S54" s="20"/>
      <c r="T54" s="19"/>
      <c r="U54" s="21"/>
      <c r="V54" s="37"/>
      <c r="W54" s="38"/>
    </row>
    <row r="55" spans="1:23" ht="12.75" customHeight="1">
      <c r="A55" s="39" t="s">
        <v>75</v>
      </c>
      <c r="B55" s="23">
        <v>0</v>
      </c>
      <c r="C55" s="23">
        <v>0</v>
      </c>
      <c r="D55" s="23"/>
      <c r="E55" s="23">
        <f>$B55+$C55+$D55</f>
        <v>0</v>
      </c>
      <c r="F55" s="24">
        <v>0</v>
      </c>
      <c r="G55" s="25">
        <v>0</v>
      </c>
      <c r="H55" s="24"/>
      <c r="I55" s="25"/>
      <c r="J55" s="24"/>
      <c r="K55" s="25"/>
      <c r="L55" s="24"/>
      <c r="M55" s="25"/>
      <c r="N55" s="24"/>
      <c r="O55" s="25"/>
      <c r="P55" s="24">
        <f>$H55+$J55+$L55+$N55</f>
        <v>0</v>
      </c>
      <c r="Q55" s="25">
        <f>$I55+$K55+$M55+$O55</f>
        <v>0</v>
      </c>
      <c r="R55" s="26">
        <f>IF($H55=0,0,(($H55-$H55)/$H55)*100)</f>
        <v>0</v>
      </c>
      <c r="S55" s="27">
        <f>IF($I55=0,0,(($I55-$I55)/$I55)*100)</f>
        <v>0</v>
      </c>
      <c r="T55" s="26">
        <f>IF($E55=0,0,($P55/$E55)*100)</f>
        <v>0</v>
      </c>
      <c r="U55" s="28">
        <f>IF($E55=0,0,($Q55/$E55)*100)</f>
        <v>0</v>
      </c>
      <c r="V55" s="24">
        <v>0</v>
      </c>
      <c r="W55" s="25"/>
    </row>
    <row r="56" spans="1:23" ht="12.75" customHeight="1">
      <c r="A56" s="39" t="s">
        <v>76</v>
      </c>
      <c r="B56" s="23">
        <v>0</v>
      </c>
      <c r="C56" s="23">
        <v>0</v>
      </c>
      <c r="D56" s="23"/>
      <c r="E56" s="23">
        <f>$B56+$C56+$D56</f>
        <v>0</v>
      </c>
      <c r="F56" s="24">
        <v>0</v>
      </c>
      <c r="G56" s="25">
        <v>0</v>
      </c>
      <c r="H56" s="24"/>
      <c r="I56" s="25"/>
      <c r="J56" s="24"/>
      <c r="K56" s="25"/>
      <c r="L56" s="24"/>
      <c r="M56" s="25"/>
      <c r="N56" s="24"/>
      <c r="O56" s="25"/>
      <c r="P56" s="24">
        <f>$H56+$J56+$L56+$N56</f>
        <v>0</v>
      </c>
      <c r="Q56" s="25">
        <f>$I56+$K56+$M56+$O56</f>
        <v>0</v>
      </c>
      <c r="R56" s="26">
        <f>IF($H56=0,0,(($H56-$H56)/$H56)*100)</f>
        <v>0</v>
      </c>
      <c r="S56" s="27">
        <f>IF($I56=0,0,(($I56-$I56)/$I56)*100)</f>
        <v>0</v>
      </c>
      <c r="T56" s="26">
        <f>IF($E56=0,0,($P56/$E56)*100)</f>
        <v>0</v>
      </c>
      <c r="U56" s="28">
        <f>IF($E56=0,0,($Q56/$E56)*100)</f>
        <v>0</v>
      </c>
      <c r="V56" s="24">
        <v>0</v>
      </c>
      <c r="W56" s="25"/>
    </row>
    <row r="57" spans="1:23" ht="12.75" customHeight="1" hidden="1">
      <c r="A57" s="39" t="s">
        <v>77</v>
      </c>
      <c r="B57" s="23">
        <v>0</v>
      </c>
      <c r="C57" s="23">
        <v>0</v>
      </c>
      <c r="D57" s="23"/>
      <c r="E57" s="23">
        <f>$B57+$C57+$D57</f>
        <v>0</v>
      </c>
      <c r="F57" s="24">
        <v>0</v>
      </c>
      <c r="G57" s="25">
        <v>0</v>
      </c>
      <c r="H57" s="24"/>
      <c r="I57" s="25"/>
      <c r="J57" s="24"/>
      <c r="K57" s="25"/>
      <c r="L57" s="24"/>
      <c r="M57" s="25"/>
      <c r="N57" s="24"/>
      <c r="O57" s="25"/>
      <c r="P57" s="24">
        <f>$H57+$J57+$L57+$N57</f>
        <v>0</v>
      </c>
      <c r="Q57" s="25">
        <f>$I57+$K57+$M57+$O57</f>
        <v>0</v>
      </c>
      <c r="R57" s="26">
        <f>IF($H57=0,0,(($H57-$H57)/$H57)*100)</f>
        <v>0</v>
      </c>
      <c r="S57" s="27">
        <f>IF($I57=0,0,(($I57-$I57)/$I57)*100)</f>
        <v>0</v>
      </c>
      <c r="T57" s="26">
        <f>IF($E57=0,0,($P57/$E57)*100)</f>
        <v>0</v>
      </c>
      <c r="U57" s="28">
        <f>IF($E57=0,0,($Q57/$E57)*100)</f>
        <v>0</v>
      </c>
      <c r="V57" s="24">
        <v>0</v>
      </c>
      <c r="W57" s="25"/>
    </row>
    <row r="58" spans="1:23" ht="12.75" customHeight="1" hidden="1">
      <c r="A58" s="22" t="s">
        <v>78</v>
      </c>
      <c r="B58" s="23">
        <v>0</v>
      </c>
      <c r="C58" s="23">
        <v>0</v>
      </c>
      <c r="D58" s="23"/>
      <c r="E58" s="23">
        <f>$B58+$C58+$D58</f>
        <v>0</v>
      </c>
      <c r="F58" s="24">
        <v>0</v>
      </c>
      <c r="G58" s="25">
        <v>0</v>
      </c>
      <c r="H58" s="24"/>
      <c r="I58" s="25"/>
      <c r="J58" s="24"/>
      <c r="K58" s="25"/>
      <c r="L58" s="24"/>
      <c r="M58" s="25"/>
      <c r="N58" s="24"/>
      <c r="O58" s="25"/>
      <c r="P58" s="24">
        <f>$H58+$J58+$L58+$N58</f>
        <v>0</v>
      </c>
      <c r="Q58" s="25">
        <f>$I58+$K58+$M58+$O58</f>
        <v>0</v>
      </c>
      <c r="R58" s="26">
        <f>IF($H58=0,0,(($H58-$H58)/$H58)*100)</f>
        <v>0</v>
      </c>
      <c r="S58" s="27">
        <f>IF($I58=0,0,(($I58-$I58)/$I58)*100)</f>
        <v>0</v>
      </c>
      <c r="T58" s="26">
        <f>IF($E58=0,0,($P58/$E58)*100)</f>
        <v>0</v>
      </c>
      <c r="U58" s="28">
        <f>IF($E58=0,0,($Q58/$E58)*100)</f>
        <v>0</v>
      </c>
      <c r="V58" s="24">
        <v>0</v>
      </c>
      <c r="W58" s="25"/>
    </row>
    <row r="59" spans="1:23" ht="12.75" customHeight="1">
      <c r="A59" s="40" t="s">
        <v>41</v>
      </c>
      <c r="B59" s="41">
        <f>SUM(B55:B58)</f>
        <v>0</v>
      </c>
      <c r="C59" s="41">
        <f>SUM(C55:C58)</f>
        <v>0</v>
      </c>
      <c r="D59" s="41"/>
      <c r="E59" s="41">
        <f>$B59+$C59+$D59</f>
        <v>0</v>
      </c>
      <c r="F59" s="42">
        <f>SUM(F55:F58)</f>
        <v>0</v>
      </c>
      <c r="G59" s="43">
        <f>SUM(G55:G58)</f>
        <v>0</v>
      </c>
      <c r="H59" s="42">
        <f>SUM(H55:H58)</f>
        <v>0</v>
      </c>
      <c r="I59" s="43">
        <f>SUM(I55:I58)</f>
        <v>0</v>
      </c>
      <c r="J59" s="42">
        <f>SUM(J55:J58)</f>
        <v>0</v>
      </c>
      <c r="K59" s="43">
        <f>SUM(K55:K58)</f>
        <v>0</v>
      </c>
      <c r="L59" s="42">
        <f>SUM(L55:L58)</f>
        <v>0</v>
      </c>
      <c r="M59" s="43">
        <f>SUM(M55:M58)</f>
        <v>0</v>
      </c>
      <c r="N59" s="42">
        <f>SUM(N55:N58)</f>
        <v>0</v>
      </c>
      <c r="O59" s="43">
        <f>SUM(O55:O58)</f>
        <v>0</v>
      </c>
      <c r="P59" s="42">
        <f>$H59+$J59+$L59+$N59</f>
        <v>0</v>
      </c>
      <c r="Q59" s="43">
        <f>$I59+$K59+$M59+$O59</f>
        <v>0</v>
      </c>
      <c r="R59" s="44">
        <f>IF($H59=0,0,(($H59-$H59)/$H59)*100)</f>
        <v>0</v>
      </c>
      <c r="S59" s="45">
        <f>IF($I59=0,0,(($I59-$I59)/$I59)*100)</f>
        <v>0</v>
      </c>
      <c r="T59" s="44">
        <f>IF($E59=0,0,($P59/$E59)*100)</f>
        <v>0</v>
      </c>
      <c r="U59" s="46">
        <f>IF($E59=0,0,($Q59/$E59)*100)</f>
        <v>0</v>
      </c>
      <c r="V59" s="42">
        <f>SUM(V55:V58)</f>
        <v>0</v>
      </c>
      <c r="W59" s="43">
        <f>SUM(W55:W58)</f>
        <v>0</v>
      </c>
    </row>
    <row r="60" spans="1:23" ht="12.75" customHeight="1">
      <c r="A60" s="15" t="s">
        <v>79</v>
      </c>
      <c r="B60" s="36"/>
      <c r="C60" s="36"/>
      <c r="D60" s="36"/>
      <c r="E60" s="36"/>
      <c r="F60" s="37"/>
      <c r="G60" s="38"/>
      <c r="H60" s="37"/>
      <c r="I60" s="38"/>
      <c r="J60" s="37"/>
      <c r="K60" s="38"/>
      <c r="L60" s="37"/>
      <c r="M60" s="38"/>
      <c r="N60" s="37"/>
      <c r="O60" s="38"/>
      <c r="P60" s="37"/>
      <c r="Q60" s="38"/>
      <c r="R60" s="19"/>
      <c r="S60" s="20"/>
      <c r="T60" s="19"/>
      <c r="U60" s="21"/>
      <c r="V60" s="37"/>
      <c r="W60" s="38"/>
    </row>
    <row r="61" spans="1:23" ht="12.75" customHeight="1">
      <c r="A61" s="22" t="s">
        <v>80</v>
      </c>
      <c r="B61" s="23">
        <v>0</v>
      </c>
      <c r="C61" s="23">
        <v>0</v>
      </c>
      <c r="D61" s="23"/>
      <c r="E61" s="23">
        <f>$B61+$C61+$D61</f>
        <v>0</v>
      </c>
      <c r="F61" s="24">
        <v>0</v>
      </c>
      <c r="G61" s="25">
        <v>0</v>
      </c>
      <c r="H61" s="24"/>
      <c r="I61" s="25"/>
      <c r="J61" s="24"/>
      <c r="K61" s="25"/>
      <c r="L61" s="24"/>
      <c r="M61" s="25"/>
      <c r="N61" s="24"/>
      <c r="O61" s="25"/>
      <c r="P61" s="24">
        <f>$H61+$J61+$L61+$N61</f>
        <v>0</v>
      </c>
      <c r="Q61" s="25">
        <f>$I61+$K61+$M61+$O61</f>
        <v>0</v>
      </c>
      <c r="R61" s="26">
        <f>IF($H61=0,0,(($H61-$H61)/$H61)*100)</f>
        <v>0</v>
      </c>
      <c r="S61" s="27">
        <f>IF($I61=0,0,(($I61-$I61)/$I61)*100)</f>
        <v>0</v>
      </c>
      <c r="T61" s="26">
        <f>IF($E61=0,0,($P61/$E61)*100)</f>
        <v>0</v>
      </c>
      <c r="U61" s="28">
        <f>IF($E61=0,0,($Q61/$E61)*100)</f>
        <v>0</v>
      </c>
      <c r="V61" s="24">
        <v>0</v>
      </c>
      <c r="W61" s="25"/>
    </row>
    <row r="62" spans="1:23" ht="12.75" customHeight="1">
      <c r="A62" s="22" t="s">
        <v>81</v>
      </c>
      <c r="B62" s="23">
        <v>0</v>
      </c>
      <c r="C62" s="23">
        <v>0</v>
      </c>
      <c r="D62" s="23"/>
      <c r="E62" s="23">
        <f>$B62+$C62+$D62</f>
        <v>0</v>
      </c>
      <c r="F62" s="24">
        <v>0</v>
      </c>
      <c r="G62" s="25">
        <v>0</v>
      </c>
      <c r="H62" s="24"/>
      <c r="I62" s="25"/>
      <c r="J62" s="24"/>
      <c r="K62" s="25"/>
      <c r="L62" s="24"/>
      <c r="M62" s="25"/>
      <c r="N62" s="24"/>
      <c r="O62" s="25"/>
      <c r="P62" s="24">
        <f>$H62+$J62+$L62+$N62</f>
        <v>0</v>
      </c>
      <c r="Q62" s="25">
        <f>$I62+$K62+$M62+$O62</f>
        <v>0</v>
      </c>
      <c r="R62" s="26">
        <f>IF($H62=0,0,(($H62-$H62)/$H62)*100)</f>
        <v>0</v>
      </c>
      <c r="S62" s="27">
        <f>IF($I62=0,0,(($I62-$I62)/$I62)*100)</f>
        <v>0</v>
      </c>
      <c r="T62" s="26">
        <f>IF($E62=0,0,($P62/$E62)*100)</f>
        <v>0</v>
      </c>
      <c r="U62" s="28">
        <f>IF($E62=0,0,($Q62/$E62)*100)</f>
        <v>0</v>
      </c>
      <c r="V62" s="24">
        <v>0</v>
      </c>
      <c r="W62" s="25"/>
    </row>
    <row r="63" spans="1:23" ht="12.75" customHeight="1">
      <c r="A63" s="22" t="s">
        <v>82</v>
      </c>
      <c r="B63" s="23">
        <v>0</v>
      </c>
      <c r="C63" s="23">
        <v>0</v>
      </c>
      <c r="D63" s="23"/>
      <c r="E63" s="23">
        <f>$B63+$C63+$D63</f>
        <v>0</v>
      </c>
      <c r="F63" s="24">
        <v>0</v>
      </c>
      <c r="G63" s="25">
        <v>0</v>
      </c>
      <c r="H63" s="24"/>
      <c r="I63" s="25"/>
      <c r="J63" s="24"/>
      <c r="K63" s="25"/>
      <c r="L63" s="24"/>
      <c r="M63" s="25"/>
      <c r="N63" s="24"/>
      <c r="O63" s="25"/>
      <c r="P63" s="24">
        <f>$H63+$J63+$L63+$N63</f>
        <v>0</v>
      </c>
      <c r="Q63" s="25">
        <f>$I63+$K63+$M63+$O63</f>
        <v>0</v>
      </c>
      <c r="R63" s="26">
        <f>IF($H63=0,0,(($H63-$H63)/$H63)*100)</f>
        <v>0</v>
      </c>
      <c r="S63" s="27">
        <f>IF($I63=0,0,(($I63-$I63)/$I63)*100)</f>
        <v>0</v>
      </c>
      <c r="T63" s="26">
        <f>IF($E63=0,0,($P63/$E63)*100)</f>
        <v>0</v>
      </c>
      <c r="U63" s="28">
        <f>IF($E63=0,0,($Q63/$E63)*100)</f>
        <v>0</v>
      </c>
      <c r="V63" s="24">
        <v>0</v>
      </c>
      <c r="W63" s="25"/>
    </row>
    <row r="64" spans="1:23" ht="12.75" customHeight="1">
      <c r="A64" s="22" t="s">
        <v>83</v>
      </c>
      <c r="B64" s="23">
        <v>0</v>
      </c>
      <c r="C64" s="23">
        <v>0</v>
      </c>
      <c r="D64" s="23"/>
      <c r="E64" s="23">
        <f>$B64+$C64+$D64</f>
        <v>0</v>
      </c>
      <c r="F64" s="24">
        <v>0</v>
      </c>
      <c r="G64" s="25">
        <v>0</v>
      </c>
      <c r="H64" s="24"/>
      <c r="I64" s="25"/>
      <c r="J64" s="24"/>
      <c r="K64" s="25"/>
      <c r="L64" s="24"/>
      <c r="M64" s="25"/>
      <c r="N64" s="24"/>
      <c r="O64" s="25"/>
      <c r="P64" s="24">
        <f>$H64+$J64+$L64+$N64</f>
        <v>0</v>
      </c>
      <c r="Q64" s="25">
        <f>$I64+$K64+$M64+$O64</f>
        <v>0</v>
      </c>
      <c r="R64" s="26">
        <f>IF($H64=0,0,(($H64-$H64)/$H64)*100)</f>
        <v>0</v>
      </c>
      <c r="S64" s="27">
        <f>IF($I64=0,0,(($I64-$I64)/$I64)*100)</f>
        <v>0</v>
      </c>
      <c r="T64" s="26">
        <f>IF($E64=0,0,($P64/$E64)*100)</f>
        <v>0</v>
      </c>
      <c r="U64" s="28">
        <f>IF($E64=0,0,($Q64/$E64)*100)</f>
        <v>0</v>
      </c>
      <c r="V64" s="24">
        <v>0</v>
      </c>
      <c r="W64" s="25">
        <v>0</v>
      </c>
    </row>
    <row r="65" spans="1:23" ht="12.75" customHeight="1">
      <c r="A65" s="22" t="s">
        <v>84</v>
      </c>
      <c r="B65" s="23">
        <v>0</v>
      </c>
      <c r="C65" s="23">
        <v>0</v>
      </c>
      <c r="D65" s="23"/>
      <c r="E65" s="23">
        <f>$B65+$C65+$D65</f>
        <v>0</v>
      </c>
      <c r="F65" s="24">
        <v>0</v>
      </c>
      <c r="G65" s="25">
        <v>0</v>
      </c>
      <c r="H65" s="24"/>
      <c r="I65" s="25"/>
      <c r="J65" s="24"/>
      <c r="K65" s="25"/>
      <c r="L65" s="24"/>
      <c r="M65" s="25"/>
      <c r="N65" s="24"/>
      <c r="O65" s="25"/>
      <c r="P65" s="24">
        <f>$H65+$J65+$L65+$N65</f>
        <v>0</v>
      </c>
      <c r="Q65" s="25">
        <f>$I65+$K65+$M65+$O65</f>
        <v>0</v>
      </c>
      <c r="R65" s="26">
        <f>IF($H65=0,0,(($H65-$H65)/$H65)*100)</f>
        <v>0</v>
      </c>
      <c r="S65" s="27">
        <f>IF($I65=0,0,(($I65-$I65)/$I65)*100)</f>
        <v>0</v>
      </c>
      <c r="T65" s="26">
        <f>IF($E65=0,0,($P65/$E65)*100)</f>
        <v>0</v>
      </c>
      <c r="U65" s="28">
        <f>IF($E65=0,0,($Q65/$E65)*100)</f>
        <v>0</v>
      </c>
      <c r="V65" s="24">
        <v>0</v>
      </c>
      <c r="W65" s="25">
        <v>0</v>
      </c>
    </row>
    <row r="66" spans="1:23" ht="12.75" customHeight="1">
      <c r="A66" s="29" t="s">
        <v>41</v>
      </c>
      <c r="B66" s="30">
        <f>SUM(B61:B65)</f>
        <v>0</v>
      </c>
      <c r="C66" s="30">
        <f>SUM(C61:C65)</f>
        <v>0</v>
      </c>
      <c r="D66" s="30"/>
      <c r="E66" s="30">
        <f>$B66+$C66+$D66</f>
        <v>0</v>
      </c>
      <c r="F66" s="31">
        <f>SUM(F61:F65)</f>
        <v>0</v>
      </c>
      <c r="G66" s="32">
        <f>SUM(G61:G65)</f>
        <v>0</v>
      </c>
      <c r="H66" s="31">
        <f>SUM(H61:H65)</f>
        <v>0</v>
      </c>
      <c r="I66" s="32">
        <f>SUM(I61:I65)</f>
        <v>0</v>
      </c>
      <c r="J66" s="31">
        <f>SUM(J61:J65)</f>
        <v>0</v>
      </c>
      <c r="K66" s="32">
        <f>SUM(K61:K65)</f>
        <v>0</v>
      </c>
      <c r="L66" s="31">
        <f>SUM(L61:L65)</f>
        <v>0</v>
      </c>
      <c r="M66" s="32">
        <f>SUM(M61:M65)</f>
        <v>0</v>
      </c>
      <c r="N66" s="31">
        <f>SUM(N61:N65)</f>
        <v>0</v>
      </c>
      <c r="O66" s="32">
        <f>SUM(O61:O65)</f>
        <v>0</v>
      </c>
      <c r="P66" s="31">
        <f>$H66+$J66+$L66+$N66</f>
        <v>0</v>
      </c>
      <c r="Q66" s="32">
        <f>$I66+$K66+$M66+$O66</f>
        <v>0</v>
      </c>
      <c r="R66" s="33">
        <f>IF($H66=0,0,(($H66-$H66)/$H66)*100)</f>
        <v>0</v>
      </c>
      <c r="S66" s="34">
        <f>IF($I66=0,0,(($I66-$I66)/$I66)*100)</f>
        <v>0</v>
      </c>
      <c r="T66" s="33">
        <f>IF((+$E61+$E63+$E64++$E65)=0,0,(P66/(+$E61+$E63+$E64+$E65))*100)</f>
        <v>0</v>
      </c>
      <c r="U66" s="35">
        <f>IF((+$E61+$E63+$E65)=0,0,(Q66/(+$E61+$E63+$E65))*100)</f>
        <v>0</v>
      </c>
      <c r="V66" s="31">
        <f>SUM(V61:V65)</f>
        <v>0</v>
      </c>
      <c r="W66" s="32">
        <f>SUM(W61:W65)</f>
        <v>0</v>
      </c>
    </row>
    <row r="67" spans="1:23" ht="12.75" customHeight="1">
      <c r="A67" s="47" t="s">
        <v>85</v>
      </c>
      <c r="B67" s="48">
        <f>SUM(B9:B15,B18:B23,B26:B29,B32,B35:B39,B42:B52,B55:B58,B61:B65)</f>
        <v>1181357000</v>
      </c>
      <c r="C67" s="48">
        <f>SUM(C9:C15,C18:C23,C26:C29,C32,C35:C39,C42:C52,C55:C58,C61:C65)</f>
        <v>-95366000</v>
      </c>
      <c r="D67" s="48"/>
      <c r="E67" s="48">
        <f>$B67+$C67+$D67</f>
        <v>1085991000</v>
      </c>
      <c r="F67" s="49">
        <f>SUM(F9:F15,F18:F23,F26:F29,F32,F35:F39,F42:F52,F55:F58,F61:F65)</f>
        <v>1071200000</v>
      </c>
      <c r="G67" s="50">
        <f>SUM(G9:G15,G18:G23,G26:G29,G32,G35:G39,G42:G52,G55:G58,G61:G65)</f>
        <v>428115000</v>
      </c>
      <c r="H67" s="49">
        <f>SUM(H9:H15,H18:H23,H26:H29,H32,H35:H39,H42:H52,H55:H58,H61:H65)</f>
        <v>145981000</v>
      </c>
      <c r="I67" s="50">
        <f>SUM(I9:I15,I18:I23,I26:I29,I32,I35:I39,I42:I52,I55:I58,I61:I65)</f>
        <v>90763395</v>
      </c>
      <c r="J67" s="49">
        <f>SUM(J9:J15,J18:J23,J26:J29,J32,J35:J39,J42:J52,J55:J58,J61:J65)</f>
        <v>0</v>
      </c>
      <c r="K67" s="50">
        <f>SUM(K9:K15,K18:K23,K26:K29,K32,K35:K39,K42:K52,K55:K58,K61:K65)</f>
        <v>0</v>
      </c>
      <c r="L67" s="49">
        <f>SUM(L9:L15,L18:L23,L26:L29,L32,L35:L39,L42:L52,L55:L58,L61:L65)</f>
        <v>0</v>
      </c>
      <c r="M67" s="50">
        <f>SUM(M9:M15,M18:M23,M26:M29,M32,M35:M39,M42:M52,M55:M58,M61:M65)</f>
        <v>0</v>
      </c>
      <c r="N67" s="49">
        <f>SUM(N9:N15,N18:N23,N26:N29,N32,N35:N39,N42:N52,N55:N58,N61:N65)</f>
        <v>0</v>
      </c>
      <c r="O67" s="50">
        <f>SUM(O9:O15,O18:O23,O26:O29,O32,O35:O39,O42:O52,O55:O58,O61:O65)</f>
        <v>0</v>
      </c>
      <c r="P67" s="49">
        <f>$H67+$J67+$L67+$N67</f>
        <v>145981000</v>
      </c>
      <c r="Q67" s="50">
        <f>$I67+$K67+$M67+$O67</f>
        <v>90763395</v>
      </c>
      <c r="R67" s="51">
        <f>IF($H67=0,0,(($H67-$H67)/$H67)*100)</f>
        <v>0</v>
      </c>
      <c r="S67" s="52">
        <f>IF($I67=0,0,(($I67-$I67)/$I67)*100)</f>
        <v>0</v>
      </c>
      <c r="T67" s="5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18.42152418833791</v>
      </c>
      <c r="U67" s="5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11.453545847803264</v>
      </c>
      <c r="V67" s="49">
        <f>SUM(V9:V15,V18:V23,V26:V29,V32,V35:V39,V42:V52,V55:V58,V61:V65)</f>
        <v>0</v>
      </c>
      <c r="W67" s="50">
        <f>SUM(W9:W15,W18:W23,W26:W29,W32,W35:W39,W42:W52,W55:W58,W61:W65)</f>
        <v>0</v>
      </c>
    </row>
    <row r="68" spans="1:23" ht="12.75" customHeight="1">
      <c r="A68" s="15" t="s">
        <v>42</v>
      </c>
      <c r="B68" s="36"/>
      <c r="C68" s="36"/>
      <c r="D68" s="36"/>
      <c r="E68" s="36"/>
      <c r="F68" s="37"/>
      <c r="G68" s="38"/>
      <c r="H68" s="37"/>
      <c r="I68" s="38"/>
      <c r="J68" s="37"/>
      <c r="K68" s="38"/>
      <c r="L68" s="37"/>
      <c r="M68" s="38"/>
      <c r="N68" s="37"/>
      <c r="O68" s="38"/>
      <c r="P68" s="37"/>
      <c r="Q68" s="38"/>
      <c r="R68" s="19"/>
      <c r="S68" s="20"/>
      <c r="T68" s="19"/>
      <c r="U68" s="21"/>
      <c r="V68" s="37"/>
      <c r="W68" s="38"/>
    </row>
    <row r="69" spans="1:23" s="54" customFormat="1" ht="12.75" customHeight="1">
      <c r="A69" s="53" t="s">
        <v>86</v>
      </c>
      <c r="B69" s="23">
        <v>441859000</v>
      </c>
      <c r="C69" s="23">
        <v>0</v>
      </c>
      <c r="D69" s="23"/>
      <c r="E69" s="23">
        <f>$B69+$C69+$D69</f>
        <v>441859000</v>
      </c>
      <c r="F69" s="24">
        <v>441859000</v>
      </c>
      <c r="G69" s="25">
        <v>134579000</v>
      </c>
      <c r="H69" s="24">
        <v>48285000</v>
      </c>
      <c r="I69" s="25">
        <v>81936117</v>
      </c>
      <c r="J69" s="24"/>
      <c r="K69" s="25"/>
      <c r="L69" s="24"/>
      <c r="M69" s="25"/>
      <c r="N69" s="24"/>
      <c r="O69" s="25"/>
      <c r="P69" s="24">
        <f>$H69+$J69+$L69+$N69</f>
        <v>48285000</v>
      </c>
      <c r="Q69" s="25">
        <f>$I69+$K69+$M69+$O69</f>
        <v>81936117</v>
      </c>
      <c r="R69" s="26">
        <f>IF($H69=0,0,(($H69-$H69)/$H69)*100)</f>
        <v>0</v>
      </c>
      <c r="S69" s="27">
        <f>IF($I69=0,0,(($I69-$I69)/$I69)*100)</f>
        <v>0</v>
      </c>
      <c r="T69" s="26">
        <f>IF($E69=0,0,($P69/$E69)*100)</f>
        <v>10.927694128670005</v>
      </c>
      <c r="U69" s="28">
        <f>IF($E69=0,0,($Q69/$E69)*100)</f>
        <v>18.54349849160026</v>
      </c>
      <c r="V69" s="24">
        <v>0</v>
      </c>
      <c r="W69" s="25">
        <v>0</v>
      </c>
    </row>
    <row r="70" spans="1:23" ht="12.75" customHeight="1">
      <c r="A70" s="40" t="s">
        <v>41</v>
      </c>
      <c r="B70" s="41">
        <f>B69</f>
        <v>441859000</v>
      </c>
      <c r="C70" s="41">
        <f>C69</f>
        <v>0</v>
      </c>
      <c r="D70" s="41"/>
      <c r="E70" s="41">
        <f>$B70+$C70+$D70</f>
        <v>441859000</v>
      </c>
      <c r="F70" s="42">
        <f>F69</f>
        <v>441859000</v>
      </c>
      <c r="G70" s="43">
        <f>G69</f>
        <v>134579000</v>
      </c>
      <c r="H70" s="42">
        <f>H69</f>
        <v>48285000</v>
      </c>
      <c r="I70" s="43">
        <f>I69</f>
        <v>81936117</v>
      </c>
      <c r="J70" s="42">
        <f>J69</f>
        <v>0</v>
      </c>
      <c r="K70" s="43">
        <f>K69</f>
        <v>0</v>
      </c>
      <c r="L70" s="42">
        <f>L69</f>
        <v>0</v>
      </c>
      <c r="M70" s="43">
        <f>M69</f>
        <v>0</v>
      </c>
      <c r="N70" s="42">
        <f>N69</f>
        <v>0</v>
      </c>
      <c r="O70" s="43">
        <f>O69</f>
        <v>0</v>
      </c>
      <c r="P70" s="42">
        <f>$H70+$J70+$L70+$N70</f>
        <v>48285000</v>
      </c>
      <c r="Q70" s="43">
        <f>$I70+$K70+$M70+$O70</f>
        <v>81936117</v>
      </c>
      <c r="R70" s="44">
        <f>IF($H70=0,0,(($H70-$H70)/$H70)*100)</f>
        <v>0</v>
      </c>
      <c r="S70" s="45">
        <f>IF($I70=0,0,(($I70-$I70)/$I70)*100)</f>
        <v>0</v>
      </c>
      <c r="T70" s="44">
        <f>IF($E70=0,0,($P70/$E70)*100)</f>
        <v>10.927694128670005</v>
      </c>
      <c r="U70" s="46">
        <f>IF($E70=0,0,($Q70/$E70)*100)</f>
        <v>18.54349849160026</v>
      </c>
      <c r="V70" s="42">
        <f>V69</f>
        <v>0</v>
      </c>
      <c r="W70" s="43">
        <f>W69</f>
        <v>0</v>
      </c>
    </row>
    <row r="71" spans="1:23" ht="12.75" customHeight="1">
      <c r="A71" s="47" t="s">
        <v>85</v>
      </c>
      <c r="B71" s="48">
        <f>B69</f>
        <v>441859000</v>
      </c>
      <c r="C71" s="48">
        <f>C69</f>
        <v>0</v>
      </c>
      <c r="D71" s="48"/>
      <c r="E71" s="48">
        <f>$B71+$C71+$D71</f>
        <v>441859000</v>
      </c>
      <c r="F71" s="49">
        <f>F69</f>
        <v>441859000</v>
      </c>
      <c r="G71" s="50">
        <f>G69</f>
        <v>134579000</v>
      </c>
      <c r="H71" s="49">
        <f>H69</f>
        <v>48285000</v>
      </c>
      <c r="I71" s="50">
        <f>I69</f>
        <v>81936117</v>
      </c>
      <c r="J71" s="49">
        <f>J69</f>
        <v>0</v>
      </c>
      <c r="K71" s="50">
        <f>K69</f>
        <v>0</v>
      </c>
      <c r="L71" s="49">
        <f>L69</f>
        <v>0</v>
      </c>
      <c r="M71" s="50">
        <f>M69</f>
        <v>0</v>
      </c>
      <c r="N71" s="49">
        <f>N69</f>
        <v>0</v>
      </c>
      <c r="O71" s="50">
        <f>O69</f>
        <v>0</v>
      </c>
      <c r="P71" s="49">
        <f>$H71+$J71+$L71+$N71</f>
        <v>48285000</v>
      </c>
      <c r="Q71" s="50">
        <f>$I71+$K71+$M71+$O71</f>
        <v>81936117</v>
      </c>
      <c r="R71" s="51">
        <f>IF($H71=0,0,(($H71-$H71)/$H71)*100)</f>
        <v>0</v>
      </c>
      <c r="S71" s="52">
        <f>IF($I71=0,0,(($I71-$I71)/$I71)*100)</f>
        <v>0</v>
      </c>
      <c r="T71" s="51">
        <f>IF($E71=0,0,($P71/$E71)*100)</f>
        <v>10.927694128670005</v>
      </c>
      <c r="U71" s="55">
        <f>IF($E71=0,0,($Q71/$E71)*100)</f>
        <v>18.54349849160026</v>
      </c>
      <c r="V71" s="49">
        <f>V69</f>
        <v>0</v>
      </c>
      <c r="W71" s="50">
        <f>W69</f>
        <v>0</v>
      </c>
    </row>
    <row r="72" spans="1:23" ht="12.75" customHeight="1" thickBot="1">
      <c r="A72" s="47" t="s">
        <v>87</v>
      </c>
      <c r="B72" s="48">
        <f>SUM(B9:B15,B18:B23,B26:B29,B32,B35:B39,B42:B52,B55:B58,B61:B65,B69)</f>
        <v>1623216000</v>
      </c>
      <c r="C72" s="48">
        <f>SUM(C9:C15,C18:C23,C26:C29,C32,C35:C39,C42:C52,C55:C58,C61:C65,C69)</f>
        <v>-95366000</v>
      </c>
      <c r="D72" s="48"/>
      <c r="E72" s="48">
        <f>$B72+$C72+$D72</f>
        <v>1527850000</v>
      </c>
      <c r="F72" s="49">
        <f>SUM(F9:F15,F18:F23,F26:F29,F32,F35:F39,F42:F52,F55:F58,F61:F65,F69)</f>
        <v>1513059000</v>
      </c>
      <c r="G72" s="50">
        <f>SUM(G9:G15,G18:G23,G26:G29,G32,G35:G39,G42:G52,G55:G58,G61:G65,G69)</f>
        <v>562694000</v>
      </c>
      <c r="H72" s="49">
        <f>SUM(H9:H15,H18:H23,H26:H29,H32,H35:H39,H42:H52,H55:H58,H61:H65,H69)</f>
        <v>194266000</v>
      </c>
      <c r="I72" s="50">
        <f>SUM(I9:I15,I18:I23,I26:I29,I32,I35:I39,I42:I52,I55:I58,I61:I65,I69)</f>
        <v>172699512</v>
      </c>
      <c r="J72" s="49">
        <f>SUM(J9:J15,J18:J23,J26:J29,J32,J35:J39,J42:J52,J55:J58,J61:J65,J69)</f>
        <v>0</v>
      </c>
      <c r="K72" s="50">
        <f>SUM(K9:K15,K18:K23,K26:K29,K32,K35:K39,K42:K52,K55:K58,K61:K65,K69)</f>
        <v>0</v>
      </c>
      <c r="L72" s="49">
        <f>SUM(L9:L15,L18:L23,L26:L29,L32,L35:L39,L42:L52,L55:L58,L61:L65,L69)</f>
        <v>0</v>
      </c>
      <c r="M72" s="50">
        <f>SUM(M9:M15,M18:M23,M26:M29,M32,M35:M39,M42:M52,M55:M58,M61:M65,M69)</f>
        <v>0</v>
      </c>
      <c r="N72" s="49">
        <f>SUM(N9:N15,N18:N23,N26:N29,N32,N35:N39,N42:N52,N55:N58,N61:N65,N69)</f>
        <v>0</v>
      </c>
      <c r="O72" s="50">
        <f>SUM(O9:O15,O18:O23,O26:O29,O32,O35:O39,O42:O52,O55:O58,O61:O65,O69)</f>
        <v>0</v>
      </c>
      <c r="P72" s="49">
        <f>$H72+$J72+$L72+$N72</f>
        <v>194266000</v>
      </c>
      <c r="Q72" s="50">
        <f>$I72+$K72+$M72+$O72</f>
        <v>172699512</v>
      </c>
      <c r="R72" s="51">
        <f>IF($H72=0,0,(($H72-$H72)/$H72)*100)</f>
        <v>0</v>
      </c>
      <c r="S72" s="52">
        <f>IF($I72=0,0,(($I72-$I72)/$I72)*100)</f>
        <v>0</v>
      </c>
      <c r="T72" s="5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15.738872095840014</v>
      </c>
      <c r="U72" s="5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14.594094741040706</v>
      </c>
      <c r="V72" s="49">
        <f>SUM(V9:V15,V18:V23,V26:V29,V32,V35:V39,V42:V52,V55:V58,V61:V65,V69)</f>
        <v>0</v>
      </c>
      <c r="W72" s="50">
        <f>SUM(W9:W15,W18:W23,W26:W29,W32,W35:W39,W42:W52,W55:W58,W61:W65,W69)</f>
        <v>0</v>
      </c>
    </row>
    <row r="73" spans="1:23" ht="13.5" thickTop="1">
      <c r="A73" s="56"/>
      <c r="B73" s="57"/>
      <c r="C73" s="58"/>
      <c r="D73" s="58"/>
      <c r="E73" s="59"/>
      <c r="F73" s="57"/>
      <c r="G73" s="58"/>
      <c r="H73" s="58"/>
      <c r="I73" s="59"/>
      <c r="J73" s="58"/>
      <c r="K73" s="59"/>
      <c r="L73" s="58"/>
      <c r="M73" s="58"/>
      <c r="N73" s="58"/>
      <c r="O73" s="58"/>
      <c r="P73" s="58"/>
      <c r="Q73" s="58"/>
      <c r="R73" s="58"/>
      <c r="S73" s="58"/>
      <c r="T73" s="58"/>
      <c r="U73" s="59"/>
      <c r="V73" s="57"/>
      <c r="W73" s="59"/>
    </row>
    <row r="74" spans="1:23" ht="12.75">
      <c r="A74" s="60"/>
      <c r="B74" s="61"/>
      <c r="C74" s="62"/>
      <c r="D74" s="62"/>
      <c r="E74" s="63"/>
      <c r="F74" s="64" t="s">
        <v>4</v>
      </c>
      <c r="G74" s="65"/>
      <c r="H74" s="64" t="s">
        <v>5</v>
      </c>
      <c r="I74" s="66"/>
      <c r="J74" s="64" t="s">
        <v>6</v>
      </c>
      <c r="K74" s="66"/>
      <c r="L74" s="64" t="s">
        <v>7</v>
      </c>
      <c r="M74" s="64"/>
      <c r="N74" s="67" t="s">
        <v>8</v>
      </c>
      <c r="O74" s="64"/>
      <c r="P74" s="68" t="s">
        <v>9</v>
      </c>
      <c r="Q74" s="69"/>
      <c r="R74" s="70" t="s">
        <v>10</v>
      </c>
      <c r="S74" s="69"/>
      <c r="T74" s="70" t="s">
        <v>11</v>
      </c>
      <c r="U74" s="69"/>
      <c r="V74" s="68"/>
      <c r="W74" s="69"/>
    </row>
    <row r="75" spans="1:23" ht="67.5">
      <c r="A75" s="71" t="s">
        <v>88</v>
      </c>
      <c r="B75" s="72" t="s">
        <v>89</v>
      </c>
      <c r="C75" s="72" t="s">
        <v>90</v>
      </c>
      <c r="D75" s="73" t="s">
        <v>16</v>
      </c>
      <c r="E75" s="72" t="s">
        <v>17</v>
      </c>
      <c r="F75" s="72" t="s">
        <v>18</v>
      </c>
      <c r="G75" s="72" t="s">
        <v>91</v>
      </c>
      <c r="H75" s="72" t="s">
        <v>92</v>
      </c>
      <c r="I75" s="74" t="s">
        <v>21</v>
      </c>
      <c r="J75" s="72" t="s">
        <v>93</v>
      </c>
      <c r="K75" s="74" t="s">
        <v>23</v>
      </c>
      <c r="L75" s="72" t="s">
        <v>94</v>
      </c>
      <c r="M75" s="74" t="s">
        <v>25</v>
      </c>
      <c r="N75" s="72" t="s">
        <v>95</v>
      </c>
      <c r="O75" s="74" t="s">
        <v>27</v>
      </c>
      <c r="P75" s="74" t="s">
        <v>96</v>
      </c>
      <c r="Q75" s="75" t="s">
        <v>29</v>
      </c>
      <c r="R75" s="76" t="s">
        <v>96</v>
      </c>
      <c r="S75" s="77" t="s">
        <v>29</v>
      </c>
      <c r="T75" s="76" t="s">
        <v>97</v>
      </c>
      <c r="U75" s="73" t="s">
        <v>31</v>
      </c>
      <c r="V75" s="72"/>
      <c r="W75" s="74"/>
    </row>
    <row r="76" spans="1:23" ht="12.75">
      <c r="A76" s="78" t="str">
        <f>+A7</f>
        <v>R thousands</v>
      </c>
      <c r="B76" s="79"/>
      <c r="C76" s="79">
        <v>100</v>
      </c>
      <c r="D76" s="79"/>
      <c r="E76" s="79"/>
      <c r="F76" s="79"/>
      <c r="G76" s="79"/>
      <c r="H76" s="79"/>
      <c r="I76" s="79"/>
      <c r="J76" s="79"/>
      <c r="K76" s="79"/>
      <c r="L76" s="79"/>
      <c r="M76" s="80"/>
      <c r="N76" s="79"/>
      <c r="O76" s="80"/>
      <c r="P76" s="79"/>
      <c r="Q76" s="80"/>
      <c r="R76" s="79"/>
      <c r="S76" s="80"/>
      <c r="T76" s="79"/>
      <c r="U76" s="79"/>
      <c r="V76" s="79"/>
      <c r="W76" s="79"/>
    </row>
    <row r="77" spans="1:23" ht="12.75" hidden="1">
      <c r="A77" s="81"/>
      <c r="B77" s="82"/>
      <c r="C77" s="82"/>
      <c r="D77" s="82"/>
      <c r="E77" s="82"/>
      <c r="F77" s="82"/>
      <c r="G77" s="82"/>
      <c r="H77" s="82"/>
      <c r="I77" s="82"/>
      <c r="J77" s="82"/>
      <c r="K77" s="82"/>
      <c r="L77" s="82"/>
      <c r="M77" s="83"/>
      <c r="N77" s="82"/>
      <c r="O77" s="83"/>
      <c r="P77" s="82"/>
      <c r="Q77" s="83"/>
      <c r="R77" s="84"/>
      <c r="S77" s="85"/>
      <c r="T77" s="84"/>
      <c r="U77" s="84"/>
      <c r="V77" s="82"/>
      <c r="W77" s="82"/>
    </row>
    <row r="78" spans="1:23" ht="12.75" hidden="1">
      <c r="A78" s="86" t="s">
        <v>98</v>
      </c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8"/>
      <c r="N78" s="87"/>
      <c r="O78" s="88"/>
      <c r="P78" s="87"/>
      <c r="Q78" s="88"/>
      <c r="R78" s="89"/>
      <c r="S78" s="90"/>
      <c r="T78" s="89"/>
      <c r="U78" s="89"/>
      <c r="V78" s="87"/>
      <c r="W78" s="87"/>
    </row>
    <row r="79" spans="1:23" ht="12.75" hidden="1">
      <c r="A79" s="91" t="s">
        <v>99</v>
      </c>
      <c r="B79" s="92">
        <f>SUM(B80:B83)</f>
        <v>0</v>
      </c>
      <c r="C79" s="92">
        <f>SUM(C80:C83)</f>
        <v>0</v>
      </c>
      <c r="D79" s="92">
        <f>SUM(D80:D83)</f>
        <v>0</v>
      </c>
      <c r="E79" s="92">
        <f>SUM(E80:E83)</f>
        <v>0</v>
      </c>
      <c r="F79" s="92">
        <f>SUM(F80:F83)</f>
        <v>0</v>
      </c>
      <c r="G79" s="92">
        <f>SUM(G80:G83)</f>
        <v>0</v>
      </c>
      <c r="H79" s="92">
        <f>SUM(H80:H83)</f>
        <v>0</v>
      </c>
      <c r="I79" s="92">
        <f>SUM(I80:I83)</f>
        <v>0</v>
      </c>
      <c r="J79" s="92">
        <f>SUM(J80:J83)</f>
        <v>0</v>
      </c>
      <c r="K79" s="92">
        <f>SUM(K80:K83)</f>
        <v>0</v>
      </c>
      <c r="L79" s="92">
        <f>SUM(L80:L83)</f>
        <v>0</v>
      </c>
      <c r="M79" s="93">
        <f>SUM(M80:M83)</f>
        <v>0</v>
      </c>
      <c r="N79" s="92"/>
      <c r="O79" s="93"/>
      <c r="P79" s="92"/>
      <c r="Q79" s="93"/>
      <c r="R79" s="94"/>
      <c r="S79" s="95"/>
      <c r="T79" s="94"/>
      <c r="U79" s="94"/>
      <c r="V79" s="92">
        <f>SUM(V80:V83)</f>
        <v>0</v>
      </c>
      <c r="W79" s="92">
        <f>SUM(W80:W83)</f>
        <v>0</v>
      </c>
    </row>
    <row r="80" spans="1:23" ht="12.75" hidden="1">
      <c r="A80" s="60" t="s">
        <v>100</v>
      </c>
      <c r="B80" s="96"/>
      <c r="C80" s="96"/>
      <c r="D80" s="96"/>
      <c r="E80" s="96">
        <f>SUM(B80:D80)</f>
        <v>0</v>
      </c>
      <c r="F80" s="96"/>
      <c r="G80" s="96"/>
      <c r="H80" s="96"/>
      <c r="I80" s="97"/>
      <c r="J80" s="96"/>
      <c r="K80" s="97"/>
      <c r="L80" s="96"/>
      <c r="M80" s="98"/>
      <c r="N80" s="96"/>
      <c r="O80" s="98"/>
      <c r="P80" s="96"/>
      <c r="Q80" s="98"/>
      <c r="R80" s="99"/>
      <c r="S80" s="100"/>
      <c r="T80" s="99"/>
      <c r="U80" s="99"/>
      <c r="V80" s="96"/>
      <c r="W80" s="96"/>
    </row>
    <row r="81" spans="1:23" ht="12.75" hidden="1">
      <c r="A81" s="60" t="s">
        <v>101</v>
      </c>
      <c r="B81" s="96"/>
      <c r="C81" s="96"/>
      <c r="D81" s="96"/>
      <c r="E81" s="96">
        <f>SUM(B81:D81)</f>
        <v>0</v>
      </c>
      <c r="F81" s="96"/>
      <c r="G81" s="96"/>
      <c r="H81" s="96"/>
      <c r="I81" s="97"/>
      <c r="J81" s="96"/>
      <c r="K81" s="97"/>
      <c r="L81" s="96"/>
      <c r="M81" s="98"/>
      <c r="N81" s="96"/>
      <c r="O81" s="98"/>
      <c r="P81" s="96"/>
      <c r="Q81" s="98"/>
      <c r="R81" s="99"/>
      <c r="S81" s="100"/>
      <c r="T81" s="99"/>
      <c r="U81" s="99"/>
      <c r="V81" s="96"/>
      <c r="W81" s="96"/>
    </row>
    <row r="82" spans="1:23" ht="12.75" hidden="1">
      <c r="A82" s="60" t="s">
        <v>102</v>
      </c>
      <c r="B82" s="96"/>
      <c r="C82" s="96"/>
      <c r="D82" s="96"/>
      <c r="E82" s="96">
        <f>SUM(B82:D82)</f>
        <v>0</v>
      </c>
      <c r="F82" s="96"/>
      <c r="G82" s="96"/>
      <c r="H82" s="96"/>
      <c r="I82" s="97"/>
      <c r="J82" s="96"/>
      <c r="K82" s="97"/>
      <c r="L82" s="96"/>
      <c r="M82" s="98"/>
      <c r="N82" s="96"/>
      <c r="O82" s="98"/>
      <c r="P82" s="96"/>
      <c r="Q82" s="98"/>
      <c r="R82" s="99"/>
      <c r="S82" s="100"/>
      <c r="T82" s="99"/>
      <c r="U82" s="99"/>
      <c r="V82" s="96"/>
      <c r="W82" s="96"/>
    </row>
    <row r="83" spans="1:23" ht="12.75" hidden="1">
      <c r="A83" s="60" t="s">
        <v>103</v>
      </c>
      <c r="B83" s="96"/>
      <c r="C83" s="96"/>
      <c r="D83" s="96"/>
      <c r="E83" s="96">
        <f>SUM(B83:D83)</f>
        <v>0</v>
      </c>
      <c r="F83" s="96"/>
      <c r="G83" s="96"/>
      <c r="H83" s="96"/>
      <c r="I83" s="97"/>
      <c r="J83" s="96"/>
      <c r="K83" s="97"/>
      <c r="L83" s="96"/>
      <c r="M83" s="98"/>
      <c r="N83" s="96"/>
      <c r="O83" s="98"/>
      <c r="P83" s="96"/>
      <c r="Q83" s="98"/>
      <c r="R83" s="99"/>
      <c r="S83" s="100"/>
      <c r="T83" s="99"/>
      <c r="U83" s="99"/>
      <c r="V83" s="96"/>
      <c r="W83" s="96"/>
    </row>
    <row r="84" spans="1:23" ht="12.75" hidden="1">
      <c r="A84" s="60"/>
      <c r="B84" s="96"/>
      <c r="C84" s="96"/>
      <c r="D84" s="96"/>
      <c r="E84" s="96"/>
      <c r="F84" s="96"/>
      <c r="G84" s="96"/>
      <c r="H84" s="96"/>
      <c r="I84" s="96"/>
      <c r="J84" s="96"/>
      <c r="K84" s="96"/>
      <c r="L84" s="96"/>
      <c r="M84" s="98"/>
      <c r="N84" s="96"/>
      <c r="O84" s="98"/>
      <c r="P84" s="96"/>
      <c r="Q84" s="98"/>
      <c r="R84" s="99"/>
      <c r="S84" s="100"/>
      <c r="T84" s="99"/>
      <c r="U84" s="99"/>
      <c r="V84" s="96"/>
      <c r="W84" s="96"/>
    </row>
    <row r="85" spans="1:23" ht="12.75">
      <c r="A85" s="101" t="s">
        <v>104</v>
      </c>
      <c r="B85" s="102"/>
      <c r="C85" s="102"/>
      <c r="D85" s="102"/>
      <c r="E85" s="102"/>
      <c r="F85" s="102"/>
      <c r="G85" s="102"/>
      <c r="H85" s="102"/>
      <c r="I85" s="102"/>
      <c r="J85" s="102"/>
      <c r="K85" s="102"/>
      <c r="L85" s="102"/>
      <c r="M85" s="102"/>
      <c r="N85" s="102"/>
      <c r="O85" s="102"/>
      <c r="P85" s="102"/>
      <c r="Q85" s="103"/>
      <c r="R85" s="104"/>
      <c r="S85" s="104"/>
      <c r="T85" s="105"/>
      <c r="U85" s="106"/>
      <c r="V85" s="102"/>
      <c r="W85" s="102"/>
    </row>
    <row r="86" spans="1:23" ht="12.75">
      <c r="A86" s="107" t="s">
        <v>105</v>
      </c>
      <c r="B86" s="108">
        <v>0</v>
      </c>
      <c r="C86" s="108">
        <v>0</v>
      </c>
      <c r="D86" s="108"/>
      <c r="E86" s="108">
        <f>$B86+$C86+$D86</f>
        <v>0</v>
      </c>
      <c r="F86" s="108">
        <v>0</v>
      </c>
      <c r="G86" s="108">
        <v>0</v>
      </c>
      <c r="H86" s="108"/>
      <c r="I86" s="108"/>
      <c r="J86" s="108"/>
      <c r="K86" s="108"/>
      <c r="L86" s="108"/>
      <c r="M86" s="108"/>
      <c r="N86" s="108"/>
      <c r="O86" s="108"/>
      <c r="P86" s="108">
        <f>$H86+$J86+$L86+$N86</f>
        <v>0</v>
      </c>
      <c r="Q86" s="96">
        <f>$I86+$K86+$M86+$O86</f>
        <v>0</v>
      </c>
      <c r="R86" s="109">
        <f>IF($H86=0,0,(($H86-$H86)/$H86)*100)</f>
        <v>0</v>
      </c>
      <c r="S86" s="110">
        <f>IF($I86=0,0,(($I86-$I86)/$I86)*100)</f>
        <v>0</v>
      </c>
      <c r="T86" s="109">
        <f>IF($E86=0,0,($P86/$E86)*100)</f>
        <v>0</v>
      </c>
      <c r="U86" s="110">
        <f>IF($E86=0,0,($Q86/$E86)*100)</f>
        <v>0</v>
      </c>
      <c r="V86" s="108"/>
      <c r="W86" s="108"/>
    </row>
    <row r="87" spans="1:23" ht="12.75">
      <c r="A87" s="111" t="s">
        <v>106</v>
      </c>
      <c r="B87" s="96">
        <v>0</v>
      </c>
      <c r="C87" s="96">
        <v>0</v>
      </c>
      <c r="D87" s="96"/>
      <c r="E87" s="96">
        <f>$B87+$C87+$D87</f>
        <v>0</v>
      </c>
      <c r="F87" s="96">
        <v>0</v>
      </c>
      <c r="G87" s="96">
        <v>0</v>
      </c>
      <c r="H87" s="96"/>
      <c r="I87" s="96"/>
      <c r="J87" s="96"/>
      <c r="K87" s="96"/>
      <c r="L87" s="96"/>
      <c r="M87" s="96"/>
      <c r="N87" s="96"/>
      <c r="O87" s="96"/>
      <c r="P87" s="98">
        <f>$H87+$J87+$L87+$N87</f>
        <v>0</v>
      </c>
      <c r="Q87" s="98">
        <f>$I87+$K87+$M87+$O87</f>
        <v>0</v>
      </c>
      <c r="R87" s="109">
        <f>IF($H87=0,0,(($H87-$H87)/$H87)*100)</f>
        <v>0</v>
      </c>
      <c r="S87" s="110">
        <f>IF($I87=0,0,(($I87-$I87)/$I87)*100)</f>
        <v>0</v>
      </c>
      <c r="T87" s="109">
        <f>IF($E87=0,0,($P87/$E87)*100)</f>
        <v>0</v>
      </c>
      <c r="U87" s="110">
        <f>IF($E87=0,0,($Q87/$E87)*100)</f>
        <v>0</v>
      </c>
      <c r="V87" s="96"/>
      <c r="W87" s="96"/>
    </row>
    <row r="88" spans="1:23" ht="12.75">
      <c r="A88" s="111" t="s">
        <v>107</v>
      </c>
      <c r="B88" s="96">
        <v>0</v>
      </c>
      <c r="C88" s="96">
        <v>0</v>
      </c>
      <c r="D88" s="96"/>
      <c r="E88" s="96">
        <f>$B88+$C88+$D88</f>
        <v>0</v>
      </c>
      <c r="F88" s="96">
        <v>0</v>
      </c>
      <c r="G88" s="96">
        <v>0</v>
      </c>
      <c r="H88" s="96"/>
      <c r="I88" s="96"/>
      <c r="J88" s="96"/>
      <c r="K88" s="96"/>
      <c r="L88" s="96"/>
      <c r="M88" s="96"/>
      <c r="N88" s="96"/>
      <c r="O88" s="96"/>
      <c r="P88" s="98">
        <f>$H88+$J88+$L88+$N88</f>
        <v>0</v>
      </c>
      <c r="Q88" s="98">
        <f>$I88+$K88+$M88+$O88</f>
        <v>0</v>
      </c>
      <c r="R88" s="109">
        <f>IF($H88=0,0,(($H88-$H88)/$H88)*100)</f>
        <v>0</v>
      </c>
      <c r="S88" s="110">
        <f>IF($I88=0,0,(($I88-$I88)/$I88)*100)</f>
        <v>0</v>
      </c>
      <c r="T88" s="109">
        <f>IF($E88=0,0,($P88/$E88)*100)</f>
        <v>0</v>
      </c>
      <c r="U88" s="110">
        <f>IF($E88=0,0,($Q88/$E88)*100)</f>
        <v>0</v>
      </c>
      <c r="V88" s="96"/>
      <c r="W88" s="96"/>
    </row>
    <row r="89" spans="1:23" ht="12.75">
      <c r="A89" s="111" t="s">
        <v>108</v>
      </c>
      <c r="B89" s="96">
        <v>0</v>
      </c>
      <c r="C89" s="96">
        <v>0</v>
      </c>
      <c r="D89" s="96"/>
      <c r="E89" s="96">
        <f>$B89+$C89+$D89</f>
        <v>0</v>
      </c>
      <c r="F89" s="96">
        <v>0</v>
      </c>
      <c r="G89" s="96">
        <v>0</v>
      </c>
      <c r="H89" s="96"/>
      <c r="I89" s="96"/>
      <c r="J89" s="96"/>
      <c r="K89" s="96"/>
      <c r="L89" s="96"/>
      <c r="M89" s="96"/>
      <c r="N89" s="96"/>
      <c r="O89" s="96"/>
      <c r="P89" s="98">
        <f>$H89+$J89+$L89+$N89</f>
        <v>0</v>
      </c>
      <c r="Q89" s="98">
        <f>$I89+$K89+$M89+$O89</f>
        <v>0</v>
      </c>
      <c r="R89" s="109">
        <f>IF($H89=0,0,(($H89-$H89)/$H89)*100)</f>
        <v>0</v>
      </c>
      <c r="S89" s="110">
        <f>IF($I89=0,0,(($I89-$I89)/$I89)*100)</f>
        <v>0</v>
      </c>
      <c r="T89" s="109">
        <f>IF($E89=0,0,($P89/$E89)*100)</f>
        <v>0</v>
      </c>
      <c r="U89" s="110">
        <f>IF($E89=0,0,($Q89/$E89)*100)</f>
        <v>0</v>
      </c>
      <c r="V89" s="96"/>
      <c r="W89" s="96"/>
    </row>
    <row r="90" spans="1:23" ht="12.75">
      <c r="A90" s="111" t="s">
        <v>109</v>
      </c>
      <c r="B90" s="96">
        <v>0</v>
      </c>
      <c r="C90" s="96">
        <v>0</v>
      </c>
      <c r="D90" s="96"/>
      <c r="E90" s="96">
        <f>$B90+$C90+$D90</f>
        <v>0</v>
      </c>
      <c r="F90" s="96">
        <v>0</v>
      </c>
      <c r="G90" s="96">
        <v>0</v>
      </c>
      <c r="H90" s="96"/>
      <c r="I90" s="96"/>
      <c r="J90" s="96"/>
      <c r="K90" s="96"/>
      <c r="L90" s="96"/>
      <c r="M90" s="96"/>
      <c r="N90" s="96"/>
      <c r="O90" s="96"/>
      <c r="P90" s="98">
        <f>$H90+$J90+$L90+$N90</f>
        <v>0</v>
      </c>
      <c r="Q90" s="98">
        <f>$I90+$K90+$M90+$O90</f>
        <v>0</v>
      </c>
      <c r="R90" s="109">
        <f>IF($H90=0,0,(($H90-$H90)/$H90)*100)</f>
        <v>0</v>
      </c>
      <c r="S90" s="110">
        <f>IF($I90=0,0,(($I90-$I90)/$I90)*100)</f>
        <v>0</v>
      </c>
      <c r="T90" s="109">
        <f>IF($E90=0,0,($P90/$E90)*100)</f>
        <v>0</v>
      </c>
      <c r="U90" s="110">
        <f>IF($E90=0,0,($Q90/$E90)*100)</f>
        <v>0</v>
      </c>
      <c r="V90" s="96"/>
      <c r="W90" s="96"/>
    </row>
    <row r="91" spans="1:23" ht="12.75">
      <c r="A91" s="111" t="s">
        <v>110</v>
      </c>
      <c r="B91" s="96">
        <v>0</v>
      </c>
      <c r="C91" s="96">
        <v>0</v>
      </c>
      <c r="D91" s="96"/>
      <c r="E91" s="96">
        <f>$B91+$C91+$D91</f>
        <v>0</v>
      </c>
      <c r="F91" s="96">
        <v>0</v>
      </c>
      <c r="G91" s="96">
        <v>0</v>
      </c>
      <c r="H91" s="96"/>
      <c r="I91" s="96"/>
      <c r="J91" s="96"/>
      <c r="K91" s="96"/>
      <c r="L91" s="96"/>
      <c r="M91" s="96"/>
      <c r="N91" s="96"/>
      <c r="O91" s="96"/>
      <c r="P91" s="98">
        <f>$H91+$J91+$L91+$N91</f>
        <v>0</v>
      </c>
      <c r="Q91" s="98">
        <f>$I91+$K91+$M91+$O91</f>
        <v>0</v>
      </c>
      <c r="R91" s="109">
        <f>IF($H91=0,0,(($H91-$H91)/$H91)*100)</f>
        <v>0</v>
      </c>
      <c r="S91" s="110">
        <f>IF($I91=0,0,(($I91-$I91)/$I91)*100)</f>
        <v>0</v>
      </c>
      <c r="T91" s="109">
        <f>IF($E91=0,0,($P91/$E91)*100)</f>
        <v>0</v>
      </c>
      <c r="U91" s="110">
        <f>IF($E91=0,0,($Q91/$E91)*100)</f>
        <v>0</v>
      </c>
      <c r="V91" s="96"/>
      <c r="W91" s="96"/>
    </row>
    <row r="92" spans="1:23" ht="12.75">
      <c r="A92" s="111" t="s">
        <v>111</v>
      </c>
      <c r="B92" s="96">
        <v>0</v>
      </c>
      <c r="C92" s="96">
        <v>0</v>
      </c>
      <c r="D92" s="96"/>
      <c r="E92" s="96">
        <f>$B92+$C92+$D92</f>
        <v>0</v>
      </c>
      <c r="F92" s="96">
        <v>0</v>
      </c>
      <c r="G92" s="96">
        <v>0</v>
      </c>
      <c r="H92" s="96"/>
      <c r="I92" s="96"/>
      <c r="J92" s="96"/>
      <c r="K92" s="96"/>
      <c r="L92" s="96"/>
      <c r="M92" s="96"/>
      <c r="N92" s="96"/>
      <c r="O92" s="96"/>
      <c r="P92" s="98">
        <f>$H92+$J92+$L92+$N92</f>
        <v>0</v>
      </c>
      <c r="Q92" s="98">
        <f>$I92+$K92+$M92+$O92</f>
        <v>0</v>
      </c>
      <c r="R92" s="109">
        <f>IF($H92=0,0,(($H92-$H92)/$H92)*100)</f>
        <v>0</v>
      </c>
      <c r="S92" s="110">
        <f>IF($I92=0,0,(($I92-$I92)/$I92)*100)</f>
        <v>0</v>
      </c>
      <c r="T92" s="109">
        <f>IF($E92=0,0,($P92/$E92)*100)</f>
        <v>0</v>
      </c>
      <c r="U92" s="110">
        <f>IF($E92=0,0,($Q92/$E92)*100)</f>
        <v>0</v>
      </c>
      <c r="V92" s="96"/>
      <c r="W92" s="96"/>
    </row>
    <row r="93" spans="1:23" ht="12.75">
      <c r="A93" s="111" t="s">
        <v>112</v>
      </c>
      <c r="B93" s="96">
        <v>0</v>
      </c>
      <c r="C93" s="96">
        <v>0</v>
      </c>
      <c r="D93" s="96"/>
      <c r="E93" s="96">
        <f>$B93+$C93+$D93</f>
        <v>0</v>
      </c>
      <c r="F93" s="96">
        <v>0</v>
      </c>
      <c r="G93" s="96">
        <v>0</v>
      </c>
      <c r="H93" s="96"/>
      <c r="I93" s="96"/>
      <c r="J93" s="96"/>
      <c r="K93" s="96"/>
      <c r="L93" s="96"/>
      <c r="M93" s="96"/>
      <c r="N93" s="96"/>
      <c r="O93" s="96"/>
      <c r="P93" s="98">
        <f>$H93+$J93+$L93+$N93</f>
        <v>0</v>
      </c>
      <c r="Q93" s="98">
        <f>$I93+$K93+$M93+$O93</f>
        <v>0</v>
      </c>
      <c r="R93" s="109">
        <f>IF($H93=0,0,(($H93-$H93)/$H93)*100)</f>
        <v>0</v>
      </c>
      <c r="S93" s="110">
        <f>IF($I93=0,0,(($I93-$I93)/$I93)*100)</f>
        <v>0</v>
      </c>
      <c r="T93" s="109">
        <f>IF($E93=0,0,($P93/$E93)*100)</f>
        <v>0</v>
      </c>
      <c r="U93" s="110">
        <f>IF($E93=0,0,($Q93/$E93)*100)</f>
        <v>0</v>
      </c>
      <c r="V93" s="96"/>
      <c r="W93" s="96"/>
    </row>
    <row r="94" spans="1:23" ht="12.75">
      <c r="A94" s="112" t="s">
        <v>113</v>
      </c>
      <c r="B94" s="113"/>
      <c r="C94" s="113"/>
      <c r="D94" s="113"/>
      <c r="E94" s="113"/>
      <c r="F94" s="113"/>
      <c r="G94" s="113"/>
      <c r="H94" s="113"/>
      <c r="I94" s="113"/>
      <c r="J94" s="113"/>
      <c r="K94" s="113"/>
      <c r="L94" s="113"/>
      <c r="M94" s="113"/>
      <c r="N94" s="113"/>
      <c r="O94" s="113"/>
      <c r="P94" s="114"/>
      <c r="Q94" s="114"/>
      <c r="R94" s="115"/>
      <c r="S94" s="116"/>
      <c r="T94" s="115"/>
      <c r="U94" s="116"/>
      <c r="V94" s="113"/>
      <c r="W94" s="113"/>
    </row>
    <row r="95" spans="1:23" ht="22.5" hidden="1">
      <c r="A95" s="117" t="s">
        <v>114</v>
      </c>
      <c r="B95" s="118">
        <f>SUM(B96:B110)</f>
        <v>0</v>
      </c>
      <c r="C95" s="118">
        <f>SUM(C96:C110)</f>
        <v>0</v>
      </c>
      <c r="D95" s="118">
        <f>SUM(D96:D110)</f>
        <v>0</v>
      </c>
      <c r="E95" s="118">
        <f>SUM(E96:E110)</f>
        <v>0</v>
      </c>
      <c r="F95" s="118">
        <f>SUM(F96:F110)</f>
        <v>0</v>
      </c>
      <c r="G95" s="118">
        <f>SUM(G96:G110)</f>
        <v>0</v>
      </c>
      <c r="H95" s="118">
        <f>SUM(H96:H110)</f>
        <v>0</v>
      </c>
      <c r="I95" s="118">
        <f>SUM(I96:I110)</f>
        <v>0</v>
      </c>
      <c r="J95" s="118">
        <f>SUM(J96:J110)</f>
        <v>0</v>
      </c>
      <c r="K95" s="118">
        <f>SUM(K96:K110)</f>
        <v>0</v>
      </c>
      <c r="L95" s="118">
        <f>SUM(L96:L110)</f>
        <v>0</v>
      </c>
      <c r="M95" s="119">
        <f>SUM(M96:M110)</f>
        <v>0</v>
      </c>
      <c r="N95" s="118"/>
      <c r="O95" s="119"/>
      <c r="P95" s="118"/>
      <c r="Q95" s="119"/>
      <c r="R95" s="120" t="str">
        <f>IF(L95=0," ",(N95-L95)/L95)</f>
        <v> </v>
      </c>
      <c r="S95" s="120" t="str">
        <f>IF(M95=0," ",(O95-M95)/M95)</f>
        <v> </v>
      </c>
      <c r="T95" s="120" t="str">
        <f>IF(E95=0," ",(P95/E95))</f>
        <v> </v>
      </c>
      <c r="U95" s="121" t="str">
        <f>IF(E95=0," ",(Q95/E95))</f>
        <v> </v>
      </c>
      <c r="V95" s="118">
        <f>SUM(V96:V110)</f>
        <v>0</v>
      </c>
      <c r="W95" s="118">
        <f>SUM(W96:W110)</f>
        <v>0</v>
      </c>
    </row>
    <row r="96" spans="1:23" ht="12.75" hidden="1">
      <c r="A96" s="1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126" t="str">
        <f>IF(L96=0," ",(N96-L96)/L96)</f>
        <v> </v>
      </c>
      <c r="S96" s="126" t="str">
        <f>IF(M96=0," ",(O96-M96)/M96)</f>
        <v> </v>
      </c>
      <c r="T96" s="126" t="str">
        <f>IF(E96=0," ",(P96/E96))</f>
        <v> </v>
      </c>
      <c r="U96" s="127" t="str">
        <f>IF(E96=0," ",(Q96/E96))</f>
        <v> </v>
      </c>
      <c r="V96" s="123"/>
      <c r="W96" s="123"/>
    </row>
    <row r="97" spans="1:23" ht="12.75" hidden="1">
      <c r="A97" s="122"/>
      <c r="B97" s="123"/>
      <c r="C97" s="123"/>
      <c r="D97" s="123"/>
      <c r="E97" s="124">
        <f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126" t="str">
        <f>IF(L97=0," ",(N97-L97)/L97)</f>
        <v> </v>
      </c>
      <c r="S97" s="126" t="str">
        <f>IF(M97=0," ",(O97-M97)/M97)</f>
        <v> </v>
      </c>
      <c r="T97" s="126" t="str">
        <f>IF(E97=0," ",(P97/E97))</f>
        <v> </v>
      </c>
      <c r="U97" s="127" t="str">
        <f>IF(E97=0," ",(Q97/E97))</f>
        <v> </v>
      </c>
      <c r="V97" s="123"/>
      <c r="W97" s="123"/>
    </row>
    <row r="98" spans="1:23" ht="12.75" hidden="1">
      <c r="A98" s="122"/>
      <c r="B98" s="123"/>
      <c r="C98" s="123"/>
      <c r="D98" s="123"/>
      <c r="E98" s="124">
        <f>SUM(B98:D98)</f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126" t="str">
        <f>IF(L98=0," ",(N98-L98)/L98)</f>
        <v> </v>
      </c>
      <c r="S98" s="126" t="str">
        <f>IF(M98=0," ",(O98-M98)/M98)</f>
        <v> </v>
      </c>
      <c r="T98" s="126" t="str">
        <f>IF(E98=0," ",(P98/E98))</f>
        <v> </v>
      </c>
      <c r="U98" s="127" t="str">
        <f>IF(E98=0," ",(Q98/E98))</f>
        <v> </v>
      </c>
      <c r="V98" s="123"/>
      <c r="W98" s="123"/>
    </row>
    <row r="99" spans="1:23" ht="12.75" hidden="1">
      <c r="A99" s="122"/>
      <c r="B99" s="123"/>
      <c r="C99" s="123"/>
      <c r="D99" s="123"/>
      <c r="E99" s="124">
        <f>SUM(B99:D99)</f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126" t="str">
        <f>IF(L99=0," ",(N99-L99)/L99)</f>
        <v> </v>
      </c>
      <c r="S99" s="126" t="str">
        <f>IF(M99=0," ",(O99-M99)/M99)</f>
        <v> </v>
      </c>
      <c r="T99" s="126" t="str">
        <f>IF(E99=0," ",(P99/E99))</f>
        <v> </v>
      </c>
      <c r="U99" s="127" t="str">
        <f>IF(E99=0," ",(Q99/E99))</f>
        <v> </v>
      </c>
      <c r="V99" s="123"/>
      <c r="W99" s="123"/>
    </row>
    <row r="100" spans="1:23" ht="12.75" hidden="1">
      <c r="A100" s="122"/>
      <c r="B100" s="123"/>
      <c r="C100" s="123"/>
      <c r="D100" s="123"/>
      <c r="E100" s="124">
        <f>SUM(B100:D100)</f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126" t="str">
        <f>IF(L100=0," ",(N100-L100)/L100)</f>
        <v> </v>
      </c>
      <c r="S100" s="126" t="str">
        <f>IF(M100=0," ",(O100-M100)/M100)</f>
        <v> </v>
      </c>
      <c r="T100" s="126" t="str">
        <f>IF(E100=0," ",(P100/E100))</f>
        <v> </v>
      </c>
      <c r="U100" s="127" t="str">
        <f>IF(E100=0," ",(Q100/E100))</f>
        <v> </v>
      </c>
      <c r="V100" s="123"/>
      <c r="W100" s="123"/>
    </row>
    <row r="101" spans="1:23" ht="12.75" hidden="1">
      <c r="A101" s="122"/>
      <c r="B101" s="123"/>
      <c r="C101" s="123"/>
      <c r="D101" s="123"/>
      <c r="E101" s="124">
        <f>SUM(B101:D101)</f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126" t="str">
        <f>IF(L101=0," ",(N101-L101)/L101)</f>
        <v> </v>
      </c>
      <c r="S101" s="126" t="str">
        <f>IF(M101=0," ",(O101-M101)/M101)</f>
        <v> </v>
      </c>
      <c r="T101" s="126" t="str">
        <f>IF(E101=0," ",(P101/E101))</f>
        <v> </v>
      </c>
      <c r="U101" s="127" t="str">
        <f>IF(E101=0," ",(Q101/E101))</f>
        <v> </v>
      </c>
      <c r="V101" s="123"/>
      <c r="W101" s="123"/>
    </row>
    <row r="102" spans="1:23" ht="12.75" hidden="1">
      <c r="A102" s="122"/>
      <c r="B102" s="123"/>
      <c r="C102" s="123"/>
      <c r="D102" s="123"/>
      <c r="E102" s="124">
        <f>SUM(B102:D102)</f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126" t="str">
        <f>IF(L102=0," ",(N102-L102)/L102)</f>
        <v> </v>
      </c>
      <c r="S102" s="126" t="str">
        <f>IF(M102=0," ",(O102-M102)/M102)</f>
        <v> </v>
      </c>
      <c r="T102" s="126" t="str">
        <f>IF(E102=0," ",(P102/E102))</f>
        <v> </v>
      </c>
      <c r="U102" s="127" t="str">
        <f>IF(E102=0," ",(Q102/E102))</f>
        <v> </v>
      </c>
      <c r="V102" s="123"/>
      <c r="W102" s="123"/>
    </row>
    <row r="103" spans="1:23" ht="12.75" hidden="1">
      <c r="A103" s="122"/>
      <c r="B103" s="123"/>
      <c r="C103" s="123"/>
      <c r="D103" s="123"/>
      <c r="E103" s="124">
        <f>SUM(B103:D103)</f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126" t="str">
        <f>IF(L103=0," ",(N103-L103)/L103)</f>
        <v> </v>
      </c>
      <c r="S103" s="126" t="str">
        <f>IF(M103=0," ",(O103-M103)/M103)</f>
        <v> </v>
      </c>
      <c r="T103" s="126" t="str">
        <f>IF(E103=0," ",(P103/E103))</f>
        <v> </v>
      </c>
      <c r="U103" s="127" t="str">
        <f>IF(E103=0," ",(Q103/E103))</f>
        <v> </v>
      </c>
      <c r="V103" s="123"/>
      <c r="W103" s="123"/>
    </row>
    <row r="104" spans="1:23" ht="12.75" hidden="1">
      <c r="A104" s="122"/>
      <c r="B104" s="123"/>
      <c r="C104" s="123"/>
      <c r="D104" s="123"/>
      <c r="E104" s="124">
        <f>SUM(B104:D104)</f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126" t="str">
        <f>IF(L104=0," ",(N104-L104)/L104)</f>
        <v> </v>
      </c>
      <c r="S104" s="126" t="str">
        <f>IF(M104=0," ",(O104-M104)/M104)</f>
        <v> </v>
      </c>
      <c r="T104" s="126" t="str">
        <f>IF(E104=0," ",(P104/E104))</f>
        <v> </v>
      </c>
      <c r="U104" s="127" t="str">
        <f>IF(E104=0," ",(Q104/E104))</f>
        <v> </v>
      </c>
      <c r="V104" s="123"/>
      <c r="W104" s="123"/>
    </row>
    <row r="105" spans="1:23" ht="12.75" hidden="1">
      <c r="A105" s="122"/>
      <c r="B105" s="123"/>
      <c r="C105" s="123"/>
      <c r="D105" s="123"/>
      <c r="E105" s="124">
        <f>SUM(B105:D105)</f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126" t="str">
        <f>IF(L105=0," ",(N105-L105)/L105)</f>
        <v> </v>
      </c>
      <c r="S105" s="126" t="str">
        <f>IF(M105=0," ",(O105-M105)/M105)</f>
        <v> </v>
      </c>
      <c r="T105" s="126" t="str">
        <f>IF(E105=0," ",(P105/E105))</f>
        <v> </v>
      </c>
      <c r="U105" s="127" t="str">
        <f>IF(E105=0," ",(Q105/E105))</f>
        <v> </v>
      </c>
      <c r="V105" s="123"/>
      <c r="W105" s="123"/>
    </row>
    <row r="106" spans="1:23" ht="12.75" hidden="1">
      <c r="A106" s="122"/>
      <c r="B106" s="123"/>
      <c r="C106" s="123"/>
      <c r="D106" s="123"/>
      <c r="E106" s="124">
        <f>SUM(B106:D106)</f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126" t="str">
        <f>IF(L106=0," ",(N106-L106)/L106)</f>
        <v> </v>
      </c>
      <c r="S106" s="126" t="str">
        <f>IF(M106=0," ",(O106-M106)/M106)</f>
        <v> </v>
      </c>
      <c r="T106" s="126" t="str">
        <f>IF(E106=0," ",(P106/E106))</f>
        <v> </v>
      </c>
      <c r="U106" s="127" t="str">
        <f>IF(E106=0," ",(Q106/E106))</f>
        <v> </v>
      </c>
      <c r="V106" s="123"/>
      <c r="W106" s="123"/>
    </row>
    <row r="107" spans="1:23" ht="12.75" hidden="1">
      <c r="A107" s="122"/>
      <c r="B107" s="123"/>
      <c r="C107" s="123"/>
      <c r="D107" s="123"/>
      <c r="E107" s="124">
        <f>SUM(B107:D107)</f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126" t="str">
        <f>IF(L107=0," ",(N107-L107)/L107)</f>
        <v> </v>
      </c>
      <c r="S107" s="126" t="str">
        <f>IF(M107=0," ",(O107-M107)/M107)</f>
        <v> </v>
      </c>
      <c r="T107" s="126" t="str">
        <f>IF(E107=0," ",(P107/E107))</f>
        <v> </v>
      </c>
      <c r="U107" s="127" t="str">
        <f>IF(E107=0," ",(Q107/E107))</f>
        <v> </v>
      </c>
      <c r="V107" s="123"/>
      <c r="W107" s="123"/>
    </row>
    <row r="108" spans="1:23" ht="12.75" hidden="1">
      <c r="A108" s="122"/>
      <c r="B108" s="123"/>
      <c r="C108" s="123"/>
      <c r="D108" s="123"/>
      <c r="E108" s="124">
        <f>SUM(B108:D108)</f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126" t="str">
        <f>IF(L108=0," ",(N108-L108)/L108)</f>
        <v> </v>
      </c>
      <c r="S108" s="126" t="str">
        <f>IF(M108=0," ",(O108-M108)/M108)</f>
        <v> </v>
      </c>
      <c r="T108" s="126" t="str">
        <f>IF(E108=0," ",(P108/E108))</f>
        <v> </v>
      </c>
      <c r="U108" s="127" t="str">
        <f>IF(E108=0," ",(Q108/E108))</f>
        <v> </v>
      </c>
      <c r="V108" s="123"/>
      <c r="W108" s="123"/>
    </row>
    <row r="109" spans="1:23" ht="12.75" hidden="1">
      <c r="A109" s="122"/>
      <c r="B109" s="123"/>
      <c r="C109" s="123"/>
      <c r="D109" s="123"/>
      <c r="E109" s="124">
        <f>SUM(B109:D109)</f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126" t="str">
        <f>IF(L109=0," ",(N109-L109)/L109)</f>
        <v> </v>
      </c>
      <c r="S109" s="126" t="str">
        <f>IF(M109=0," ",(O109-M109)/M109)</f>
        <v> </v>
      </c>
      <c r="T109" s="126" t="str">
        <f>IF(E109=0," ",(P109/E109))</f>
        <v> </v>
      </c>
      <c r="U109" s="127" t="str">
        <f>IF(E109=0," ",(Q109/E109))</f>
        <v> </v>
      </c>
      <c r="V109" s="123"/>
      <c r="W109" s="123"/>
    </row>
    <row r="110" spans="1:23" ht="12.75" hidden="1">
      <c r="A110" s="122"/>
      <c r="B110" s="123"/>
      <c r="C110" s="123"/>
      <c r="D110" s="123"/>
      <c r="E110" s="124">
        <f>SUM(B110:D110)</f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126" t="str">
        <f>IF(L110=0," ",(N110-L110)/L110)</f>
        <v> </v>
      </c>
      <c r="S110" s="126" t="str">
        <f>IF(M110=0," ",(O110-M110)/M110)</f>
        <v> </v>
      </c>
      <c r="T110" s="126" t="str">
        <f>IF(E110=0," ",(P110/E110))</f>
        <v> </v>
      </c>
      <c r="U110" s="127" t="str">
        <f>IF(E110=0," ",(Q110/E110))</f>
        <v> </v>
      </c>
      <c r="V110" s="123"/>
      <c r="W110" s="123"/>
    </row>
    <row r="111" spans="1:23" ht="12.75" hidden="1">
      <c r="A111" s="128"/>
      <c r="B111" s="129"/>
      <c r="C111" s="130"/>
      <c r="D111" s="130"/>
      <c r="E111" s="130"/>
      <c r="F111" s="129"/>
      <c r="G111" s="130"/>
      <c r="H111" s="129"/>
      <c r="I111" s="130"/>
      <c r="J111" s="129"/>
      <c r="K111" s="130"/>
      <c r="L111" s="129"/>
      <c r="M111" s="129"/>
      <c r="N111" s="129"/>
      <c r="O111" s="129"/>
      <c r="P111" s="129"/>
      <c r="Q111" s="129"/>
      <c r="R111" s="120" t="str">
        <f>IF(L111=0," ",(N111-L111)/L111)</f>
        <v> </v>
      </c>
      <c r="S111" s="121" t="str">
        <f>IF(M111=0," ",(O111-M111)/M111)</f>
        <v> </v>
      </c>
      <c r="T111" s="120" t="str">
        <f>IF(E111=0," ",(P111/E111))</f>
        <v> </v>
      </c>
      <c r="U111" s="121" t="str">
        <f>IF(E111=0," ",(Q111/E111))</f>
        <v> </v>
      </c>
      <c r="V111" s="129"/>
      <c r="W111" s="130"/>
    </row>
    <row r="112" spans="1:23" ht="12.75" hidden="1">
      <c r="A112" s="128" t="s">
        <v>85</v>
      </c>
      <c r="B112" s="129">
        <f>B95+B85</f>
        <v>0</v>
      </c>
      <c r="C112" s="129">
        <f>C95+C85</f>
        <v>0</v>
      </c>
      <c r="D112" s="129">
        <f>D95+D85</f>
        <v>0</v>
      </c>
      <c r="E112" s="129">
        <f>E95+E85</f>
        <v>0</v>
      </c>
      <c r="F112" s="129">
        <f>F95+F85</f>
        <v>0</v>
      </c>
      <c r="G112" s="129">
        <f>G95+G85</f>
        <v>0</v>
      </c>
      <c r="H112" s="129">
        <f>H95+H85</f>
        <v>0</v>
      </c>
      <c r="I112" s="129">
        <f>I95+I85</f>
        <v>0</v>
      </c>
      <c r="J112" s="129">
        <f>J95+J85</f>
        <v>0</v>
      </c>
      <c r="K112" s="129">
        <f>K95+K85</f>
        <v>0</v>
      </c>
      <c r="L112" s="129">
        <f>L95+L85</f>
        <v>0</v>
      </c>
      <c r="M112" s="129">
        <f>M95+M85</f>
        <v>0</v>
      </c>
      <c r="N112" s="129">
        <f>N95+N85</f>
        <v>0</v>
      </c>
      <c r="O112" s="129">
        <f>O95+O85</f>
        <v>0</v>
      </c>
      <c r="P112" s="129">
        <f>P95+P85</f>
        <v>0</v>
      </c>
      <c r="Q112" s="129">
        <f>Q95+Q85</f>
        <v>0</v>
      </c>
      <c r="R112" s="120" t="str">
        <f>IF(L112=0," ",(N112-L112)/L112)</f>
        <v> </v>
      </c>
      <c r="S112" s="121" t="str">
        <f>IF(M112=0," ",(O112-M112)/M112)</f>
        <v> </v>
      </c>
      <c r="T112" s="120" t="str">
        <f>IF(E112=0," ",(P112/E112))</f>
        <v> </v>
      </c>
      <c r="U112" s="121" t="str">
        <f>IF(E112=0," ",(Q112/E112))</f>
        <v> </v>
      </c>
      <c r="V112" s="129">
        <f>V95+V85</f>
        <v>0</v>
      </c>
      <c r="W112" s="129">
        <f>W95+W85</f>
        <v>0</v>
      </c>
    </row>
    <row r="113" spans="1:23" ht="12.75" hidden="1">
      <c r="A113" s="131" t="s">
        <v>115</v>
      </c>
      <c r="B113" s="132">
        <f>B85</f>
        <v>0</v>
      </c>
      <c r="C113" s="132">
        <f>C85</f>
        <v>0</v>
      </c>
      <c r="D113" s="132">
        <f>D85</f>
        <v>0</v>
      </c>
      <c r="E113" s="132">
        <f>E85</f>
        <v>0</v>
      </c>
      <c r="F113" s="132">
        <f>F85</f>
        <v>0</v>
      </c>
      <c r="G113" s="132">
        <f>G85</f>
        <v>0</v>
      </c>
      <c r="H113" s="132">
        <f>H85</f>
        <v>0</v>
      </c>
      <c r="I113" s="132">
        <f>I85</f>
        <v>0</v>
      </c>
      <c r="J113" s="132">
        <f>J85</f>
        <v>0</v>
      </c>
      <c r="K113" s="132">
        <f>K85</f>
        <v>0</v>
      </c>
      <c r="L113" s="132">
        <f>L85</f>
        <v>0</v>
      </c>
      <c r="M113" s="132">
        <f>M85</f>
        <v>0</v>
      </c>
      <c r="N113" s="132">
        <f>N85</f>
        <v>0</v>
      </c>
      <c r="O113" s="132">
        <f>O85</f>
        <v>0</v>
      </c>
      <c r="P113" s="132">
        <f>P85</f>
        <v>0</v>
      </c>
      <c r="Q113" s="132">
        <f>Q85</f>
        <v>0</v>
      </c>
      <c r="R113" s="120" t="str">
        <f>IF(L113=0," ",(N113-L113)/L113)</f>
        <v> </v>
      </c>
      <c r="S113" s="121" t="str">
        <f>IF(M113=0," ",(O113-M113)/M113)</f>
        <v> </v>
      </c>
      <c r="T113" s="120" t="str">
        <f>IF(E113=0," ",(P113/E113))</f>
        <v> </v>
      </c>
      <c r="U113" s="121" t="str">
        <f>IF(E113=0," ",(Q113/E113))</f>
        <v> </v>
      </c>
      <c r="V113" s="132">
        <f>V85</f>
        <v>0</v>
      </c>
      <c r="W113" s="132">
        <f>W85</f>
        <v>0</v>
      </c>
    </row>
    <row r="114" spans="1:23" ht="12.75">
      <c r="A114" s="133"/>
      <c r="B114" s="134"/>
      <c r="C114" s="134"/>
      <c r="D114" s="134"/>
      <c r="E114" s="134"/>
      <c r="F114" s="134"/>
      <c r="G114" s="134"/>
      <c r="H114" s="134"/>
      <c r="I114" s="134"/>
      <c r="J114" s="134"/>
      <c r="K114" s="134"/>
      <c r="L114" s="134"/>
      <c r="M114" s="134"/>
      <c r="N114" s="134"/>
      <c r="O114" s="134"/>
      <c r="P114" s="134"/>
      <c r="Q114" s="134"/>
      <c r="R114" s="135"/>
      <c r="S114" s="135"/>
      <c r="T114" s="135"/>
      <c r="U114" s="135"/>
      <c r="V114" s="134"/>
      <c r="W114" s="134"/>
    </row>
    <row r="115" ht="12.75">
      <c r="A115" s="136" t="s">
        <v>116</v>
      </c>
    </row>
    <row r="116" ht="12.75">
      <c r="A116" s="136" t="s">
        <v>117</v>
      </c>
    </row>
    <row r="117" spans="1:22" ht="12.75">
      <c r="A117" s="136" t="s">
        <v>118</v>
      </c>
      <c r="B117" s="137"/>
      <c r="C117" s="137"/>
      <c r="D117" s="137"/>
      <c r="E117" s="137"/>
      <c r="F117" s="137"/>
      <c r="H117" s="137"/>
      <c r="I117" s="137"/>
      <c r="J117" s="137"/>
      <c r="K117" s="137"/>
      <c r="V117" s="137"/>
    </row>
    <row r="118" spans="1:22" ht="12.75">
      <c r="A118" s="136" t="s">
        <v>119</v>
      </c>
      <c r="B118" s="137"/>
      <c r="C118" s="137"/>
      <c r="D118" s="137"/>
      <c r="E118" s="137"/>
      <c r="F118" s="137"/>
      <c r="H118" s="137"/>
      <c r="I118" s="137"/>
      <c r="J118" s="137"/>
      <c r="K118" s="137"/>
      <c r="V118" s="137"/>
    </row>
    <row r="119" spans="1:22" ht="12.75">
      <c r="A119" s="136" t="s">
        <v>120</v>
      </c>
      <c r="B119" s="137"/>
      <c r="C119" s="137"/>
      <c r="D119" s="137"/>
      <c r="E119" s="137"/>
      <c r="F119" s="137"/>
      <c r="H119" s="137"/>
      <c r="I119" s="137"/>
      <c r="J119" s="137"/>
      <c r="K119" s="137"/>
      <c r="V119" s="137"/>
    </row>
    <row r="120" ht="12.75">
      <c r="A120" s="136" t="s">
        <v>121</v>
      </c>
    </row>
    <row r="123" spans="1:23" ht="12.75">
      <c r="A123" s="137"/>
      <c r="G123" s="137"/>
      <c r="W123" s="137"/>
    </row>
    <row r="124" spans="1:23" ht="12.75">
      <c r="A124" s="137"/>
      <c r="G124" s="137"/>
      <c r="W124" s="137"/>
    </row>
    <row r="125" spans="1:23" ht="12.75">
      <c r="A125" s="137"/>
      <c r="G125" s="137"/>
      <c r="W125" s="137"/>
    </row>
  </sheetData>
  <sheetProtection password="F954" sheet="1" objects="1" scenarios="1"/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horizontalDpi="600" verticalDpi="600" orientation="landscape" paperSize="9" scale="4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125"/>
  <sheetViews>
    <sheetView showGridLines="0" zoomScalePageLayoutView="0" workbookViewId="0" topLeftCell="A1">
      <selection activeCell="C29" sqref="C29"/>
    </sheetView>
  </sheetViews>
  <sheetFormatPr defaultColWidth="9.140625" defaultRowHeight="12.75"/>
  <cols>
    <col min="1" max="1" width="52.7109375" style="0" customWidth="1"/>
    <col min="2" max="9" width="13.7109375" style="0" customWidth="1"/>
    <col min="10" max="15" width="13.7109375" style="0" hidden="1" customWidth="1"/>
    <col min="16" max="23" width="13.7109375" style="0" customWidth="1"/>
    <col min="24" max="24" width="2.7109375" style="0" customWidth="1"/>
  </cols>
  <sheetData>
    <row r="1" spans="1:23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2"/>
      <c r="W1" s="2"/>
    </row>
    <row r="2" spans="1:23" ht="18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4"/>
      <c r="W2" s="4"/>
    </row>
    <row r="3" spans="1:23" ht="18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4"/>
      <c r="W3" s="4"/>
    </row>
    <row r="4" spans="1:23" ht="18" customHeight="1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4"/>
      <c r="W4" s="4"/>
    </row>
    <row r="5" spans="1:23" ht="15" customHeight="1">
      <c r="A5" s="5" t="s">
        <v>130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6"/>
      <c r="W5" s="6"/>
    </row>
    <row r="6" spans="1:23" ht="12.75" customHeight="1">
      <c r="A6" s="7"/>
      <c r="B6" s="7"/>
      <c r="C6" s="7"/>
      <c r="D6" s="7"/>
      <c r="E6" s="8"/>
      <c r="F6" s="9" t="s">
        <v>4</v>
      </c>
      <c r="G6" s="10"/>
      <c r="H6" s="9" t="s">
        <v>5</v>
      </c>
      <c r="I6" s="10"/>
      <c r="J6" s="9" t="s">
        <v>6</v>
      </c>
      <c r="K6" s="10"/>
      <c r="L6" s="9" t="s">
        <v>7</v>
      </c>
      <c r="M6" s="10"/>
      <c r="N6" s="9" t="s">
        <v>8</v>
      </c>
      <c r="O6" s="10"/>
      <c r="P6" s="9" t="s">
        <v>9</v>
      </c>
      <c r="Q6" s="10"/>
      <c r="R6" s="9" t="s">
        <v>10</v>
      </c>
      <c r="S6" s="10"/>
      <c r="T6" s="9" t="s">
        <v>11</v>
      </c>
      <c r="U6" s="10"/>
      <c r="V6" s="9" t="s">
        <v>12</v>
      </c>
      <c r="W6" s="10"/>
    </row>
    <row r="7" spans="1:23" ht="76.5">
      <c r="A7" s="11" t="s">
        <v>13</v>
      </c>
      <c r="B7" s="12" t="s">
        <v>14</v>
      </c>
      <c r="C7" s="12" t="s">
        <v>15</v>
      </c>
      <c r="D7" s="12" t="s">
        <v>16</v>
      </c>
      <c r="E7" s="12" t="s">
        <v>17</v>
      </c>
      <c r="F7" s="13" t="s">
        <v>18</v>
      </c>
      <c r="G7" s="14" t="s">
        <v>19</v>
      </c>
      <c r="H7" s="13" t="s">
        <v>20</v>
      </c>
      <c r="I7" s="14" t="s">
        <v>21</v>
      </c>
      <c r="J7" s="13" t="s">
        <v>22</v>
      </c>
      <c r="K7" s="14" t="s">
        <v>23</v>
      </c>
      <c r="L7" s="13" t="s">
        <v>24</v>
      </c>
      <c r="M7" s="14" t="s">
        <v>25</v>
      </c>
      <c r="N7" s="13" t="s">
        <v>26</v>
      </c>
      <c r="O7" s="14" t="s">
        <v>27</v>
      </c>
      <c r="P7" s="13" t="s">
        <v>28</v>
      </c>
      <c r="Q7" s="14" t="s">
        <v>29</v>
      </c>
      <c r="R7" s="13" t="s">
        <v>28</v>
      </c>
      <c r="S7" s="14" t="s">
        <v>29</v>
      </c>
      <c r="T7" s="13" t="s">
        <v>30</v>
      </c>
      <c r="U7" s="14" t="s">
        <v>31</v>
      </c>
      <c r="V7" s="13" t="s">
        <v>17</v>
      </c>
      <c r="W7" s="14" t="s">
        <v>32</v>
      </c>
    </row>
    <row r="8" spans="1:23" ht="12.75" customHeight="1">
      <c r="A8" s="15" t="s">
        <v>33</v>
      </c>
      <c r="B8" s="16"/>
      <c r="C8" s="16"/>
      <c r="D8" s="16"/>
      <c r="E8" s="16"/>
      <c r="F8" s="17"/>
      <c r="G8" s="18"/>
      <c r="H8" s="17"/>
      <c r="I8" s="18"/>
      <c r="J8" s="17"/>
      <c r="K8" s="18"/>
      <c r="L8" s="17"/>
      <c r="M8" s="18"/>
      <c r="N8" s="17"/>
      <c r="O8" s="18"/>
      <c r="P8" s="17"/>
      <c r="Q8" s="18"/>
      <c r="R8" s="19"/>
      <c r="S8" s="20"/>
      <c r="T8" s="19"/>
      <c r="U8" s="21"/>
      <c r="V8" s="17"/>
      <c r="W8" s="18"/>
    </row>
    <row r="9" spans="1:23" ht="12.75" customHeight="1" hidden="1">
      <c r="A9" s="22" t="s">
        <v>34</v>
      </c>
      <c r="B9" s="23">
        <v>0</v>
      </c>
      <c r="C9" s="23">
        <v>0</v>
      </c>
      <c r="D9" s="23"/>
      <c r="E9" s="23">
        <f>$B9+$C9+$D9</f>
        <v>0</v>
      </c>
      <c r="F9" s="24">
        <v>0</v>
      </c>
      <c r="G9" s="25">
        <v>0</v>
      </c>
      <c r="H9" s="24"/>
      <c r="I9" s="25"/>
      <c r="J9" s="24"/>
      <c r="K9" s="25"/>
      <c r="L9" s="24"/>
      <c r="M9" s="25"/>
      <c r="N9" s="24"/>
      <c r="O9" s="25"/>
      <c r="P9" s="24">
        <f>$H9+$J9+$L9+$N9</f>
        <v>0</v>
      </c>
      <c r="Q9" s="25">
        <f>$I9+$K9+$M9+$O9</f>
        <v>0</v>
      </c>
      <c r="R9" s="26">
        <f>IF($H9=0,0,(($H9-$H9)/$H9)*100)</f>
        <v>0</v>
      </c>
      <c r="S9" s="27">
        <f>IF($I9=0,0,(($I9-$I9)/$I9)*100)</f>
        <v>0</v>
      </c>
      <c r="T9" s="26">
        <f>IF($E9=0,0,($P9/$E9)*100)</f>
        <v>0</v>
      </c>
      <c r="U9" s="28">
        <f>IF($E9=0,0,($Q9/$E9)*100)</f>
        <v>0</v>
      </c>
      <c r="V9" s="24">
        <v>0</v>
      </c>
      <c r="W9" s="25"/>
    </row>
    <row r="10" spans="1:23" ht="12.75" customHeight="1">
      <c r="A10" s="22" t="s">
        <v>35</v>
      </c>
      <c r="B10" s="23">
        <v>56300000</v>
      </c>
      <c r="C10" s="23">
        <v>0</v>
      </c>
      <c r="D10" s="23"/>
      <c r="E10" s="23">
        <f>$B10+$C10+$D10</f>
        <v>56300000</v>
      </c>
      <c r="F10" s="24">
        <v>56300000</v>
      </c>
      <c r="G10" s="25">
        <v>56300000</v>
      </c>
      <c r="H10" s="24">
        <v>7676000</v>
      </c>
      <c r="I10" s="25">
        <v>10141719</v>
      </c>
      <c r="J10" s="24"/>
      <c r="K10" s="25"/>
      <c r="L10" s="24"/>
      <c r="M10" s="25"/>
      <c r="N10" s="24"/>
      <c r="O10" s="25"/>
      <c r="P10" s="24">
        <f>$H10+$J10+$L10+$N10</f>
        <v>7676000</v>
      </c>
      <c r="Q10" s="25">
        <f>$I10+$K10+$M10+$O10</f>
        <v>10141719</v>
      </c>
      <c r="R10" s="26">
        <f>IF($H10=0,0,(($H10-$H10)/$H10)*100)</f>
        <v>0</v>
      </c>
      <c r="S10" s="27">
        <f>IF($I10=0,0,(($I10-$I10)/$I10)*100)</f>
        <v>0</v>
      </c>
      <c r="T10" s="26">
        <f>IF($E10=0,0,($P10/$E10)*100)</f>
        <v>13.634103019538188</v>
      </c>
      <c r="U10" s="28">
        <f>IF($E10=0,0,($Q10/$E10)*100)</f>
        <v>18.013710479573714</v>
      </c>
      <c r="V10" s="24">
        <v>0</v>
      </c>
      <c r="W10" s="25">
        <v>0</v>
      </c>
    </row>
    <row r="11" spans="1:23" ht="12.75" customHeight="1">
      <c r="A11" s="22" t="s">
        <v>36</v>
      </c>
      <c r="B11" s="23">
        <v>0</v>
      </c>
      <c r="C11" s="23">
        <v>0</v>
      </c>
      <c r="D11" s="23"/>
      <c r="E11" s="23">
        <f>$B11+$C11+$D11</f>
        <v>0</v>
      </c>
      <c r="F11" s="24">
        <v>0</v>
      </c>
      <c r="G11" s="25">
        <v>0</v>
      </c>
      <c r="H11" s="24"/>
      <c r="I11" s="25"/>
      <c r="J11" s="24"/>
      <c r="K11" s="25"/>
      <c r="L11" s="24"/>
      <c r="M11" s="25"/>
      <c r="N11" s="24"/>
      <c r="O11" s="25"/>
      <c r="P11" s="24">
        <f>$H11+$J11+$L11+$N11</f>
        <v>0</v>
      </c>
      <c r="Q11" s="25">
        <f>$I11+$K11+$M11+$O11</f>
        <v>0</v>
      </c>
      <c r="R11" s="26">
        <f>IF($H11=0,0,(($H11-$H11)/$H11)*100)</f>
        <v>0</v>
      </c>
      <c r="S11" s="27">
        <f>IF($I11=0,0,(($I11-$I11)/$I11)*100)</f>
        <v>0</v>
      </c>
      <c r="T11" s="26">
        <f>IF($E11=0,0,($P11/$E11)*100)</f>
        <v>0</v>
      </c>
      <c r="U11" s="28">
        <f>IF($E11=0,0,($Q11/$E11)*100)</f>
        <v>0</v>
      </c>
      <c r="V11" s="24">
        <v>0</v>
      </c>
      <c r="W11" s="25">
        <v>0</v>
      </c>
    </row>
    <row r="12" spans="1:23" ht="12.75" customHeight="1">
      <c r="A12" s="22" t="s">
        <v>37</v>
      </c>
      <c r="B12" s="23">
        <v>0</v>
      </c>
      <c r="C12" s="23">
        <v>0</v>
      </c>
      <c r="D12" s="23"/>
      <c r="E12" s="23">
        <f>$B12+$C12+$D12</f>
        <v>0</v>
      </c>
      <c r="F12" s="24">
        <v>0</v>
      </c>
      <c r="G12" s="25">
        <v>0</v>
      </c>
      <c r="H12" s="24"/>
      <c r="I12" s="25"/>
      <c r="J12" s="24"/>
      <c r="K12" s="25"/>
      <c r="L12" s="24"/>
      <c r="M12" s="25"/>
      <c r="N12" s="24"/>
      <c r="O12" s="25"/>
      <c r="P12" s="24">
        <f>$H12+$J12+$L12+$N12</f>
        <v>0</v>
      </c>
      <c r="Q12" s="25">
        <f>$I12+$K12+$M12+$O12</f>
        <v>0</v>
      </c>
      <c r="R12" s="26">
        <f>IF($H12=0,0,(($H12-$H12)/$H12)*100)</f>
        <v>0</v>
      </c>
      <c r="S12" s="27">
        <f>IF($I12=0,0,(($I12-$I12)/$I12)*100)</f>
        <v>0</v>
      </c>
      <c r="T12" s="26">
        <f>IF($E12=0,0,($P12/$E12)*100)</f>
        <v>0</v>
      </c>
      <c r="U12" s="28">
        <f>IF($E12=0,0,($Q12/$E12)*100)</f>
        <v>0</v>
      </c>
      <c r="V12" s="24">
        <v>0</v>
      </c>
      <c r="W12" s="25">
        <v>0</v>
      </c>
    </row>
    <row r="13" spans="1:23" ht="12.75" customHeight="1">
      <c r="A13" s="22" t="s">
        <v>38</v>
      </c>
      <c r="B13" s="23">
        <v>52000000</v>
      </c>
      <c r="C13" s="23">
        <v>-6843000</v>
      </c>
      <c r="D13" s="23"/>
      <c r="E13" s="23">
        <f>$B13+$C13+$D13</f>
        <v>45157000</v>
      </c>
      <c r="F13" s="24">
        <v>45157000</v>
      </c>
      <c r="G13" s="25">
        <v>21530000</v>
      </c>
      <c r="H13" s="24">
        <v>12312000</v>
      </c>
      <c r="I13" s="25">
        <v>16237916</v>
      </c>
      <c r="J13" s="24"/>
      <c r="K13" s="25"/>
      <c r="L13" s="24"/>
      <c r="M13" s="25"/>
      <c r="N13" s="24"/>
      <c r="O13" s="25"/>
      <c r="P13" s="24">
        <f>$H13+$J13+$L13+$N13</f>
        <v>12312000</v>
      </c>
      <c r="Q13" s="25">
        <f>$I13+$K13+$M13+$O13</f>
        <v>16237916</v>
      </c>
      <c r="R13" s="26">
        <f>IF($H13=0,0,(($H13-$H13)/$H13)*100)</f>
        <v>0</v>
      </c>
      <c r="S13" s="27">
        <f>IF($I13=0,0,(($I13-$I13)/$I13)*100)</f>
        <v>0</v>
      </c>
      <c r="T13" s="26">
        <f>IF($E13=0,0,($P13/$E13)*100)</f>
        <v>27.264875877494077</v>
      </c>
      <c r="U13" s="28">
        <f>IF($E13=0,0,($Q13/$E13)*100)</f>
        <v>35.958801514715326</v>
      </c>
      <c r="V13" s="24">
        <v>0</v>
      </c>
      <c r="W13" s="25">
        <v>0</v>
      </c>
    </row>
    <row r="14" spans="1:23" ht="12.75" customHeight="1">
      <c r="A14" s="22" t="s">
        <v>39</v>
      </c>
      <c r="B14" s="23">
        <v>2710000</v>
      </c>
      <c r="C14" s="23">
        <v>0</v>
      </c>
      <c r="D14" s="23"/>
      <c r="E14" s="23">
        <f>$B14+$C14+$D14</f>
        <v>2710000</v>
      </c>
      <c r="F14" s="24">
        <v>2710000</v>
      </c>
      <c r="G14" s="25">
        <v>0</v>
      </c>
      <c r="H14" s="24"/>
      <c r="I14" s="25"/>
      <c r="J14" s="24"/>
      <c r="K14" s="25"/>
      <c r="L14" s="24"/>
      <c r="M14" s="25"/>
      <c r="N14" s="24"/>
      <c r="O14" s="25"/>
      <c r="P14" s="24">
        <f>$H14+$J14+$L14+$N14</f>
        <v>0</v>
      </c>
      <c r="Q14" s="25">
        <f>$I14+$K14+$M14+$O14</f>
        <v>0</v>
      </c>
      <c r="R14" s="26">
        <f>IF($H14=0,0,(($H14-$H14)/$H14)*100)</f>
        <v>0</v>
      </c>
      <c r="S14" s="27">
        <f>IF($I14=0,0,(($I14-$I14)/$I14)*100)</f>
        <v>0</v>
      </c>
      <c r="T14" s="26">
        <f>IF($E14=0,0,($P14/$E14)*100)</f>
        <v>0</v>
      </c>
      <c r="U14" s="28">
        <f>IF($E14=0,0,($Q14/$E14)*100)</f>
        <v>0</v>
      </c>
      <c r="V14" s="24">
        <v>0</v>
      </c>
      <c r="W14" s="25">
        <v>0</v>
      </c>
    </row>
    <row r="15" spans="1:23" ht="12.75" customHeight="1">
      <c r="A15" s="22" t="s">
        <v>40</v>
      </c>
      <c r="B15" s="23">
        <v>0</v>
      </c>
      <c r="C15" s="23">
        <v>0</v>
      </c>
      <c r="D15" s="23"/>
      <c r="E15" s="23">
        <f>$B15+$C15+$D15</f>
        <v>0</v>
      </c>
      <c r="F15" s="24">
        <v>0</v>
      </c>
      <c r="G15" s="25">
        <v>0</v>
      </c>
      <c r="H15" s="24"/>
      <c r="I15" s="25"/>
      <c r="J15" s="24"/>
      <c r="K15" s="25"/>
      <c r="L15" s="24"/>
      <c r="M15" s="25"/>
      <c r="N15" s="24"/>
      <c r="O15" s="25"/>
      <c r="P15" s="24">
        <f>$H15+$J15+$L15+$N15</f>
        <v>0</v>
      </c>
      <c r="Q15" s="25">
        <f>$I15+$K15+$M15+$O15</f>
        <v>0</v>
      </c>
      <c r="R15" s="26">
        <f>IF($H15=0,0,(($H15-$H15)/$H15)*100)</f>
        <v>0</v>
      </c>
      <c r="S15" s="27">
        <f>IF($I15=0,0,(($I15-$I15)/$I15)*100)</f>
        <v>0</v>
      </c>
      <c r="T15" s="26">
        <f>IF($E15=0,0,($P15/$E15)*100)</f>
        <v>0</v>
      </c>
      <c r="U15" s="28">
        <f>IF($E15=0,0,($Q15/$E15)*100)</f>
        <v>0</v>
      </c>
      <c r="V15" s="24">
        <v>0</v>
      </c>
      <c r="W15" s="25">
        <v>0</v>
      </c>
    </row>
    <row r="16" spans="1:23" ht="12.75" customHeight="1">
      <c r="A16" s="29" t="s">
        <v>41</v>
      </c>
      <c r="B16" s="30">
        <f>SUM(B9:B15)</f>
        <v>111010000</v>
      </c>
      <c r="C16" s="30">
        <f>SUM(C9:C15)</f>
        <v>-6843000</v>
      </c>
      <c r="D16" s="30"/>
      <c r="E16" s="30">
        <f>$B16+$C16+$D16</f>
        <v>104167000</v>
      </c>
      <c r="F16" s="31">
        <f>SUM(F9:F15)</f>
        <v>104167000</v>
      </c>
      <c r="G16" s="32">
        <f>SUM(G9:G15)</f>
        <v>77830000</v>
      </c>
      <c r="H16" s="31">
        <f>SUM(H9:H15)</f>
        <v>19988000</v>
      </c>
      <c r="I16" s="32">
        <f>SUM(I9:I15)</f>
        <v>26379635</v>
      </c>
      <c r="J16" s="31">
        <f>SUM(J9:J15)</f>
        <v>0</v>
      </c>
      <c r="K16" s="32">
        <f>SUM(K9:K15)</f>
        <v>0</v>
      </c>
      <c r="L16" s="31">
        <f>SUM(L9:L15)</f>
        <v>0</v>
      </c>
      <c r="M16" s="32">
        <f>SUM(M9:M15)</f>
        <v>0</v>
      </c>
      <c r="N16" s="31">
        <f>SUM(N9:N15)</f>
        <v>0</v>
      </c>
      <c r="O16" s="32">
        <f>SUM(O9:O15)</f>
        <v>0</v>
      </c>
      <c r="P16" s="31">
        <f>$H16+$J16+$L16+$N16</f>
        <v>19988000</v>
      </c>
      <c r="Q16" s="32">
        <f>$I16+$K16+$M16+$O16</f>
        <v>26379635</v>
      </c>
      <c r="R16" s="33">
        <f>IF($H16=0,0,(($H16-$H16)/$H16)*100)</f>
        <v>0</v>
      </c>
      <c r="S16" s="34">
        <f>IF($I16=0,0,(($I16-$I16)/$I16)*100)</f>
        <v>0</v>
      </c>
      <c r="T16" s="33">
        <f>IF((SUM($E9:$E13)+$E15)=0,0,(P16/(SUM($E9:$E13)+$E15)*100))</f>
        <v>19.700957055698474</v>
      </c>
      <c r="U16" s="35">
        <f>IF((SUM($E9:$E13)+$E15)=0,0,(Q16/(SUM($E9:$E13)+$E15)*100))</f>
        <v>26.000803295977605</v>
      </c>
      <c r="V16" s="31">
        <f>SUM(V9:V15)</f>
        <v>0</v>
      </c>
      <c r="W16" s="32">
        <f>SUM(W9:W15)</f>
        <v>0</v>
      </c>
    </row>
    <row r="17" spans="1:23" ht="12.75" customHeight="1">
      <c r="A17" s="15" t="s">
        <v>42</v>
      </c>
      <c r="B17" s="36"/>
      <c r="C17" s="36"/>
      <c r="D17" s="36"/>
      <c r="E17" s="36"/>
      <c r="F17" s="37"/>
      <c r="G17" s="38"/>
      <c r="H17" s="37"/>
      <c r="I17" s="38"/>
      <c r="J17" s="37"/>
      <c r="K17" s="38"/>
      <c r="L17" s="37"/>
      <c r="M17" s="38"/>
      <c r="N17" s="37"/>
      <c r="O17" s="38"/>
      <c r="P17" s="37"/>
      <c r="Q17" s="38"/>
      <c r="R17" s="19"/>
      <c r="S17" s="20"/>
      <c r="T17" s="19"/>
      <c r="U17" s="21"/>
      <c r="V17" s="37"/>
      <c r="W17" s="38"/>
    </row>
    <row r="18" spans="1:23" ht="12.75" customHeight="1">
      <c r="A18" s="22" t="s">
        <v>43</v>
      </c>
      <c r="B18" s="23">
        <v>20000000</v>
      </c>
      <c r="C18" s="23">
        <v>-1595000</v>
      </c>
      <c r="D18" s="23"/>
      <c r="E18" s="23">
        <f>$B18+$C18+$D18</f>
        <v>18405000</v>
      </c>
      <c r="F18" s="24">
        <v>18405000</v>
      </c>
      <c r="G18" s="25">
        <v>0</v>
      </c>
      <c r="H18" s="24"/>
      <c r="I18" s="25"/>
      <c r="J18" s="24"/>
      <c r="K18" s="25"/>
      <c r="L18" s="24"/>
      <c r="M18" s="25"/>
      <c r="N18" s="24"/>
      <c r="O18" s="25"/>
      <c r="P18" s="24">
        <f>$H18+$J18+$L18+$N18</f>
        <v>0</v>
      </c>
      <c r="Q18" s="25">
        <f>$I18+$K18+$M18+$O18</f>
        <v>0</v>
      </c>
      <c r="R18" s="26">
        <f>IF($H18=0,0,(($H18-$H18)/$H18)*100)</f>
        <v>0</v>
      </c>
      <c r="S18" s="27">
        <f>IF($I18=0,0,(($I18-$I18)/$I18)*100)</f>
        <v>0</v>
      </c>
      <c r="T18" s="26">
        <f>IF($E18=0,0,($P18/$E18)*100)</f>
        <v>0</v>
      </c>
      <c r="U18" s="28">
        <f>IF($E18=0,0,($Q18/$E18)*100)</f>
        <v>0</v>
      </c>
      <c r="V18" s="24">
        <v>0</v>
      </c>
      <c r="W18" s="25">
        <v>0</v>
      </c>
    </row>
    <row r="19" spans="1:23" ht="12.75" customHeight="1">
      <c r="A19" s="22" t="s">
        <v>44</v>
      </c>
      <c r="B19" s="23">
        <v>20000000</v>
      </c>
      <c r="C19" s="23">
        <v>-1595000</v>
      </c>
      <c r="D19" s="23"/>
      <c r="E19" s="23">
        <f>$B19+$C19+$D19</f>
        <v>18405000</v>
      </c>
      <c r="F19" s="24">
        <v>0</v>
      </c>
      <c r="G19" s="25">
        <v>0</v>
      </c>
      <c r="H19" s="24"/>
      <c r="I19" s="25"/>
      <c r="J19" s="24"/>
      <c r="K19" s="25"/>
      <c r="L19" s="24"/>
      <c r="M19" s="25"/>
      <c r="N19" s="24"/>
      <c r="O19" s="25"/>
      <c r="P19" s="24">
        <f>$H19+$J19+$L19+$N19</f>
        <v>0</v>
      </c>
      <c r="Q19" s="25">
        <f>$I19+$K19+$M19+$O19</f>
        <v>0</v>
      </c>
      <c r="R19" s="26">
        <f>IF($H19=0,0,(($H19-$H19)/$H19)*100)</f>
        <v>0</v>
      </c>
      <c r="S19" s="27">
        <f>IF($I19=0,0,(($I19-$I19)/$I19)*100)</f>
        <v>0</v>
      </c>
      <c r="T19" s="26">
        <f>IF($E19=0,0,($P19/$E19)*100)</f>
        <v>0</v>
      </c>
      <c r="U19" s="28">
        <f>IF($E19=0,0,($Q19/$E19)*100)</f>
        <v>0</v>
      </c>
      <c r="V19" s="24">
        <v>0</v>
      </c>
      <c r="W19" s="25">
        <v>0</v>
      </c>
    </row>
    <row r="20" spans="1:23" ht="12.75" customHeight="1">
      <c r="A20" s="22" t="s">
        <v>45</v>
      </c>
      <c r="B20" s="23">
        <v>11559000</v>
      </c>
      <c r="C20" s="23">
        <v>0</v>
      </c>
      <c r="D20" s="23"/>
      <c r="E20" s="23">
        <f>$B20+$C20+$D20</f>
        <v>11559000</v>
      </c>
      <c r="F20" s="24">
        <v>11559000</v>
      </c>
      <c r="G20" s="25">
        <v>11559000</v>
      </c>
      <c r="H20" s="24">
        <v>5788000</v>
      </c>
      <c r="I20" s="25"/>
      <c r="J20" s="24"/>
      <c r="K20" s="25"/>
      <c r="L20" s="24"/>
      <c r="M20" s="25"/>
      <c r="N20" s="24"/>
      <c r="O20" s="25"/>
      <c r="P20" s="24">
        <f>$H20+$J20+$L20+$N20</f>
        <v>5788000</v>
      </c>
      <c r="Q20" s="25">
        <f>$I20+$K20+$M20+$O20</f>
        <v>0</v>
      </c>
      <c r="R20" s="26">
        <f>IF($H20=0,0,(($H20-$H20)/$H20)*100)</f>
        <v>0</v>
      </c>
      <c r="S20" s="27">
        <f>IF($I20=0,0,(($I20-$I20)/$I20)*100)</f>
        <v>0</v>
      </c>
      <c r="T20" s="26">
        <f>IF($E20=0,0,($P20/$E20)*100)</f>
        <v>50.07353577299074</v>
      </c>
      <c r="U20" s="28">
        <f>IF($E20=0,0,($Q20/$E20)*100)</f>
        <v>0</v>
      </c>
      <c r="V20" s="24">
        <v>0</v>
      </c>
      <c r="W20" s="25">
        <v>0</v>
      </c>
    </row>
    <row r="21" spans="1:23" ht="12.75" customHeight="1">
      <c r="A21" s="22" t="s">
        <v>46</v>
      </c>
      <c r="B21" s="23">
        <v>0</v>
      </c>
      <c r="C21" s="23">
        <v>0</v>
      </c>
      <c r="D21" s="23"/>
      <c r="E21" s="23">
        <f>$B21+$C21+$D21</f>
        <v>0</v>
      </c>
      <c r="F21" s="24">
        <v>0</v>
      </c>
      <c r="G21" s="25">
        <v>0</v>
      </c>
      <c r="H21" s="24"/>
      <c r="I21" s="25"/>
      <c r="J21" s="24"/>
      <c r="K21" s="25"/>
      <c r="L21" s="24"/>
      <c r="M21" s="25"/>
      <c r="N21" s="24"/>
      <c r="O21" s="25"/>
      <c r="P21" s="24">
        <f>$H21+$J21+$L21+$N21</f>
        <v>0</v>
      </c>
      <c r="Q21" s="25">
        <f>$I21+$K21+$M21+$O21</f>
        <v>0</v>
      </c>
      <c r="R21" s="26">
        <f>IF($H21=0,0,(($H21-$H21)/$H21)*100)</f>
        <v>0</v>
      </c>
      <c r="S21" s="27">
        <f>IF($I21=0,0,(($I21-$I21)/$I21)*100)</f>
        <v>0</v>
      </c>
      <c r="T21" s="26">
        <f>IF($E21=0,0,($P21/$E21)*100)</f>
        <v>0</v>
      </c>
      <c r="U21" s="28">
        <f>IF($E21=0,0,($Q21/$E21)*100)</f>
        <v>0</v>
      </c>
      <c r="V21" s="24">
        <v>0</v>
      </c>
      <c r="W21" s="25">
        <v>0</v>
      </c>
    </row>
    <row r="22" spans="1:23" ht="12.75" customHeight="1">
      <c r="A22" s="22" t="s">
        <v>47</v>
      </c>
      <c r="B22" s="23">
        <v>0</v>
      </c>
      <c r="C22" s="23">
        <v>0</v>
      </c>
      <c r="D22" s="23"/>
      <c r="E22" s="23">
        <f>$B22+$C22+$D22</f>
        <v>0</v>
      </c>
      <c r="F22" s="24">
        <v>0</v>
      </c>
      <c r="G22" s="25">
        <v>0</v>
      </c>
      <c r="H22" s="24"/>
      <c r="I22" s="25"/>
      <c r="J22" s="24"/>
      <c r="K22" s="25"/>
      <c r="L22" s="24"/>
      <c r="M22" s="25"/>
      <c r="N22" s="24"/>
      <c r="O22" s="25"/>
      <c r="P22" s="24">
        <f>$H22+$J22+$L22+$N22</f>
        <v>0</v>
      </c>
      <c r="Q22" s="25">
        <f>$I22+$K22+$M22+$O22</f>
        <v>0</v>
      </c>
      <c r="R22" s="26">
        <f>IF($H22=0,0,(($H22-$H22)/$H22)*100)</f>
        <v>0</v>
      </c>
      <c r="S22" s="27">
        <f>IF($I22=0,0,(($I22-$I22)/$I22)*100)</f>
        <v>0</v>
      </c>
      <c r="T22" s="26">
        <f>IF($E22=0,0,($P22/$E22)*100)</f>
        <v>0</v>
      </c>
      <c r="U22" s="28">
        <f>IF($E22=0,0,($Q22/$E22)*100)</f>
        <v>0</v>
      </c>
      <c r="V22" s="24">
        <v>0</v>
      </c>
      <c r="W22" s="25">
        <v>0</v>
      </c>
    </row>
    <row r="23" spans="1:23" ht="12.75" customHeight="1">
      <c r="A23" s="22" t="s">
        <v>48</v>
      </c>
      <c r="B23" s="23">
        <v>0</v>
      </c>
      <c r="C23" s="23">
        <v>0</v>
      </c>
      <c r="D23" s="23"/>
      <c r="E23" s="23">
        <f>$B23+$C23+$D23</f>
        <v>0</v>
      </c>
      <c r="F23" s="24">
        <v>0</v>
      </c>
      <c r="G23" s="25">
        <v>0</v>
      </c>
      <c r="H23" s="24"/>
      <c r="I23" s="25"/>
      <c r="J23" s="24"/>
      <c r="K23" s="25"/>
      <c r="L23" s="24"/>
      <c r="M23" s="25"/>
      <c r="N23" s="24"/>
      <c r="O23" s="25"/>
      <c r="P23" s="24">
        <f>$H23+$J23+$L23+$N23</f>
        <v>0</v>
      </c>
      <c r="Q23" s="25">
        <f>$I23+$K23+$M23+$O23</f>
        <v>0</v>
      </c>
      <c r="R23" s="26">
        <f>IF($H23=0,0,(($H23-$H23)/$H23)*100)</f>
        <v>0</v>
      </c>
      <c r="S23" s="27">
        <f>IF($I23=0,0,(($I23-$I23)/$I23)*100)</f>
        <v>0</v>
      </c>
      <c r="T23" s="26">
        <f>IF($E23=0,0,($P23/$E23)*100)</f>
        <v>0</v>
      </c>
      <c r="U23" s="28">
        <f>IF($E23=0,0,($Q23/$E23)*100)</f>
        <v>0</v>
      </c>
      <c r="V23" s="24">
        <v>0</v>
      </c>
      <c r="W23" s="25"/>
    </row>
    <row r="24" spans="1:23" ht="12.75" customHeight="1">
      <c r="A24" s="29" t="s">
        <v>41</v>
      </c>
      <c r="B24" s="30">
        <f>SUM(B18:B23)</f>
        <v>51559000</v>
      </c>
      <c r="C24" s="30">
        <f>SUM(C18:C23)</f>
        <v>-3190000</v>
      </c>
      <c r="D24" s="30"/>
      <c r="E24" s="30">
        <f>$B24+$C24+$D24</f>
        <v>48369000</v>
      </c>
      <c r="F24" s="31">
        <f>SUM(F18:F23)</f>
        <v>29964000</v>
      </c>
      <c r="G24" s="32">
        <f>SUM(G18:G23)</f>
        <v>11559000</v>
      </c>
      <c r="H24" s="31">
        <f>SUM(H18:H23)</f>
        <v>5788000</v>
      </c>
      <c r="I24" s="32">
        <f>SUM(I18:I23)</f>
        <v>0</v>
      </c>
      <c r="J24" s="31">
        <f>SUM(J18:J23)</f>
        <v>0</v>
      </c>
      <c r="K24" s="32">
        <f>SUM(K18:K23)</f>
        <v>0</v>
      </c>
      <c r="L24" s="31">
        <f>SUM(L18:L23)</f>
        <v>0</v>
      </c>
      <c r="M24" s="32">
        <f>SUM(M18:M23)</f>
        <v>0</v>
      </c>
      <c r="N24" s="31">
        <f>SUM(N18:N23)</f>
        <v>0</v>
      </c>
      <c r="O24" s="32">
        <f>SUM(O18:O23)</f>
        <v>0</v>
      </c>
      <c r="P24" s="31">
        <f>$H24+$J24+$L24+$N24</f>
        <v>5788000</v>
      </c>
      <c r="Q24" s="32">
        <f>$I24+$K24+$M24+$O24</f>
        <v>0</v>
      </c>
      <c r="R24" s="33">
        <f>IF($H24=0,0,(($H24-$H24)/$H24)*100)</f>
        <v>0</v>
      </c>
      <c r="S24" s="34">
        <f>IF($I24=0,0,(($I24-$I24)/$I24)*100)</f>
        <v>0</v>
      </c>
      <c r="T24" s="33">
        <f>IF(($E24-$E19-$E23)=0,0,($P24/($E24-$E19-$E23))*100)</f>
        <v>19.316513149112268</v>
      </c>
      <c r="U24" s="35">
        <f>IF(($E24-$E19-$E23)=0,0,($Q24/($E24-$E19-$E23))*100)</f>
        <v>0</v>
      </c>
      <c r="V24" s="31">
        <f>SUM(V18:V23)</f>
        <v>0</v>
      </c>
      <c r="W24" s="32">
        <f>SUM(W18:W23)</f>
        <v>0</v>
      </c>
    </row>
    <row r="25" spans="1:23" ht="12.75" customHeight="1">
      <c r="A25" s="15" t="s">
        <v>49</v>
      </c>
      <c r="B25" s="36"/>
      <c r="C25" s="36"/>
      <c r="D25" s="36"/>
      <c r="E25" s="36"/>
      <c r="F25" s="37"/>
      <c r="G25" s="38"/>
      <c r="H25" s="37"/>
      <c r="I25" s="38"/>
      <c r="J25" s="37"/>
      <c r="K25" s="38"/>
      <c r="L25" s="37"/>
      <c r="M25" s="38"/>
      <c r="N25" s="37"/>
      <c r="O25" s="38"/>
      <c r="P25" s="37"/>
      <c r="Q25" s="38"/>
      <c r="R25" s="19"/>
      <c r="S25" s="20"/>
      <c r="T25" s="19"/>
      <c r="U25" s="21"/>
      <c r="V25" s="37"/>
      <c r="W25" s="38"/>
    </row>
    <row r="26" spans="1:23" ht="12.75" customHeight="1">
      <c r="A26" s="22" t="s">
        <v>50</v>
      </c>
      <c r="B26" s="23">
        <v>0</v>
      </c>
      <c r="C26" s="23">
        <v>0</v>
      </c>
      <c r="D26" s="23"/>
      <c r="E26" s="23">
        <f>$B26+$C26+$D26</f>
        <v>0</v>
      </c>
      <c r="F26" s="24">
        <v>0</v>
      </c>
      <c r="G26" s="25">
        <v>0</v>
      </c>
      <c r="H26" s="24"/>
      <c r="I26" s="25"/>
      <c r="J26" s="24"/>
      <c r="K26" s="25"/>
      <c r="L26" s="24"/>
      <c r="M26" s="25"/>
      <c r="N26" s="24"/>
      <c r="O26" s="25"/>
      <c r="P26" s="24">
        <f>$H26+$J26+$L26+$N26</f>
        <v>0</v>
      </c>
      <c r="Q26" s="25">
        <f>$I26+$K26+$M26+$O26</f>
        <v>0</v>
      </c>
      <c r="R26" s="26">
        <f>IF($H26=0,0,(($H26-$H26)/$H26)*100)</f>
        <v>0</v>
      </c>
      <c r="S26" s="27">
        <f>IF($I26=0,0,(($I26-$I26)/$I26)*100)</f>
        <v>0</v>
      </c>
      <c r="T26" s="26">
        <f>IF($E26=0,0,($P26/$E26)*100)</f>
        <v>0</v>
      </c>
      <c r="U26" s="28">
        <f>IF($E26=0,0,($Q26/$E26)*100)</f>
        <v>0</v>
      </c>
      <c r="V26" s="24">
        <v>0</v>
      </c>
      <c r="W26" s="25"/>
    </row>
    <row r="27" spans="1:23" ht="12.75" customHeight="1">
      <c r="A27" s="22" t="s">
        <v>51</v>
      </c>
      <c r="B27" s="23">
        <v>0</v>
      </c>
      <c r="C27" s="23">
        <v>0</v>
      </c>
      <c r="D27" s="23"/>
      <c r="E27" s="23">
        <f>$B27+$C27+$D27</f>
        <v>0</v>
      </c>
      <c r="F27" s="24">
        <v>0</v>
      </c>
      <c r="G27" s="25">
        <v>0</v>
      </c>
      <c r="H27" s="24"/>
      <c r="I27" s="25"/>
      <c r="J27" s="24"/>
      <c r="K27" s="25"/>
      <c r="L27" s="24"/>
      <c r="M27" s="25"/>
      <c r="N27" s="24"/>
      <c r="O27" s="25"/>
      <c r="P27" s="24">
        <f>$H27+$J27+$L27+$N27</f>
        <v>0</v>
      </c>
      <c r="Q27" s="25">
        <f>$I27+$K27+$M27+$O27</f>
        <v>0</v>
      </c>
      <c r="R27" s="26">
        <f>IF($H27=0,0,(($H27-$H27)/$H27)*100)</f>
        <v>0</v>
      </c>
      <c r="S27" s="27">
        <f>IF($I27=0,0,(($I27-$I27)/$I27)*100)</f>
        <v>0</v>
      </c>
      <c r="T27" s="26">
        <f>IF($E27=0,0,($P27/$E27)*100)</f>
        <v>0</v>
      </c>
      <c r="U27" s="28">
        <f>IF($E27=0,0,($Q27/$E27)*100)</f>
        <v>0</v>
      </c>
      <c r="V27" s="24">
        <v>0</v>
      </c>
      <c r="W27" s="25"/>
    </row>
    <row r="28" spans="1:23" ht="12.75" customHeight="1">
      <c r="A28" s="22" t="s">
        <v>52</v>
      </c>
      <c r="B28" s="23">
        <v>230939000</v>
      </c>
      <c r="C28" s="23">
        <v>-36657000</v>
      </c>
      <c r="D28" s="23"/>
      <c r="E28" s="23">
        <f>$B28+$C28+$D28</f>
        <v>194282000</v>
      </c>
      <c r="F28" s="24">
        <v>194282000</v>
      </c>
      <c r="G28" s="25">
        <v>57734000</v>
      </c>
      <c r="H28" s="24">
        <v>536000</v>
      </c>
      <c r="I28" s="25">
        <v>21661619</v>
      </c>
      <c r="J28" s="24"/>
      <c r="K28" s="25"/>
      <c r="L28" s="24"/>
      <c r="M28" s="25"/>
      <c r="N28" s="24"/>
      <c r="O28" s="25"/>
      <c r="P28" s="24">
        <f>$H28+$J28+$L28+$N28</f>
        <v>536000</v>
      </c>
      <c r="Q28" s="25">
        <f>$I28+$K28+$M28+$O28</f>
        <v>21661619</v>
      </c>
      <c r="R28" s="26">
        <f>IF($H28=0,0,(($H28-$H28)/$H28)*100)</f>
        <v>0</v>
      </c>
      <c r="S28" s="27">
        <f>IF($I28=0,0,(($I28-$I28)/$I28)*100)</f>
        <v>0</v>
      </c>
      <c r="T28" s="26">
        <f>IF($E28=0,0,($P28/$E28)*100)</f>
        <v>0.2758876272634624</v>
      </c>
      <c r="U28" s="28">
        <f>IF($E28=0,0,($Q28/$E28)*100)</f>
        <v>11.149575874244654</v>
      </c>
      <c r="V28" s="24">
        <v>0</v>
      </c>
      <c r="W28" s="25">
        <v>0</v>
      </c>
    </row>
    <row r="29" spans="1:23" ht="12.75" customHeight="1">
      <c r="A29" s="22" t="s">
        <v>53</v>
      </c>
      <c r="B29" s="23">
        <v>9888000</v>
      </c>
      <c r="C29" s="23">
        <v>0</v>
      </c>
      <c r="D29" s="23"/>
      <c r="E29" s="23">
        <f>$B29+$C29+$D29</f>
        <v>9888000</v>
      </c>
      <c r="F29" s="24">
        <v>9888000</v>
      </c>
      <c r="G29" s="25">
        <v>1800000</v>
      </c>
      <c r="H29" s="24"/>
      <c r="I29" s="25">
        <v>1765158</v>
      </c>
      <c r="J29" s="24"/>
      <c r="K29" s="25"/>
      <c r="L29" s="24"/>
      <c r="M29" s="25"/>
      <c r="N29" s="24"/>
      <c r="O29" s="25"/>
      <c r="P29" s="24">
        <f>$H29+$J29+$L29+$N29</f>
        <v>0</v>
      </c>
      <c r="Q29" s="25">
        <f>$I29+$K29+$M29+$O29</f>
        <v>1765158</v>
      </c>
      <c r="R29" s="26">
        <f>IF($H29=0,0,(($H29-$H29)/$H29)*100)</f>
        <v>0</v>
      </c>
      <c r="S29" s="27">
        <f>IF($I29=0,0,(($I29-$I29)/$I29)*100)</f>
        <v>0</v>
      </c>
      <c r="T29" s="26">
        <f>IF($E29=0,0,($P29/$E29)*100)</f>
        <v>0</v>
      </c>
      <c r="U29" s="28">
        <f>IF($E29=0,0,($Q29/$E29)*100)</f>
        <v>17.851516990291262</v>
      </c>
      <c r="V29" s="24">
        <v>0</v>
      </c>
      <c r="W29" s="25">
        <v>0</v>
      </c>
    </row>
    <row r="30" spans="1:23" ht="12.75" customHeight="1">
      <c r="A30" s="29" t="s">
        <v>41</v>
      </c>
      <c r="B30" s="30">
        <f>SUM(B26:B29)</f>
        <v>240827000</v>
      </c>
      <c r="C30" s="30">
        <f>SUM(C26:C29)</f>
        <v>-36657000</v>
      </c>
      <c r="D30" s="30"/>
      <c r="E30" s="30">
        <f>$B30+$C30+$D30</f>
        <v>204170000</v>
      </c>
      <c r="F30" s="31">
        <f>SUM(F26:F29)</f>
        <v>204170000</v>
      </c>
      <c r="G30" s="32">
        <f>SUM(G26:G29)</f>
        <v>59534000</v>
      </c>
      <c r="H30" s="31">
        <f>SUM(H26:H29)</f>
        <v>536000</v>
      </c>
      <c r="I30" s="32">
        <f>SUM(I26:I29)</f>
        <v>23426777</v>
      </c>
      <c r="J30" s="31">
        <f>SUM(J26:J29)</f>
        <v>0</v>
      </c>
      <c r="K30" s="32">
        <f>SUM(K26:K29)</f>
        <v>0</v>
      </c>
      <c r="L30" s="31">
        <f>SUM(L26:L29)</f>
        <v>0</v>
      </c>
      <c r="M30" s="32">
        <f>SUM(M26:M29)</f>
        <v>0</v>
      </c>
      <c r="N30" s="31">
        <f>SUM(N26:N29)</f>
        <v>0</v>
      </c>
      <c r="O30" s="32">
        <f>SUM(O26:O29)</f>
        <v>0</v>
      </c>
      <c r="P30" s="31">
        <f>$H30+$J30+$L30+$N30</f>
        <v>536000</v>
      </c>
      <c r="Q30" s="32">
        <f>$I30+$K30+$M30+$O30</f>
        <v>23426777</v>
      </c>
      <c r="R30" s="33">
        <f>IF($H30=0,0,(($H30-$H30)/$H30)*100)</f>
        <v>0</v>
      </c>
      <c r="S30" s="34">
        <f>IF($I30=0,0,(($I30-$I30)/$I30)*100)</f>
        <v>0</v>
      </c>
      <c r="T30" s="33">
        <f>IF($E30=0,0,($P30/$E30)*100)</f>
        <v>0.26252632610079835</v>
      </c>
      <c r="U30" s="35">
        <f>IF($E30=0,0,($Q30/$E30)*100)</f>
        <v>11.474152422001273</v>
      </c>
      <c r="V30" s="31">
        <f>SUM(V26:V29)</f>
        <v>0</v>
      </c>
      <c r="W30" s="32">
        <f>SUM(W26:W29)</f>
        <v>0</v>
      </c>
    </row>
    <row r="31" spans="1:23" ht="12.75" customHeight="1">
      <c r="A31" s="15" t="s">
        <v>54</v>
      </c>
      <c r="B31" s="36"/>
      <c r="C31" s="36"/>
      <c r="D31" s="36"/>
      <c r="E31" s="36"/>
      <c r="F31" s="37"/>
      <c r="G31" s="38"/>
      <c r="H31" s="37"/>
      <c r="I31" s="38"/>
      <c r="J31" s="37"/>
      <c r="K31" s="38"/>
      <c r="L31" s="37"/>
      <c r="M31" s="38"/>
      <c r="N31" s="37"/>
      <c r="O31" s="38"/>
      <c r="P31" s="37"/>
      <c r="Q31" s="38"/>
      <c r="R31" s="19"/>
      <c r="S31" s="20"/>
      <c r="T31" s="19"/>
      <c r="U31" s="21"/>
      <c r="V31" s="37"/>
      <c r="W31" s="38"/>
    </row>
    <row r="32" spans="1:23" ht="12.75" customHeight="1">
      <c r="A32" s="22" t="s">
        <v>55</v>
      </c>
      <c r="B32" s="23">
        <v>41133000</v>
      </c>
      <c r="C32" s="23">
        <v>0</v>
      </c>
      <c r="D32" s="23"/>
      <c r="E32" s="23">
        <f>$B32+$C32+$D32</f>
        <v>41133000</v>
      </c>
      <c r="F32" s="24">
        <v>41133000</v>
      </c>
      <c r="G32" s="25">
        <v>10293000</v>
      </c>
      <c r="H32" s="24">
        <v>7729000</v>
      </c>
      <c r="I32" s="25">
        <v>17944094</v>
      </c>
      <c r="J32" s="24"/>
      <c r="K32" s="25"/>
      <c r="L32" s="24"/>
      <c r="M32" s="25"/>
      <c r="N32" s="24"/>
      <c r="O32" s="25"/>
      <c r="P32" s="24">
        <f>$H32+$J32+$L32+$N32</f>
        <v>7729000</v>
      </c>
      <c r="Q32" s="25">
        <f>$I32+$K32+$M32+$O32</f>
        <v>17944094</v>
      </c>
      <c r="R32" s="26">
        <f>IF($H32=0,0,(($H32-$H32)/$H32)*100)</f>
        <v>0</v>
      </c>
      <c r="S32" s="27">
        <f>IF($I32=0,0,(($I32-$I32)/$I32)*100)</f>
        <v>0</v>
      </c>
      <c r="T32" s="26">
        <f>IF($E32=0,0,($P32/$E32)*100)</f>
        <v>18.790265723385115</v>
      </c>
      <c r="U32" s="28">
        <f>IF($E32=0,0,($Q32/$E32)*100)</f>
        <v>43.62456908078672</v>
      </c>
      <c r="V32" s="24">
        <v>0</v>
      </c>
      <c r="W32" s="25">
        <v>0</v>
      </c>
    </row>
    <row r="33" spans="1:23" ht="12.75" customHeight="1">
      <c r="A33" s="29" t="s">
        <v>41</v>
      </c>
      <c r="B33" s="30">
        <f>B32</f>
        <v>41133000</v>
      </c>
      <c r="C33" s="30">
        <f>C32</f>
        <v>0</v>
      </c>
      <c r="D33" s="30"/>
      <c r="E33" s="30">
        <f>$B33+$C33+$D33</f>
        <v>41133000</v>
      </c>
      <c r="F33" s="31">
        <f>F32</f>
        <v>41133000</v>
      </c>
      <c r="G33" s="32">
        <f>G32</f>
        <v>10293000</v>
      </c>
      <c r="H33" s="31">
        <f>H32</f>
        <v>7729000</v>
      </c>
      <c r="I33" s="32">
        <f>I32</f>
        <v>17944094</v>
      </c>
      <c r="J33" s="31">
        <f>J32</f>
        <v>0</v>
      </c>
      <c r="K33" s="32">
        <f>K32</f>
        <v>0</v>
      </c>
      <c r="L33" s="31">
        <f>L32</f>
        <v>0</v>
      </c>
      <c r="M33" s="32">
        <f>M32</f>
        <v>0</v>
      </c>
      <c r="N33" s="31">
        <f>N32</f>
        <v>0</v>
      </c>
      <c r="O33" s="32">
        <f>O32</f>
        <v>0</v>
      </c>
      <c r="P33" s="31">
        <f>$H33+$J33+$L33+$N33</f>
        <v>7729000</v>
      </c>
      <c r="Q33" s="32">
        <f>$I33+$K33+$M33+$O33</f>
        <v>17944094</v>
      </c>
      <c r="R33" s="33">
        <f>IF($H33=0,0,(($H33-$H33)/$H33)*100)</f>
        <v>0</v>
      </c>
      <c r="S33" s="34">
        <f>IF($I33=0,0,(($I33-$I33)/$I33)*100)</f>
        <v>0</v>
      </c>
      <c r="T33" s="33">
        <f>IF($E33=0,0,($P33/$E33)*100)</f>
        <v>18.790265723385115</v>
      </c>
      <c r="U33" s="35">
        <f>IF($E33=0,0,($Q33/$E33)*100)</f>
        <v>43.62456908078672</v>
      </c>
      <c r="V33" s="31">
        <f>V32</f>
        <v>0</v>
      </c>
      <c r="W33" s="32">
        <f>W32</f>
        <v>0</v>
      </c>
    </row>
    <row r="34" spans="1:23" ht="12.75" customHeight="1">
      <c r="A34" s="15" t="s">
        <v>56</v>
      </c>
      <c r="B34" s="36"/>
      <c r="C34" s="36"/>
      <c r="D34" s="36"/>
      <c r="E34" s="36"/>
      <c r="F34" s="37"/>
      <c r="G34" s="38"/>
      <c r="H34" s="37"/>
      <c r="I34" s="38"/>
      <c r="J34" s="37"/>
      <c r="K34" s="38"/>
      <c r="L34" s="37"/>
      <c r="M34" s="38"/>
      <c r="N34" s="37"/>
      <c r="O34" s="38"/>
      <c r="P34" s="37"/>
      <c r="Q34" s="38"/>
      <c r="R34" s="19"/>
      <c r="S34" s="20"/>
      <c r="T34" s="19"/>
      <c r="U34" s="21"/>
      <c r="V34" s="37"/>
      <c r="W34" s="38"/>
    </row>
    <row r="35" spans="1:23" ht="12.75" customHeight="1">
      <c r="A35" s="22" t="s">
        <v>57</v>
      </c>
      <c r="B35" s="23">
        <v>100534000</v>
      </c>
      <c r="C35" s="23">
        <v>-27049000</v>
      </c>
      <c r="D35" s="23"/>
      <c r="E35" s="23">
        <f>$B35+$C35+$D35</f>
        <v>73485000</v>
      </c>
      <c r="F35" s="24">
        <v>73485000</v>
      </c>
      <c r="G35" s="25">
        <v>17514000</v>
      </c>
      <c r="H35" s="24">
        <v>3514000</v>
      </c>
      <c r="I35" s="25">
        <v>12860347</v>
      </c>
      <c r="J35" s="24"/>
      <c r="K35" s="25"/>
      <c r="L35" s="24"/>
      <c r="M35" s="25"/>
      <c r="N35" s="24"/>
      <c r="O35" s="25"/>
      <c r="P35" s="24">
        <f>$H35+$J35+$L35+$N35</f>
        <v>3514000</v>
      </c>
      <c r="Q35" s="25">
        <f>$I35+$K35+$M35+$O35</f>
        <v>12860347</v>
      </c>
      <c r="R35" s="26">
        <f>IF($H35=0,0,(($H35-$H35)/$H35)*100)</f>
        <v>0</v>
      </c>
      <c r="S35" s="27">
        <f>IF($I35=0,0,(($I35-$I35)/$I35)*100)</f>
        <v>0</v>
      </c>
      <c r="T35" s="26">
        <f>IF($E35=0,0,($P35/$E35)*100)</f>
        <v>4.781928284683949</v>
      </c>
      <c r="U35" s="28">
        <f>IF($E35=0,0,($Q35/$E35)*100)</f>
        <v>17.500642307954003</v>
      </c>
      <c r="V35" s="24">
        <v>0</v>
      </c>
      <c r="W35" s="25">
        <v>0</v>
      </c>
    </row>
    <row r="36" spans="1:23" ht="12.75" customHeight="1">
      <c r="A36" s="22" t="s">
        <v>58</v>
      </c>
      <c r="B36" s="23">
        <v>100534000</v>
      </c>
      <c r="C36" s="23">
        <v>-27049000</v>
      </c>
      <c r="D36" s="23"/>
      <c r="E36" s="23">
        <f>$B36+$C36+$D36</f>
        <v>73485000</v>
      </c>
      <c r="F36" s="24">
        <v>73485000</v>
      </c>
      <c r="G36" s="25">
        <v>17514000</v>
      </c>
      <c r="H36" s="24">
        <v>3514000</v>
      </c>
      <c r="I36" s="25"/>
      <c r="J36" s="24"/>
      <c r="K36" s="25"/>
      <c r="L36" s="24"/>
      <c r="M36" s="25"/>
      <c r="N36" s="24"/>
      <c r="O36" s="25"/>
      <c r="P36" s="24">
        <f>$H36+$J36+$L36+$N36</f>
        <v>3514000</v>
      </c>
      <c r="Q36" s="25">
        <f>$I36+$K36+$M36+$O36</f>
        <v>0</v>
      </c>
      <c r="R36" s="26">
        <f>IF($H36=0,0,(($H36-$H36)/$H36)*100)</f>
        <v>0</v>
      </c>
      <c r="S36" s="27">
        <f>IF($I36=0,0,(($I36-$I36)/$I36)*100)</f>
        <v>0</v>
      </c>
      <c r="T36" s="26">
        <f>IF($E36=0,0,($P36/$E36)*100)</f>
        <v>4.781928284683949</v>
      </c>
      <c r="U36" s="28">
        <f>IF($E36=0,0,($Q36/$E36)*100)</f>
        <v>0</v>
      </c>
      <c r="V36" s="24">
        <v>0</v>
      </c>
      <c r="W36" s="25">
        <v>0</v>
      </c>
    </row>
    <row r="37" spans="1:23" ht="12.75" customHeight="1">
      <c r="A37" s="22" t="s">
        <v>59</v>
      </c>
      <c r="B37" s="23">
        <v>0</v>
      </c>
      <c r="C37" s="23">
        <v>0</v>
      </c>
      <c r="D37" s="23"/>
      <c r="E37" s="23">
        <f>$B37+$C37+$D37</f>
        <v>0</v>
      </c>
      <c r="F37" s="24">
        <v>0</v>
      </c>
      <c r="G37" s="25">
        <v>0</v>
      </c>
      <c r="H37" s="24"/>
      <c r="I37" s="25"/>
      <c r="J37" s="24"/>
      <c r="K37" s="25"/>
      <c r="L37" s="24"/>
      <c r="M37" s="25"/>
      <c r="N37" s="24"/>
      <c r="O37" s="25"/>
      <c r="P37" s="24">
        <f>$H37+$J37+$L37+$N37</f>
        <v>0</v>
      </c>
      <c r="Q37" s="25">
        <f>$I37+$K37+$M37+$O37</f>
        <v>0</v>
      </c>
      <c r="R37" s="26">
        <f>IF($H37=0,0,(($H37-$H37)/$H37)*100)</f>
        <v>0</v>
      </c>
      <c r="S37" s="27">
        <f>IF($I37=0,0,(($I37-$I37)/$I37)*100)</f>
        <v>0</v>
      </c>
      <c r="T37" s="26">
        <f>IF($E37=0,0,($P37/$E37)*100)</f>
        <v>0</v>
      </c>
      <c r="U37" s="28">
        <f>IF($E37=0,0,($Q37/$E37)*100)</f>
        <v>0</v>
      </c>
      <c r="V37" s="24">
        <v>0</v>
      </c>
      <c r="W37" s="25"/>
    </row>
    <row r="38" spans="1:23" ht="12.75" customHeight="1">
      <c r="A38" s="22" t="s">
        <v>60</v>
      </c>
      <c r="B38" s="23">
        <v>22000000</v>
      </c>
      <c r="C38" s="23">
        <v>-2205000</v>
      </c>
      <c r="D38" s="23"/>
      <c r="E38" s="23">
        <f>$B38+$C38+$D38</f>
        <v>19795000</v>
      </c>
      <c r="F38" s="24">
        <v>19795000</v>
      </c>
      <c r="G38" s="25">
        <v>3500000</v>
      </c>
      <c r="H38" s="24"/>
      <c r="I38" s="25">
        <v>1200674</v>
      </c>
      <c r="J38" s="24"/>
      <c r="K38" s="25"/>
      <c r="L38" s="24"/>
      <c r="M38" s="25"/>
      <c r="N38" s="24"/>
      <c r="O38" s="25"/>
      <c r="P38" s="24">
        <f>$H38+$J38+$L38+$N38</f>
        <v>0</v>
      </c>
      <c r="Q38" s="25">
        <f>$I38+$K38+$M38+$O38</f>
        <v>1200674</v>
      </c>
      <c r="R38" s="26">
        <f>IF($H38=0,0,(($H38-$H38)/$H38)*100)</f>
        <v>0</v>
      </c>
      <c r="S38" s="27">
        <f>IF($I38=0,0,(($I38-$I38)/$I38)*100)</f>
        <v>0</v>
      </c>
      <c r="T38" s="26">
        <f>IF($E38=0,0,($P38/$E38)*100)</f>
        <v>0</v>
      </c>
      <c r="U38" s="28">
        <f>IF($E38=0,0,($Q38/$E38)*100)</f>
        <v>6.065541803485728</v>
      </c>
      <c r="V38" s="24">
        <v>0</v>
      </c>
      <c r="W38" s="25">
        <v>0</v>
      </c>
    </row>
    <row r="39" spans="1:23" ht="12.75" customHeight="1">
      <c r="A39" s="22" t="s">
        <v>61</v>
      </c>
      <c r="B39" s="23">
        <v>0</v>
      </c>
      <c r="C39" s="23">
        <v>0</v>
      </c>
      <c r="D39" s="23"/>
      <c r="E39" s="23">
        <f>$B39+$C39+$D39</f>
        <v>0</v>
      </c>
      <c r="F39" s="24">
        <v>0</v>
      </c>
      <c r="G39" s="25">
        <v>0</v>
      </c>
      <c r="H39" s="24"/>
      <c r="I39" s="25"/>
      <c r="J39" s="24"/>
      <c r="K39" s="25"/>
      <c r="L39" s="24"/>
      <c r="M39" s="25"/>
      <c r="N39" s="24"/>
      <c r="O39" s="25"/>
      <c r="P39" s="24">
        <f>$H39+$J39+$L39+$N39</f>
        <v>0</v>
      </c>
      <c r="Q39" s="25">
        <f>$I39+$K39+$M39+$O39</f>
        <v>0</v>
      </c>
      <c r="R39" s="26">
        <f>IF($H39=0,0,(($H39-$H39)/$H39)*100)</f>
        <v>0</v>
      </c>
      <c r="S39" s="27">
        <f>IF($I39=0,0,(($I39-$I39)/$I39)*100)</f>
        <v>0</v>
      </c>
      <c r="T39" s="26">
        <f>IF($E39=0,0,($P39/$E39)*100)</f>
        <v>0</v>
      </c>
      <c r="U39" s="28">
        <f>IF($E39=0,0,($Q39/$E39)*100)</f>
        <v>0</v>
      </c>
      <c r="V39" s="24">
        <v>0</v>
      </c>
      <c r="W39" s="25"/>
    </row>
    <row r="40" spans="1:23" ht="12.75" customHeight="1">
      <c r="A40" s="29" t="s">
        <v>41</v>
      </c>
      <c r="B40" s="30">
        <f>SUM(B35:B39)</f>
        <v>223068000</v>
      </c>
      <c r="C40" s="30">
        <f>SUM(C35:C39)</f>
        <v>-56303000</v>
      </c>
      <c r="D40" s="30"/>
      <c r="E40" s="30">
        <f>$B40+$C40+$D40</f>
        <v>166765000</v>
      </c>
      <c r="F40" s="31">
        <f>SUM(F35:F39)</f>
        <v>166765000</v>
      </c>
      <c r="G40" s="32">
        <f>SUM(G35:G39)</f>
        <v>38528000</v>
      </c>
      <c r="H40" s="31">
        <f>SUM(H35:H39)</f>
        <v>7028000</v>
      </c>
      <c r="I40" s="32">
        <f>SUM(I35:I39)</f>
        <v>14061021</v>
      </c>
      <c r="J40" s="31">
        <f>SUM(J35:J39)</f>
        <v>0</v>
      </c>
      <c r="K40" s="32">
        <f>SUM(K35:K39)</f>
        <v>0</v>
      </c>
      <c r="L40" s="31">
        <f>SUM(L35:L39)</f>
        <v>0</v>
      </c>
      <c r="M40" s="32">
        <f>SUM(M35:M39)</f>
        <v>0</v>
      </c>
      <c r="N40" s="31">
        <f>SUM(N35:N39)</f>
        <v>0</v>
      </c>
      <c r="O40" s="32">
        <f>SUM(O35:O39)</f>
        <v>0</v>
      </c>
      <c r="P40" s="31">
        <f>$H40+$J40+$L40+$N40</f>
        <v>7028000</v>
      </c>
      <c r="Q40" s="32">
        <f>$I40+$K40+$M40+$O40</f>
        <v>14061021</v>
      </c>
      <c r="R40" s="33">
        <f>IF($H40=0,0,(($H40-$H40)/$H40)*100)</f>
        <v>0</v>
      </c>
      <c r="S40" s="34">
        <f>IF($I40=0,0,(($I40-$I40)/$I40)*100)</f>
        <v>0</v>
      </c>
      <c r="T40" s="33">
        <f>IF((+$E35+$E38)=0,0,(P40/(+$E35+$E38))*100)</f>
        <v>7.534305317324186</v>
      </c>
      <c r="U40" s="35">
        <f>IF((+$E35+$E38)=0,0,(Q40/(+$E35+$E38))*100)</f>
        <v>15.07399335334477</v>
      </c>
      <c r="V40" s="31">
        <f>SUM(V35:V39)</f>
        <v>0</v>
      </c>
      <c r="W40" s="32">
        <f>SUM(W35:W39)</f>
        <v>0</v>
      </c>
    </row>
    <row r="41" spans="1:23" ht="12.75" customHeight="1">
      <c r="A41" s="15" t="s">
        <v>62</v>
      </c>
      <c r="B41" s="36"/>
      <c r="C41" s="36"/>
      <c r="D41" s="36"/>
      <c r="E41" s="36"/>
      <c r="F41" s="37"/>
      <c r="G41" s="38"/>
      <c r="H41" s="37"/>
      <c r="I41" s="38"/>
      <c r="J41" s="37"/>
      <c r="K41" s="38"/>
      <c r="L41" s="37"/>
      <c r="M41" s="38"/>
      <c r="N41" s="37"/>
      <c r="O41" s="38"/>
      <c r="P41" s="37"/>
      <c r="Q41" s="38"/>
      <c r="R41" s="19"/>
      <c r="S41" s="20"/>
      <c r="T41" s="19"/>
      <c r="U41" s="21"/>
      <c r="V41" s="37"/>
      <c r="W41" s="38"/>
    </row>
    <row r="42" spans="1:23" ht="12.75" customHeight="1">
      <c r="A42" s="22" t="s">
        <v>63</v>
      </c>
      <c r="B42" s="23">
        <v>0</v>
      </c>
      <c r="C42" s="23">
        <v>0</v>
      </c>
      <c r="D42" s="23"/>
      <c r="E42" s="23">
        <f>$B42+$C42+$D42</f>
        <v>0</v>
      </c>
      <c r="F42" s="24">
        <v>0</v>
      </c>
      <c r="G42" s="25">
        <v>0</v>
      </c>
      <c r="H42" s="24"/>
      <c r="I42" s="25"/>
      <c r="J42" s="24"/>
      <c r="K42" s="25"/>
      <c r="L42" s="24"/>
      <c r="M42" s="25"/>
      <c r="N42" s="24"/>
      <c r="O42" s="25"/>
      <c r="P42" s="24">
        <f>$H42+$J42+$L42+$N42</f>
        <v>0</v>
      </c>
      <c r="Q42" s="25">
        <f>$I42+$K42+$M42+$O42</f>
        <v>0</v>
      </c>
      <c r="R42" s="26">
        <f>IF($H42=0,0,(($H42-$H42)/$H42)*100)</f>
        <v>0</v>
      </c>
      <c r="S42" s="27">
        <f>IF($I42=0,0,(($I42-$I42)/$I42)*100)</f>
        <v>0</v>
      </c>
      <c r="T42" s="26">
        <f>IF($E42=0,0,($P42/$E42)*100)</f>
        <v>0</v>
      </c>
      <c r="U42" s="28">
        <f>IF($E42=0,0,($Q42/$E42)*100)</f>
        <v>0</v>
      </c>
      <c r="V42" s="24">
        <v>0</v>
      </c>
      <c r="W42" s="25"/>
    </row>
    <row r="43" spans="1:23" ht="12.75" customHeight="1">
      <c r="A43" s="22" t="s">
        <v>64</v>
      </c>
      <c r="B43" s="23">
        <v>170728000</v>
      </c>
      <c r="C43" s="23">
        <v>0</v>
      </c>
      <c r="D43" s="23"/>
      <c r="E43" s="23">
        <f>$B43+$C43+$D43</f>
        <v>170728000</v>
      </c>
      <c r="F43" s="24">
        <v>170728000</v>
      </c>
      <c r="G43" s="25">
        <v>29104000</v>
      </c>
      <c r="H43" s="24">
        <v>8857000</v>
      </c>
      <c r="I43" s="25">
        <v>-134171716</v>
      </c>
      <c r="J43" s="24"/>
      <c r="K43" s="25"/>
      <c r="L43" s="24"/>
      <c r="M43" s="25"/>
      <c r="N43" s="24"/>
      <c r="O43" s="25"/>
      <c r="P43" s="24">
        <f>$H43+$J43+$L43+$N43</f>
        <v>8857000</v>
      </c>
      <c r="Q43" s="25">
        <f>$I43+$K43+$M43+$O43</f>
        <v>-134171716</v>
      </c>
      <c r="R43" s="26">
        <f>IF($H43=0,0,(($H43-$H43)/$H43)*100)</f>
        <v>0</v>
      </c>
      <c r="S43" s="27">
        <f>IF($I43=0,0,(($I43-$I43)/$I43)*100)</f>
        <v>0</v>
      </c>
      <c r="T43" s="26">
        <f>IF($E43=0,0,($P43/$E43)*100)</f>
        <v>5.187784077597113</v>
      </c>
      <c r="U43" s="28">
        <f>IF($E43=0,0,($Q43/$E43)*100)</f>
        <v>-78.5879972822267</v>
      </c>
      <c r="V43" s="24">
        <v>0</v>
      </c>
      <c r="W43" s="25">
        <v>0</v>
      </c>
    </row>
    <row r="44" spans="1:23" ht="12.75" customHeight="1">
      <c r="A44" s="22" t="s">
        <v>65</v>
      </c>
      <c r="B44" s="23">
        <v>251375000</v>
      </c>
      <c r="C44" s="23">
        <v>0</v>
      </c>
      <c r="D44" s="23"/>
      <c r="E44" s="23">
        <f>$B44+$C44+$D44</f>
        <v>251375000</v>
      </c>
      <c r="F44" s="24">
        <v>251375000</v>
      </c>
      <c r="G44" s="25">
        <v>0</v>
      </c>
      <c r="H44" s="24"/>
      <c r="I44" s="25"/>
      <c r="J44" s="24"/>
      <c r="K44" s="25"/>
      <c r="L44" s="24"/>
      <c r="M44" s="25"/>
      <c r="N44" s="24"/>
      <c r="O44" s="25"/>
      <c r="P44" s="24">
        <f>$H44+$J44+$L44+$N44</f>
        <v>0</v>
      </c>
      <c r="Q44" s="25">
        <f>$I44+$K44+$M44+$O44</f>
        <v>0</v>
      </c>
      <c r="R44" s="26">
        <f>IF($H44=0,0,(($H44-$H44)/$H44)*100)</f>
        <v>0</v>
      </c>
      <c r="S44" s="27">
        <f>IF($I44=0,0,(($I44-$I44)/$I44)*100)</f>
        <v>0</v>
      </c>
      <c r="T44" s="26">
        <f>IF($E44=0,0,($P44/$E44)*100)</f>
        <v>0</v>
      </c>
      <c r="U44" s="28">
        <f>IF($E44=0,0,($Q44/$E44)*100)</f>
        <v>0</v>
      </c>
      <c r="V44" s="24">
        <v>0</v>
      </c>
      <c r="W44" s="25">
        <v>0</v>
      </c>
    </row>
    <row r="45" spans="1:23" ht="12.75" customHeight="1">
      <c r="A45" s="22" t="s">
        <v>66</v>
      </c>
      <c r="B45" s="23">
        <v>0</v>
      </c>
      <c r="C45" s="23">
        <v>0</v>
      </c>
      <c r="D45" s="23"/>
      <c r="E45" s="23">
        <f>$B45+$C45+$D45</f>
        <v>0</v>
      </c>
      <c r="F45" s="24">
        <v>0</v>
      </c>
      <c r="G45" s="25">
        <v>0</v>
      </c>
      <c r="H45" s="24"/>
      <c r="I45" s="25"/>
      <c r="J45" s="24"/>
      <c r="K45" s="25"/>
      <c r="L45" s="24"/>
      <c r="M45" s="25"/>
      <c r="N45" s="24"/>
      <c r="O45" s="25"/>
      <c r="P45" s="24">
        <f>$H45+$J45+$L45+$N45</f>
        <v>0</v>
      </c>
      <c r="Q45" s="25">
        <f>$I45+$K45+$M45+$O45</f>
        <v>0</v>
      </c>
      <c r="R45" s="26">
        <f>IF($H45=0,0,(($H45-$H45)/$H45)*100)</f>
        <v>0</v>
      </c>
      <c r="S45" s="27">
        <f>IF($I45=0,0,(($I45-$I45)/$I45)*100)</f>
        <v>0</v>
      </c>
      <c r="T45" s="26">
        <f>IF($E45=0,0,($P45/$E45)*100)</f>
        <v>0</v>
      </c>
      <c r="U45" s="28">
        <f>IF($E45=0,0,($Q45/$E45)*100)</f>
        <v>0</v>
      </c>
      <c r="V45" s="24">
        <v>0</v>
      </c>
      <c r="W45" s="25"/>
    </row>
    <row r="46" spans="1:23" ht="12.75" customHeight="1">
      <c r="A46" s="22" t="s">
        <v>67</v>
      </c>
      <c r="B46" s="23">
        <v>0</v>
      </c>
      <c r="C46" s="23">
        <v>0</v>
      </c>
      <c r="D46" s="23"/>
      <c r="E46" s="23">
        <f>$B46+$C46+$D46</f>
        <v>0</v>
      </c>
      <c r="F46" s="24">
        <v>0</v>
      </c>
      <c r="G46" s="25">
        <v>0</v>
      </c>
      <c r="H46" s="24"/>
      <c r="I46" s="25"/>
      <c r="J46" s="24"/>
      <c r="K46" s="25"/>
      <c r="L46" s="24"/>
      <c r="M46" s="25"/>
      <c r="N46" s="24"/>
      <c r="O46" s="25"/>
      <c r="P46" s="24">
        <f>$H46+$J46+$L46+$N46</f>
        <v>0</v>
      </c>
      <c r="Q46" s="25">
        <f>$I46+$K46+$M46+$O46</f>
        <v>0</v>
      </c>
      <c r="R46" s="26">
        <f>IF($H46=0,0,(($H46-$H46)/$H46)*100)</f>
        <v>0</v>
      </c>
      <c r="S46" s="27">
        <f>IF($I46=0,0,(($I46-$I46)/$I46)*100)</f>
        <v>0</v>
      </c>
      <c r="T46" s="26">
        <f>IF($E46=0,0,($P46/$E46)*100)</f>
        <v>0</v>
      </c>
      <c r="U46" s="28">
        <f>IF($E46=0,0,($Q46/$E46)*100)</f>
        <v>0</v>
      </c>
      <c r="V46" s="24">
        <v>0</v>
      </c>
      <c r="W46" s="25"/>
    </row>
    <row r="47" spans="1:23" ht="12.75" customHeight="1" hidden="1">
      <c r="A47" s="22" t="s">
        <v>68</v>
      </c>
      <c r="B47" s="23">
        <v>0</v>
      </c>
      <c r="C47" s="23">
        <v>0</v>
      </c>
      <c r="D47" s="23"/>
      <c r="E47" s="23">
        <f>$B47+$C47+$D47</f>
        <v>0</v>
      </c>
      <c r="F47" s="24">
        <v>0</v>
      </c>
      <c r="G47" s="25">
        <v>0</v>
      </c>
      <c r="H47" s="24"/>
      <c r="I47" s="25"/>
      <c r="J47" s="24"/>
      <c r="K47" s="25"/>
      <c r="L47" s="24"/>
      <c r="M47" s="25"/>
      <c r="N47" s="24"/>
      <c r="O47" s="25"/>
      <c r="P47" s="24">
        <f>$H47+$J47+$L47+$N47</f>
        <v>0</v>
      </c>
      <c r="Q47" s="25">
        <f>$I47+$K47+$M47+$O47</f>
        <v>0</v>
      </c>
      <c r="R47" s="26">
        <f>IF($H47=0,0,(($H47-$H47)/$H47)*100)</f>
        <v>0</v>
      </c>
      <c r="S47" s="27">
        <f>IF($I47=0,0,(($I47-$I47)/$I47)*100)</f>
        <v>0</v>
      </c>
      <c r="T47" s="26">
        <f>IF($E47=0,0,($P47/$E47)*100)</f>
        <v>0</v>
      </c>
      <c r="U47" s="28">
        <f>IF($E47=0,0,($Q47/$E47)*100)</f>
        <v>0</v>
      </c>
      <c r="V47" s="24">
        <v>0</v>
      </c>
      <c r="W47" s="25"/>
    </row>
    <row r="48" spans="1:23" ht="12.75" customHeight="1">
      <c r="A48" s="22" t="s">
        <v>69</v>
      </c>
      <c r="B48" s="23">
        <v>0</v>
      </c>
      <c r="C48" s="23">
        <v>0</v>
      </c>
      <c r="D48" s="23"/>
      <c r="E48" s="23">
        <f>$B48+$C48+$D48</f>
        <v>0</v>
      </c>
      <c r="F48" s="24">
        <v>0</v>
      </c>
      <c r="G48" s="25">
        <v>0</v>
      </c>
      <c r="H48" s="24"/>
      <c r="I48" s="25"/>
      <c r="J48" s="24"/>
      <c r="K48" s="25"/>
      <c r="L48" s="24"/>
      <c r="M48" s="25"/>
      <c r="N48" s="24"/>
      <c r="O48" s="25"/>
      <c r="P48" s="24">
        <f>$H48+$J48+$L48+$N48</f>
        <v>0</v>
      </c>
      <c r="Q48" s="25">
        <f>$I48+$K48+$M48+$O48</f>
        <v>0</v>
      </c>
      <c r="R48" s="26">
        <f>IF($H48=0,0,(($H48-$H48)/$H48)*100)</f>
        <v>0</v>
      </c>
      <c r="S48" s="27">
        <f>IF($I48=0,0,(($I48-$I48)/$I48)*100)</f>
        <v>0</v>
      </c>
      <c r="T48" s="26">
        <f>IF($E48=0,0,($P48/$E48)*100)</f>
        <v>0</v>
      </c>
      <c r="U48" s="28">
        <f>IF($E48=0,0,($Q48/$E48)*100)</f>
        <v>0</v>
      </c>
      <c r="V48" s="24">
        <v>0</v>
      </c>
      <c r="W48" s="25"/>
    </row>
    <row r="49" spans="1:23" ht="12.75" customHeight="1">
      <c r="A49" s="22" t="s">
        <v>70</v>
      </c>
      <c r="B49" s="23">
        <v>0</v>
      </c>
      <c r="C49" s="23">
        <v>0</v>
      </c>
      <c r="D49" s="23"/>
      <c r="E49" s="23">
        <f>$B49+$C49+$D49</f>
        <v>0</v>
      </c>
      <c r="F49" s="24">
        <v>0</v>
      </c>
      <c r="G49" s="25">
        <v>0</v>
      </c>
      <c r="H49" s="24"/>
      <c r="I49" s="25"/>
      <c r="J49" s="24"/>
      <c r="K49" s="25"/>
      <c r="L49" s="24"/>
      <c r="M49" s="25"/>
      <c r="N49" s="24"/>
      <c r="O49" s="25"/>
      <c r="P49" s="24">
        <f>$H49+$J49+$L49+$N49</f>
        <v>0</v>
      </c>
      <c r="Q49" s="25">
        <f>$I49+$K49+$M49+$O49</f>
        <v>0</v>
      </c>
      <c r="R49" s="26">
        <f>IF($H49=0,0,(($H49-$H49)/$H49)*100)</f>
        <v>0</v>
      </c>
      <c r="S49" s="27">
        <f>IF($I49=0,0,(($I49-$I49)/$I49)*100)</f>
        <v>0</v>
      </c>
      <c r="T49" s="26">
        <f>IF($E49=0,0,($P49/$E49)*100)</f>
        <v>0</v>
      </c>
      <c r="U49" s="28">
        <f>IF($E49=0,0,($Q49/$E49)*100)</f>
        <v>0</v>
      </c>
      <c r="V49" s="24">
        <v>0</v>
      </c>
      <c r="W49" s="25"/>
    </row>
    <row r="50" spans="1:23" ht="12.75" customHeight="1">
      <c r="A50" s="22" t="s">
        <v>71</v>
      </c>
      <c r="B50" s="23">
        <v>0</v>
      </c>
      <c r="C50" s="23">
        <v>0</v>
      </c>
      <c r="D50" s="23"/>
      <c r="E50" s="23">
        <f>$B50+$C50+$D50</f>
        <v>0</v>
      </c>
      <c r="F50" s="24">
        <v>0</v>
      </c>
      <c r="G50" s="25">
        <v>0</v>
      </c>
      <c r="H50" s="24"/>
      <c r="I50" s="25"/>
      <c r="J50" s="24"/>
      <c r="K50" s="25"/>
      <c r="L50" s="24"/>
      <c r="M50" s="25"/>
      <c r="N50" s="24"/>
      <c r="O50" s="25"/>
      <c r="P50" s="24">
        <f>$H50+$J50+$L50+$N50</f>
        <v>0</v>
      </c>
      <c r="Q50" s="25">
        <f>$I50+$K50+$M50+$O50</f>
        <v>0</v>
      </c>
      <c r="R50" s="26">
        <f>IF($H50=0,0,(($H50-$H50)/$H50)*100)</f>
        <v>0</v>
      </c>
      <c r="S50" s="27">
        <f>IF($I50=0,0,(($I50-$I50)/$I50)*100)</f>
        <v>0</v>
      </c>
      <c r="T50" s="26">
        <f>IF($E50=0,0,($P50/$E50)*100)</f>
        <v>0</v>
      </c>
      <c r="U50" s="28">
        <f>IF($E50=0,0,($Q50/$E50)*100)</f>
        <v>0</v>
      </c>
      <c r="V50" s="24">
        <v>0</v>
      </c>
      <c r="W50" s="25">
        <v>0</v>
      </c>
    </row>
    <row r="51" spans="1:23" ht="12.75" customHeight="1">
      <c r="A51" s="22" t="s">
        <v>72</v>
      </c>
      <c r="B51" s="23">
        <v>308265000</v>
      </c>
      <c r="C51" s="23">
        <v>0</v>
      </c>
      <c r="D51" s="23"/>
      <c r="E51" s="23">
        <f>$B51+$C51+$D51</f>
        <v>308265000</v>
      </c>
      <c r="F51" s="24">
        <v>308265000</v>
      </c>
      <c r="G51" s="25">
        <v>121000000</v>
      </c>
      <c r="H51" s="24">
        <v>24560000</v>
      </c>
      <c r="I51" s="25">
        <v>-190695800</v>
      </c>
      <c r="J51" s="24"/>
      <c r="K51" s="25"/>
      <c r="L51" s="24"/>
      <c r="M51" s="25"/>
      <c r="N51" s="24"/>
      <c r="O51" s="25"/>
      <c r="P51" s="24">
        <f>$H51+$J51+$L51+$N51</f>
        <v>24560000</v>
      </c>
      <c r="Q51" s="25">
        <f>$I51+$K51+$M51+$O51</f>
        <v>-190695800</v>
      </c>
      <c r="R51" s="26">
        <f>IF($H51=0,0,(($H51-$H51)/$H51)*100)</f>
        <v>0</v>
      </c>
      <c r="S51" s="27">
        <f>IF($I51=0,0,(($I51-$I51)/$I51)*100)</f>
        <v>0</v>
      </c>
      <c r="T51" s="26">
        <f>IF($E51=0,0,($P51/$E51)*100)</f>
        <v>7.967171102784941</v>
      </c>
      <c r="U51" s="28">
        <f>IF($E51=0,0,($Q51/$E51)*100)</f>
        <v>-61.860996220784074</v>
      </c>
      <c r="V51" s="24">
        <v>0</v>
      </c>
      <c r="W51" s="25">
        <v>0</v>
      </c>
    </row>
    <row r="52" spans="1:23" ht="12.75" customHeight="1">
      <c r="A52" s="22" t="s">
        <v>73</v>
      </c>
      <c r="B52" s="23">
        <v>56550000</v>
      </c>
      <c r="C52" s="23">
        <v>0</v>
      </c>
      <c r="D52" s="23"/>
      <c r="E52" s="23">
        <f>$B52+$C52+$D52</f>
        <v>56550000</v>
      </c>
      <c r="F52" s="24">
        <v>56550000</v>
      </c>
      <c r="G52" s="25">
        <v>0</v>
      </c>
      <c r="H52" s="24"/>
      <c r="I52" s="25"/>
      <c r="J52" s="24"/>
      <c r="K52" s="25"/>
      <c r="L52" s="24"/>
      <c r="M52" s="25"/>
      <c r="N52" s="24"/>
      <c r="O52" s="25"/>
      <c r="P52" s="24">
        <f>$H52+$J52+$L52+$N52</f>
        <v>0</v>
      </c>
      <c r="Q52" s="25">
        <f>$I52+$K52+$M52+$O52</f>
        <v>0</v>
      </c>
      <c r="R52" s="26">
        <f>IF($H52=0,0,(($H52-$H52)/$H52)*100)</f>
        <v>0</v>
      </c>
      <c r="S52" s="27">
        <f>IF($I52=0,0,(($I52-$I52)/$I52)*100)</f>
        <v>0</v>
      </c>
      <c r="T52" s="26">
        <f>IF($E52=0,0,($P52/$E52)*100)</f>
        <v>0</v>
      </c>
      <c r="U52" s="28">
        <f>IF($E52=0,0,($Q52/$E52)*100)</f>
        <v>0</v>
      </c>
      <c r="V52" s="24">
        <v>0</v>
      </c>
      <c r="W52" s="25">
        <v>0</v>
      </c>
    </row>
    <row r="53" spans="1:23" ht="12.75" customHeight="1">
      <c r="A53" s="29" t="s">
        <v>41</v>
      </c>
      <c r="B53" s="30">
        <f>SUM(B42:B52)</f>
        <v>786918000</v>
      </c>
      <c r="C53" s="30">
        <f>SUM(C42:C52)</f>
        <v>0</v>
      </c>
      <c r="D53" s="30"/>
      <c r="E53" s="30">
        <f>$B53+$C53+$D53</f>
        <v>786918000</v>
      </c>
      <c r="F53" s="31">
        <f>SUM(F42:F52)</f>
        <v>786918000</v>
      </c>
      <c r="G53" s="32">
        <f>SUM(G42:G52)</f>
        <v>150104000</v>
      </c>
      <c r="H53" s="31">
        <f>SUM(H42:H52)</f>
        <v>33417000</v>
      </c>
      <c r="I53" s="32">
        <f>SUM(I42:I52)</f>
        <v>-324867516</v>
      </c>
      <c r="J53" s="31">
        <f>SUM(J42:J52)</f>
        <v>0</v>
      </c>
      <c r="K53" s="32">
        <f>SUM(K42:K52)</f>
        <v>0</v>
      </c>
      <c r="L53" s="31">
        <f>SUM(L42:L52)</f>
        <v>0</v>
      </c>
      <c r="M53" s="32">
        <f>SUM(M42:M52)</f>
        <v>0</v>
      </c>
      <c r="N53" s="31">
        <f>SUM(N42:N52)</f>
        <v>0</v>
      </c>
      <c r="O53" s="32">
        <f>SUM(O42:O52)</f>
        <v>0</v>
      </c>
      <c r="P53" s="31">
        <f>$H53+$J53+$L53+$N53</f>
        <v>33417000</v>
      </c>
      <c r="Q53" s="32">
        <f>$I53+$K53+$M53+$O53</f>
        <v>-324867516</v>
      </c>
      <c r="R53" s="33">
        <f>IF($H53=0,0,(($H53-$H53)/$H53)*100)</f>
        <v>0</v>
      </c>
      <c r="S53" s="34">
        <f>IF($I53=0,0,(($I53-$I53)/$I53)*100)</f>
        <v>0</v>
      </c>
      <c r="T53" s="33">
        <f>IF((+$E43+$E45+$E47+$E48+$E51)=0,0,(P53/(+$E43+$E45+$E47+$E48+$E51))*100)</f>
        <v>6.976511138993681</v>
      </c>
      <c r="U53" s="35">
        <f>IF((+$E43+$E45+$E47+$E48+$E51)=0,0,(Q53/(+$E43+$E45+$E47+$E48+$E51))*100)</f>
        <v>-67.82301954308309</v>
      </c>
      <c r="V53" s="31">
        <f>SUM(V42:V52)</f>
        <v>0</v>
      </c>
      <c r="W53" s="32">
        <f>SUM(W42:W52)</f>
        <v>0</v>
      </c>
    </row>
    <row r="54" spans="1:23" ht="12.75" customHeight="1">
      <c r="A54" s="15" t="s">
        <v>74</v>
      </c>
      <c r="B54" s="36"/>
      <c r="C54" s="36"/>
      <c r="D54" s="36"/>
      <c r="E54" s="36"/>
      <c r="F54" s="37"/>
      <c r="G54" s="38"/>
      <c r="H54" s="37"/>
      <c r="I54" s="38"/>
      <c r="J54" s="37"/>
      <c r="K54" s="38"/>
      <c r="L54" s="37"/>
      <c r="M54" s="38"/>
      <c r="N54" s="37"/>
      <c r="O54" s="38"/>
      <c r="P54" s="37"/>
      <c r="Q54" s="38"/>
      <c r="R54" s="19"/>
      <c r="S54" s="20"/>
      <c r="T54" s="19"/>
      <c r="U54" s="21"/>
      <c r="V54" s="37"/>
      <c r="W54" s="38"/>
    </row>
    <row r="55" spans="1:23" ht="12.75" customHeight="1">
      <c r="A55" s="39" t="s">
        <v>75</v>
      </c>
      <c r="B55" s="23">
        <v>0</v>
      </c>
      <c r="C55" s="23">
        <v>0</v>
      </c>
      <c r="D55" s="23"/>
      <c r="E55" s="23">
        <f>$B55+$C55+$D55</f>
        <v>0</v>
      </c>
      <c r="F55" s="24">
        <v>0</v>
      </c>
      <c r="G55" s="25">
        <v>0</v>
      </c>
      <c r="H55" s="24"/>
      <c r="I55" s="25"/>
      <c r="J55" s="24"/>
      <c r="K55" s="25"/>
      <c r="L55" s="24"/>
      <c r="M55" s="25"/>
      <c r="N55" s="24"/>
      <c r="O55" s="25"/>
      <c r="P55" s="24">
        <f>$H55+$J55+$L55+$N55</f>
        <v>0</v>
      </c>
      <c r="Q55" s="25">
        <f>$I55+$K55+$M55+$O55</f>
        <v>0</v>
      </c>
      <c r="R55" s="26">
        <f>IF($H55=0,0,(($H55-$H55)/$H55)*100)</f>
        <v>0</v>
      </c>
      <c r="S55" s="27">
        <f>IF($I55=0,0,(($I55-$I55)/$I55)*100)</f>
        <v>0</v>
      </c>
      <c r="T55" s="26">
        <f>IF($E55=0,0,($P55/$E55)*100)</f>
        <v>0</v>
      </c>
      <c r="U55" s="28">
        <f>IF($E55=0,0,($Q55/$E55)*100)</f>
        <v>0</v>
      </c>
      <c r="V55" s="24">
        <v>0</v>
      </c>
      <c r="W55" s="25"/>
    </row>
    <row r="56" spans="1:23" ht="12.75" customHeight="1">
      <c r="A56" s="39" t="s">
        <v>76</v>
      </c>
      <c r="B56" s="23">
        <v>0</v>
      </c>
      <c r="C56" s="23">
        <v>0</v>
      </c>
      <c r="D56" s="23"/>
      <c r="E56" s="23">
        <f>$B56+$C56+$D56</f>
        <v>0</v>
      </c>
      <c r="F56" s="24">
        <v>0</v>
      </c>
      <c r="G56" s="25">
        <v>0</v>
      </c>
      <c r="H56" s="24"/>
      <c r="I56" s="25"/>
      <c r="J56" s="24"/>
      <c r="K56" s="25"/>
      <c r="L56" s="24"/>
      <c r="M56" s="25"/>
      <c r="N56" s="24"/>
      <c r="O56" s="25"/>
      <c r="P56" s="24">
        <f>$H56+$J56+$L56+$N56</f>
        <v>0</v>
      </c>
      <c r="Q56" s="25">
        <f>$I56+$K56+$M56+$O56</f>
        <v>0</v>
      </c>
      <c r="R56" s="26">
        <f>IF($H56=0,0,(($H56-$H56)/$H56)*100)</f>
        <v>0</v>
      </c>
      <c r="S56" s="27">
        <f>IF($I56=0,0,(($I56-$I56)/$I56)*100)</f>
        <v>0</v>
      </c>
      <c r="T56" s="26">
        <f>IF($E56=0,0,($P56/$E56)*100)</f>
        <v>0</v>
      </c>
      <c r="U56" s="28">
        <f>IF($E56=0,0,($Q56/$E56)*100)</f>
        <v>0</v>
      </c>
      <c r="V56" s="24">
        <v>0</v>
      </c>
      <c r="W56" s="25"/>
    </row>
    <row r="57" spans="1:23" ht="12.75" customHeight="1" hidden="1">
      <c r="A57" s="39" t="s">
        <v>77</v>
      </c>
      <c r="B57" s="23">
        <v>0</v>
      </c>
      <c r="C57" s="23">
        <v>0</v>
      </c>
      <c r="D57" s="23"/>
      <c r="E57" s="23">
        <f>$B57+$C57+$D57</f>
        <v>0</v>
      </c>
      <c r="F57" s="24">
        <v>0</v>
      </c>
      <c r="G57" s="25">
        <v>0</v>
      </c>
      <c r="H57" s="24"/>
      <c r="I57" s="25"/>
      <c r="J57" s="24"/>
      <c r="K57" s="25"/>
      <c r="L57" s="24"/>
      <c r="M57" s="25"/>
      <c r="N57" s="24"/>
      <c r="O57" s="25"/>
      <c r="P57" s="24">
        <f>$H57+$J57+$L57+$N57</f>
        <v>0</v>
      </c>
      <c r="Q57" s="25">
        <f>$I57+$K57+$M57+$O57</f>
        <v>0</v>
      </c>
      <c r="R57" s="26">
        <f>IF($H57=0,0,(($H57-$H57)/$H57)*100)</f>
        <v>0</v>
      </c>
      <c r="S57" s="27">
        <f>IF($I57=0,0,(($I57-$I57)/$I57)*100)</f>
        <v>0</v>
      </c>
      <c r="T57" s="26">
        <f>IF($E57=0,0,($P57/$E57)*100)</f>
        <v>0</v>
      </c>
      <c r="U57" s="28">
        <f>IF($E57=0,0,($Q57/$E57)*100)</f>
        <v>0</v>
      </c>
      <c r="V57" s="24">
        <v>0</v>
      </c>
      <c r="W57" s="25"/>
    </row>
    <row r="58" spans="1:23" ht="12.75" customHeight="1" hidden="1">
      <c r="A58" s="22" t="s">
        <v>78</v>
      </c>
      <c r="B58" s="23">
        <v>0</v>
      </c>
      <c r="C58" s="23">
        <v>0</v>
      </c>
      <c r="D58" s="23"/>
      <c r="E58" s="23">
        <f>$B58+$C58+$D58</f>
        <v>0</v>
      </c>
      <c r="F58" s="24">
        <v>0</v>
      </c>
      <c r="G58" s="25">
        <v>0</v>
      </c>
      <c r="H58" s="24"/>
      <c r="I58" s="25"/>
      <c r="J58" s="24"/>
      <c r="K58" s="25"/>
      <c r="L58" s="24"/>
      <c r="M58" s="25"/>
      <c r="N58" s="24"/>
      <c r="O58" s="25"/>
      <c r="P58" s="24">
        <f>$H58+$J58+$L58+$N58</f>
        <v>0</v>
      </c>
      <c r="Q58" s="25">
        <f>$I58+$K58+$M58+$O58</f>
        <v>0</v>
      </c>
      <c r="R58" s="26">
        <f>IF($H58=0,0,(($H58-$H58)/$H58)*100)</f>
        <v>0</v>
      </c>
      <c r="S58" s="27">
        <f>IF($I58=0,0,(($I58-$I58)/$I58)*100)</f>
        <v>0</v>
      </c>
      <c r="T58" s="26">
        <f>IF($E58=0,0,($P58/$E58)*100)</f>
        <v>0</v>
      </c>
      <c r="U58" s="28">
        <f>IF($E58=0,0,($Q58/$E58)*100)</f>
        <v>0</v>
      </c>
      <c r="V58" s="24">
        <v>0</v>
      </c>
      <c r="W58" s="25"/>
    </row>
    <row r="59" spans="1:23" ht="12.75" customHeight="1">
      <c r="A59" s="40" t="s">
        <v>41</v>
      </c>
      <c r="B59" s="41">
        <f>SUM(B55:B58)</f>
        <v>0</v>
      </c>
      <c r="C59" s="41">
        <f>SUM(C55:C58)</f>
        <v>0</v>
      </c>
      <c r="D59" s="41"/>
      <c r="E59" s="41">
        <f>$B59+$C59+$D59</f>
        <v>0</v>
      </c>
      <c r="F59" s="42">
        <f>SUM(F55:F58)</f>
        <v>0</v>
      </c>
      <c r="G59" s="43">
        <f>SUM(G55:G58)</f>
        <v>0</v>
      </c>
      <c r="H59" s="42">
        <f>SUM(H55:H58)</f>
        <v>0</v>
      </c>
      <c r="I59" s="43">
        <f>SUM(I55:I58)</f>
        <v>0</v>
      </c>
      <c r="J59" s="42">
        <f>SUM(J55:J58)</f>
        <v>0</v>
      </c>
      <c r="K59" s="43">
        <f>SUM(K55:K58)</f>
        <v>0</v>
      </c>
      <c r="L59" s="42">
        <f>SUM(L55:L58)</f>
        <v>0</v>
      </c>
      <c r="M59" s="43">
        <f>SUM(M55:M58)</f>
        <v>0</v>
      </c>
      <c r="N59" s="42">
        <f>SUM(N55:N58)</f>
        <v>0</v>
      </c>
      <c r="O59" s="43">
        <f>SUM(O55:O58)</f>
        <v>0</v>
      </c>
      <c r="P59" s="42">
        <f>$H59+$J59+$L59+$N59</f>
        <v>0</v>
      </c>
      <c r="Q59" s="43">
        <f>$I59+$K59+$M59+$O59</f>
        <v>0</v>
      </c>
      <c r="R59" s="44">
        <f>IF($H59=0,0,(($H59-$H59)/$H59)*100)</f>
        <v>0</v>
      </c>
      <c r="S59" s="45">
        <f>IF($I59=0,0,(($I59-$I59)/$I59)*100)</f>
        <v>0</v>
      </c>
      <c r="T59" s="44">
        <f>IF($E59=0,0,($P59/$E59)*100)</f>
        <v>0</v>
      </c>
      <c r="U59" s="46">
        <f>IF($E59=0,0,($Q59/$E59)*100)</f>
        <v>0</v>
      </c>
      <c r="V59" s="42">
        <f>SUM(V55:V58)</f>
        <v>0</v>
      </c>
      <c r="W59" s="43">
        <f>SUM(W55:W58)</f>
        <v>0</v>
      </c>
    </row>
    <row r="60" spans="1:23" ht="12.75" customHeight="1">
      <c r="A60" s="15" t="s">
        <v>79</v>
      </c>
      <c r="B60" s="36"/>
      <c r="C60" s="36"/>
      <c r="D60" s="36"/>
      <c r="E60" s="36"/>
      <c r="F60" s="37"/>
      <c r="G60" s="38"/>
      <c r="H60" s="37"/>
      <c r="I60" s="38"/>
      <c r="J60" s="37"/>
      <c r="K60" s="38"/>
      <c r="L60" s="37"/>
      <c r="M60" s="38"/>
      <c r="N60" s="37"/>
      <c r="O60" s="38"/>
      <c r="P60" s="37"/>
      <c r="Q60" s="38"/>
      <c r="R60" s="19"/>
      <c r="S60" s="20"/>
      <c r="T60" s="19"/>
      <c r="U60" s="21"/>
      <c r="V60" s="37"/>
      <c r="W60" s="38"/>
    </row>
    <row r="61" spans="1:23" ht="12.75" customHeight="1">
      <c r="A61" s="22" t="s">
        <v>80</v>
      </c>
      <c r="B61" s="23">
        <v>0</v>
      </c>
      <c r="C61" s="23">
        <v>0</v>
      </c>
      <c r="D61" s="23"/>
      <c r="E61" s="23">
        <f>$B61+$C61+$D61</f>
        <v>0</v>
      </c>
      <c r="F61" s="24">
        <v>0</v>
      </c>
      <c r="G61" s="25">
        <v>0</v>
      </c>
      <c r="H61" s="24"/>
      <c r="I61" s="25"/>
      <c r="J61" s="24"/>
      <c r="K61" s="25"/>
      <c r="L61" s="24"/>
      <c r="M61" s="25"/>
      <c r="N61" s="24"/>
      <c r="O61" s="25"/>
      <c r="P61" s="24">
        <f>$H61+$J61+$L61+$N61</f>
        <v>0</v>
      </c>
      <c r="Q61" s="25">
        <f>$I61+$K61+$M61+$O61</f>
        <v>0</v>
      </c>
      <c r="R61" s="26">
        <f>IF($H61=0,0,(($H61-$H61)/$H61)*100)</f>
        <v>0</v>
      </c>
      <c r="S61" s="27">
        <f>IF($I61=0,0,(($I61-$I61)/$I61)*100)</f>
        <v>0</v>
      </c>
      <c r="T61" s="26">
        <f>IF($E61=0,0,($P61/$E61)*100)</f>
        <v>0</v>
      </c>
      <c r="U61" s="28">
        <f>IF($E61=0,0,($Q61/$E61)*100)</f>
        <v>0</v>
      </c>
      <c r="V61" s="24">
        <v>0</v>
      </c>
      <c r="W61" s="25"/>
    </row>
    <row r="62" spans="1:23" ht="12.75" customHeight="1">
      <c r="A62" s="22" t="s">
        <v>81</v>
      </c>
      <c r="B62" s="23">
        <v>0</v>
      </c>
      <c r="C62" s="23">
        <v>0</v>
      </c>
      <c r="D62" s="23"/>
      <c r="E62" s="23">
        <f>$B62+$C62+$D62</f>
        <v>0</v>
      </c>
      <c r="F62" s="24">
        <v>0</v>
      </c>
      <c r="G62" s="25">
        <v>0</v>
      </c>
      <c r="H62" s="24"/>
      <c r="I62" s="25"/>
      <c r="J62" s="24"/>
      <c r="K62" s="25"/>
      <c r="L62" s="24"/>
      <c r="M62" s="25"/>
      <c r="N62" s="24"/>
      <c r="O62" s="25"/>
      <c r="P62" s="24">
        <f>$H62+$J62+$L62+$N62</f>
        <v>0</v>
      </c>
      <c r="Q62" s="25">
        <f>$I62+$K62+$M62+$O62</f>
        <v>0</v>
      </c>
      <c r="R62" s="26">
        <f>IF($H62=0,0,(($H62-$H62)/$H62)*100)</f>
        <v>0</v>
      </c>
      <c r="S62" s="27">
        <f>IF($I62=0,0,(($I62-$I62)/$I62)*100)</f>
        <v>0</v>
      </c>
      <c r="T62" s="26">
        <f>IF($E62=0,0,($P62/$E62)*100)</f>
        <v>0</v>
      </c>
      <c r="U62" s="28">
        <f>IF($E62=0,0,($Q62/$E62)*100)</f>
        <v>0</v>
      </c>
      <c r="V62" s="24">
        <v>0</v>
      </c>
      <c r="W62" s="25"/>
    </row>
    <row r="63" spans="1:23" ht="12.75" customHeight="1">
      <c r="A63" s="22" t="s">
        <v>82</v>
      </c>
      <c r="B63" s="23">
        <v>0</v>
      </c>
      <c r="C63" s="23">
        <v>0</v>
      </c>
      <c r="D63" s="23"/>
      <c r="E63" s="23">
        <f>$B63+$C63+$D63</f>
        <v>0</v>
      </c>
      <c r="F63" s="24">
        <v>0</v>
      </c>
      <c r="G63" s="25">
        <v>0</v>
      </c>
      <c r="H63" s="24"/>
      <c r="I63" s="25"/>
      <c r="J63" s="24"/>
      <c r="K63" s="25"/>
      <c r="L63" s="24"/>
      <c r="M63" s="25"/>
      <c r="N63" s="24"/>
      <c r="O63" s="25"/>
      <c r="P63" s="24">
        <f>$H63+$J63+$L63+$N63</f>
        <v>0</v>
      </c>
      <c r="Q63" s="25">
        <f>$I63+$K63+$M63+$O63</f>
        <v>0</v>
      </c>
      <c r="R63" s="26">
        <f>IF($H63=0,0,(($H63-$H63)/$H63)*100)</f>
        <v>0</v>
      </c>
      <c r="S63" s="27">
        <f>IF($I63=0,0,(($I63-$I63)/$I63)*100)</f>
        <v>0</v>
      </c>
      <c r="T63" s="26">
        <f>IF($E63=0,0,($P63/$E63)*100)</f>
        <v>0</v>
      </c>
      <c r="U63" s="28">
        <f>IF($E63=0,0,($Q63/$E63)*100)</f>
        <v>0</v>
      </c>
      <c r="V63" s="24">
        <v>0</v>
      </c>
      <c r="W63" s="25"/>
    </row>
    <row r="64" spans="1:23" ht="12.75" customHeight="1">
      <c r="A64" s="22" t="s">
        <v>83</v>
      </c>
      <c r="B64" s="23">
        <v>0</v>
      </c>
      <c r="C64" s="23">
        <v>0</v>
      </c>
      <c r="D64" s="23"/>
      <c r="E64" s="23">
        <f>$B64+$C64+$D64</f>
        <v>0</v>
      </c>
      <c r="F64" s="24">
        <v>0</v>
      </c>
      <c r="G64" s="25">
        <v>0</v>
      </c>
      <c r="H64" s="24"/>
      <c r="I64" s="25"/>
      <c r="J64" s="24"/>
      <c r="K64" s="25"/>
      <c r="L64" s="24"/>
      <c r="M64" s="25"/>
      <c r="N64" s="24"/>
      <c r="O64" s="25"/>
      <c r="P64" s="24">
        <f>$H64+$J64+$L64+$N64</f>
        <v>0</v>
      </c>
      <c r="Q64" s="25">
        <f>$I64+$K64+$M64+$O64</f>
        <v>0</v>
      </c>
      <c r="R64" s="26">
        <f>IF($H64=0,0,(($H64-$H64)/$H64)*100)</f>
        <v>0</v>
      </c>
      <c r="S64" s="27">
        <f>IF($I64=0,0,(($I64-$I64)/$I64)*100)</f>
        <v>0</v>
      </c>
      <c r="T64" s="26">
        <f>IF($E64=0,0,($P64/$E64)*100)</f>
        <v>0</v>
      </c>
      <c r="U64" s="28">
        <f>IF($E64=0,0,($Q64/$E64)*100)</f>
        <v>0</v>
      </c>
      <c r="V64" s="24">
        <v>0</v>
      </c>
      <c r="W64" s="25">
        <v>0</v>
      </c>
    </row>
    <row r="65" spans="1:23" ht="12.75" customHeight="1">
      <c r="A65" s="22" t="s">
        <v>84</v>
      </c>
      <c r="B65" s="23">
        <v>0</v>
      </c>
      <c r="C65" s="23">
        <v>0</v>
      </c>
      <c r="D65" s="23"/>
      <c r="E65" s="23">
        <f>$B65+$C65+$D65</f>
        <v>0</v>
      </c>
      <c r="F65" s="24">
        <v>0</v>
      </c>
      <c r="G65" s="25">
        <v>0</v>
      </c>
      <c r="H65" s="24"/>
      <c r="I65" s="25"/>
      <c r="J65" s="24"/>
      <c r="K65" s="25"/>
      <c r="L65" s="24"/>
      <c r="M65" s="25"/>
      <c r="N65" s="24"/>
      <c r="O65" s="25"/>
      <c r="P65" s="24">
        <f>$H65+$J65+$L65+$N65</f>
        <v>0</v>
      </c>
      <c r="Q65" s="25">
        <f>$I65+$K65+$M65+$O65</f>
        <v>0</v>
      </c>
      <c r="R65" s="26">
        <f>IF($H65=0,0,(($H65-$H65)/$H65)*100)</f>
        <v>0</v>
      </c>
      <c r="S65" s="27">
        <f>IF($I65=0,0,(($I65-$I65)/$I65)*100)</f>
        <v>0</v>
      </c>
      <c r="T65" s="26">
        <f>IF($E65=0,0,($P65/$E65)*100)</f>
        <v>0</v>
      </c>
      <c r="U65" s="28">
        <f>IF($E65=0,0,($Q65/$E65)*100)</f>
        <v>0</v>
      </c>
      <c r="V65" s="24">
        <v>0</v>
      </c>
      <c r="W65" s="25">
        <v>0</v>
      </c>
    </row>
    <row r="66" spans="1:23" ht="12.75" customHeight="1">
      <c r="A66" s="29" t="s">
        <v>41</v>
      </c>
      <c r="B66" s="30">
        <f>SUM(B61:B65)</f>
        <v>0</v>
      </c>
      <c r="C66" s="30">
        <f>SUM(C61:C65)</f>
        <v>0</v>
      </c>
      <c r="D66" s="30"/>
      <c r="E66" s="30">
        <f>$B66+$C66+$D66</f>
        <v>0</v>
      </c>
      <c r="F66" s="31">
        <f>SUM(F61:F65)</f>
        <v>0</v>
      </c>
      <c r="G66" s="32">
        <f>SUM(G61:G65)</f>
        <v>0</v>
      </c>
      <c r="H66" s="31">
        <f>SUM(H61:H65)</f>
        <v>0</v>
      </c>
      <c r="I66" s="32">
        <f>SUM(I61:I65)</f>
        <v>0</v>
      </c>
      <c r="J66" s="31">
        <f>SUM(J61:J65)</f>
        <v>0</v>
      </c>
      <c r="K66" s="32">
        <f>SUM(K61:K65)</f>
        <v>0</v>
      </c>
      <c r="L66" s="31">
        <f>SUM(L61:L65)</f>
        <v>0</v>
      </c>
      <c r="M66" s="32">
        <f>SUM(M61:M65)</f>
        <v>0</v>
      </c>
      <c r="N66" s="31">
        <f>SUM(N61:N65)</f>
        <v>0</v>
      </c>
      <c r="O66" s="32">
        <f>SUM(O61:O65)</f>
        <v>0</v>
      </c>
      <c r="P66" s="31">
        <f>$H66+$J66+$L66+$N66</f>
        <v>0</v>
      </c>
      <c r="Q66" s="32">
        <f>$I66+$K66+$M66+$O66</f>
        <v>0</v>
      </c>
      <c r="R66" s="33">
        <f>IF($H66=0,0,(($H66-$H66)/$H66)*100)</f>
        <v>0</v>
      </c>
      <c r="S66" s="34">
        <f>IF($I66=0,0,(($I66-$I66)/$I66)*100)</f>
        <v>0</v>
      </c>
      <c r="T66" s="33">
        <f>IF((+$E61+$E63+$E64++$E65)=0,0,(P66/(+$E61+$E63+$E64+$E65))*100)</f>
        <v>0</v>
      </c>
      <c r="U66" s="35">
        <f>IF((+$E61+$E63+$E65)=0,0,(Q66/(+$E61+$E63+$E65))*100)</f>
        <v>0</v>
      </c>
      <c r="V66" s="31">
        <f>SUM(V61:V65)</f>
        <v>0</v>
      </c>
      <c r="W66" s="32">
        <f>SUM(W61:W65)</f>
        <v>0</v>
      </c>
    </row>
    <row r="67" spans="1:23" ht="12.75" customHeight="1">
      <c r="A67" s="47" t="s">
        <v>85</v>
      </c>
      <c r="B67" s="48">
        <f>SUM(B9:B15,B18:B23,B26:B29,B32,B35:B39,B42:B52,B55:B58,B61:B65)</f>
        <v>1454515000</v>
      </c>
      <c r="C67" s="48">
        <f>SUM(C9:C15,C18:C23,C26:C29,C32,C35:C39,C42:C52,C55:C58,C61:C65)</f>
        <v>-102993000</v>
      </c>
      <c r="D67" s="48"/>
      <c r="E67" s="48">
        <f>$B67+$C67+$D67</f>
        <v>1351522000</v>
      </c>
      <c r="F67" s="49">
        <f>SUM(F9:F15,F18:F23,F26:F29,F32,F35:F39,F42:F52,F55:F58,F61:F65)</f>
        <v>1333117000</v>
      </c>
      <c r="G67" s="50">
        <f>SUM(G9:G15,G18:G23,G26:G29,G32,G35:G39,G42:G52,G55:G58,G61:G65)</f>
        <v>347848000</v>
      </c>
      <c r="H67" s="49">
        <f>SUM(H9:H15,H18:H23,H26:H29,H32,H35:H39,H42:H52,H55:H58,H61:H65)</f>
        <v>74486000</v>
      </c>
      <c r="I67" s="50">
        <f>SUM(I9:I15,I18:I23,I26:I29,I32,I35:I39,I42:I52,I55:I58,I61:I65)</f>
        <v>-243055989</v>
      </c>
      <c r="J67" s="49">
        <f>SUM(J9:J15,J18:J23,J26:J29,J32,J35:J39,J42:J52,J55:J58,J61:J65)</f>
        <v>0</v>
      </c>
      <c r="K67" s="50">
        <f>SUM(K9:K15,K18:K23,K26:K29,K32,K35:K39,K42:K52,K55:K58,K61:K65)</f>
        <v>0</v>
      </c>
      <c r="L67" s="49">
        <f>SUM(L9:L15,L18:L23,L26:L29,L32,L35:L39,L42:L52,L55:L58,L61:L65)</f>
        <v>0</v>
      </c>
      <c r="M67" s="50">
        <f>SUM(M9:M15,M18:M23,M26:M29,M32,M35:M39,M42:M52,M55:M58,M61:M65)</f>
        <v>0</v>
      </c>
      <c r="N67" s="49">
        <f>SUM(N9:N15,N18:N23,N26:N29,N32,N35:N39,N42:N52,N55:N58,N61:N65)</f>
        <v>0</v>
      </c>
      <c r="O67" s="50">
        <f>SUM(O9:O15,O18:O23,O26:O29,O32,O35:O39,O42:O52,O55:O58,O61:O65)</f>
        <v>0</v>
      </c>
      <c r="P67" s="49">
        <f>$H67+$J67+$L67+$N67</f>
        <v>74486000</v>
      </c>
      <c r="Q67" s="50">
        <f>$I67+$K67+$M67+$O67</f>
        <v>-243055989</v>
      </c>
      <c r="R67" s="51">
        <f>IF($H67=0,0,(($H67-$H67)/$H67)*100)</f>
        <v>0</v>
      </c>
      <c r="S67" s="52">
        <f>IF($I67=0,0,(($I67-$I67)/$I67)*100)</f>
        <v>0</v>
      </c>
      <c r="T67" s="5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7.84891838435738</v>
      </c>
      <c r="U67" s="5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-25.611881702471134</v>
      </c>
      <c r="V67" s="49">
        <f>SUM(V9:V15,V18:V23,V26:V29,V32,V35:V39,V42:V52,V55:V58,V61:V65)</f>
        <v>0</v>
      </c>
      <c r="W67" s="50">
        <f>SUM(W9:W15,W18:W23,W26:W29,W32,W35:W39,W42:W52,W55:W58,W61:W65)</f>
        <v>0</v>
      </c>
    </row>
    <row r="68" spans="1:23" ht="12.75" customHeight="1">
      <c r="A68" s="15" t="s">
        <v>42</v>
      </c>
      <c r="B68" s="36"/>
      <c r="C68" s="36"/>
      <c r="D68" s="36"/>
      <c r="E68" s="36"/>
      <c r="F68" s="37"/>
      <c r="G68" s="38"/>
      <c r="H68" s="37"/>
      <c r="I68" s="38"/>
      <c r="J68" s="37"/>
      <c r="K68" s="38"/>
      <c r="L68" s="37"/>
      <c r="M68" s="38"/>
      <c r="N68" s="37"/>
      <c r="O68" s="38"/>
      <c r="P68" s="37"/>
      <c r="Q68" s="38"/>
      <c r="R68" s="19"/>
      <c r="S68" s="20"/>
      <c r="T68" s="19"/>
      <c r="U68" s="21"/>
      <c r="V68" s="37"/>
      <c r="W68" s="38"/>
    </row>
    <row r="69" spans="1:23" s="54" customFormat="1" ht="12.75" customHeight="1">
      <c r="A69" s="53" t="s">
        <v>86</v>
      </c>
      <c r="B69" s="23">
        <v>1774671000</v>
      </c>
      <c r="C69" s="23">
        <v>0</v>
      </c>
      <c r="D69" s="23"/>
      <c r="E69" s="23">
        <f>$B69+$C69+$D69</f>
        <v>1774671000</v>
      </c>
      <c r="F69" s="24">
        <v>1774671000</v>
      </c>
      <c r="G69" s="25">
        <v>386205000</v>
      </c>
      <c r="H69" s="24">
        <v>203168000</v>
      </c>
      <c r="I69" s="25">
        <v>-279857627</v>
      </c>
      <c r="J69" s="24"/>
      <c r="K69" s="25"/>
      <c r="L69" s="24"/>
      <c r="M69" s="25"/>
      <c r="N69" s="24"/>
      <c r="O69" s="25"/>
      <c r="P69" s="24">
        <f>$H69+$J69+$L69+$N69</f>
        <v>203168000</v>
      </c>
      <c r="Q69" s="25">
        <f>$I69+$K69+$M69+$O69</f>
        <v>-279857627</v>
      </c>
      <c r="R69" s="26">
        <f>IF($H69=0,0,(($H69-$H69)/$H69)*100)</f>
        <v>0</v>
      </c>
      <c r="S69" s="27">
        <f>IF($I69=0,0,(($I69-$I69)/$I69)*100)</f>
        <v>0</v>
      </c>
      <c r="T69" s="26">
        <f>IF($E69=0,0,($P69/$E69)*100)</f>
        <v>11.44820645629528</v>
      </c>
      <c r="U69" s="28">
        <f>IF($E69=0,0,($Q69/$E69)*100)</f>
        <v>-15.769549792609446</v>
      </c>
      <c r="V69" s="24">
        <v>0</v>
      </c>
      <c r="W69" s="25">
        <v>0</v>
      </c>
    </row>
    <row r="70" spans="1:23" ht="12.75" customHeight="1">
      <c r="A70" s="40" t="s">
        <v>41</v>
      </c>
      <c r="B70" s="41">
        <f>B69</f>
        <v>1774671000</v>
      </c>
      <c r="C70" s="41">
        <f>C69</f>
        <v>0</v>
      </c>
      <c r="D70" s="41"/>
      <c r="E70" s="41">
        <f>$B70+$C70+$D70</f>
        <v>1774671000</v>
      </c>
      <c r="F70" s="42">
        <f>F69</f>
        <v>1774671000</v>
      </c>
      <c r="G70" s="43">
        <f>G69</f>
        <v>386205000</v>
      </c>
      <c r="H70" s="42">
        <f>H69</f>
        <v>203168000</v>
      </c>
      <c r="I70" s="43">
        <f>I69</f>
        <v>-279857627</v>
      </c>
      <c r="J70" s="42">
        <f>J69</f>
        <v>0</v>
      </c>
      <c r="K70" s="43">
        <f>K69</f>
        <v>0</v>
      </c>
      <c r="L70" s="42">
        <f>L69</f>
        <v>0</v>
      </c>
      <c r="M70" s="43">
        <f>M69</f>
        <v>0</v>
      </c>
      <c r="N70" s="42">
        <f>N69</f>
        <v>0</v>
      </c>
      <c r="O70" s="43">
        <f>O69</f>
        <v>0</v>
      </c>
      <c r="P70" s="42">
        <f>$H70+$J70+$L70+$N70</f>
        <v>203168000</v>
      </c>
      <c r="Q70" s="43">
        <f>$I70+$K70+$M70+$O70</f>
        <v>-279857627</v>
      </c>
      <c r="R70" s="44">
        <f>IF($H70=0,0,(($H70-$H70)/$H70)*100)</f>
        <v>0</v>
      </c>
      <c r="S70" s="45">
        <f>IF($I70=0,0,(($I70-$I70)/$I70)*100)</f>
        <v>0</v>
      </c>
      <c r="T70" s="44">
        <f>IF($E70=0,0,($P70/$E70)*100)</f>
        <v>11.44820645629528</v>
      </c>
      <c r="U70" s="46">
        <f>IF($E70=0,0,($Q70/$E70)*100)</f>
        <v>-15.769549792609446</v>
      </c>
      <c r="V70" s="42">
        <f>V69</f>
        <v>0</v>
      </c>
      <c r="W70" s="43">
        <f>W69</f>
        <v>0</v>
      </c>
    </row>
    <row r="71" spans="1:23" ht="12.75" customHeight="1">
      <c r="A71" s="47" t="s">
        <v>85</v>
      </c>
      <c r="B71" s="48">
        <f>B69</f>
        <v>1774671000</v>
      </c>
      <c r="C71" s="48">
        <f>C69</f>
        <v>0</v>
      </c>
      <c r="D71" s="48"/>
      <c r="E71" s="48">
        <f>$B71+$C71+$D71</f>
        <v>1774671000</v>
      </c>
      <c r="F71" s="49">
        <f>F69</f>
        <v>1774671000</v>
      </c>
      <c r="G71" s="50">
        <f>G69</f>
        <v>386205000</v>
      </c>
      <c r="H71" s="49">
        <f>H69</f>
        <v>203168000</v>
      </c>
      <c r="I71" s="50">
        <f>I69</f>
        <v>-279857627</v>
      </c>
      <c r="J71" s="49">
        <f>J69</f>
        <v>0</v>
      </c>
      <c r="K71" s="50">
        <f>K69</f>
        <v>0</v>
      </c>
      <c r="L71" s="49">
        <f>L69</f>
        <v>0</v>
      </c>
      <c r="M71" s="50">
        <f>M69</f>
        <v>0</v>
      </c>
      <c r="N71" s="49">
        <f>N69</f>
        <v>0</v>
      </c>
      <c r="O71" s="50">
        <f>O69</f>
        <v>0</v>
      </c>
      <c r="P71" s="49">
        <f>$H71+$J71+$L71+$N71</f>
        <v>203168000</v>
      </c>
      <c r="Q71" s="50">
        <f>$I71+$K71+$M71+$O71</f>
        <v>-279857627</v>
      </c>
      <c r="R71" s="51">
        <f>IF($H71=0,0,(($H71-$H71)/$H71)*100)</f>
        <v>0</v>
      </c>
      <c r="S71" s="52">
        <f>IF($I71=0,0,(($I71-$I71)/$I71)*100)</f>
        <v>0</v>
      </c>
      <c r="T71" s="51">
        <f>IF($E71=0,0,($P71/$E71)*100)</f>
        <v>11.44820645629528</v>
      </c>
      <c r="U71" s="55">
        <f>IF($E71=0,0,($Q71/$E71)*100)</f>
        <v>-15.769549792609446</v>
      </c>
      <c r="V71" s="49">
        <f>V69</f>
        <v>0</v>
      </c>
      <c r="W71" s="50">
        <f>W69</f>
        <v>0</v>
      </c>
    </row>
    <row r="72" spans="1:23" ht="12.75" customHeight="1" thickBot="1">
      <c r="A72" s="47" t="s">
        <v>87</v>
      </c>
      <c r="B72" s="48">
        <f>SUM(B9:B15,B18:B23,B26:B29,B32,B35:B39,B42:B52,B55:B58,B61:B65,B69)</f>
        <v>3229186000</v>
      </c>
      <c r="C72" s="48">
        <f>SUM(C9:C15,C18:C23,C26:C29,C32,C35:C39,C42:C52,C55:C58,C61:C65,C69)</f>
        <v>-102993000</v>
      </c>
      <c r="D72" s="48"/>
      <c r="E72" s="48">
        <f>$B72+$C72+$D72</f>
        <v>3126193000</v>
      </c>
      <c r="F72" s="49">
        <f>SUM(F9:F15,F18:F23,F26:F29,F32,F35:F39,F42:F52,F55:F58,F61:F65,F69)</f>
        <v>3107788000</v>
      </c>
      <c r="G72" s="50">
        <f>SUM(G9:G15,G18:G23,G26:G29,G32,G35:G39,G42:G52,G55:G58,G61:G65,G69)</f>
        <v>734053000</v>
      </c>
      <c r="H72" s="49">
        <f>SUM(H9:H15,H18:H23,H26:H29,H32,H35:H39,H42:H52,H55:H58,H61:H65,H69)</f>
        <v>277654000</v>
      </c>
      <c r="I72" s="50">
        <f>SUM(I9:I15,I18:I23,I26:I29,I32,I35:I39,I42:I52,I55:I58,I61:I65,I69)</f>
        <v>-522913616</v>
      </c>
      <c r="J72" s="49">
        <f>SUM(J9:J15,J18:J23,J26:J29,J32,J35:J39,J42:J52,J55:J58,J61:J65,J69)</f>
        <v>0</v>
      </c>
      <c r="K72" s="50">
        <f>SUM(K9:K15,K18:K23,K26:K29,K32,K35:K39,K42:K52,K55:K58,K61:K65,K69)</f>
        <v>0</v>
      </c>
      <c r="L72" s="49">
        <f>SUM(L9:L15,L18:L23,L26:L29,L32,L35:L39,L42:L52,L55:L58,L61:L65,L69)</f>
        <v>0</v>
      </c>
      <c r="M72" s="50">
        <f>SUM(M9:M15,M18:M23,M26:M29,M32,M35:M39,M42:M52,M55:M58,M61:M65,M69)</f>
        <v>0</v>
      </c>
      <c r="N72" s="49">
        <f>SUM(N9:N15,N18:N23,N26:N29,N32,N35:N39,N42:N52,N55:N58,N61:N65,N69)</f>
        <v>0</v>
      </c>
      <c r="O72" s="50">
        <f>SUM(O9:O15,O18:O23,O26:O29,O32,O35:O39,O42:O52,O55:O58,O61:O65,O69)</f>
        <v>0</v>
      </c>
      <c r="P72" s="49">
        <f>$H72+$J72+$L72+$N72</f>
        <v>277654000</v>
      </c>
      <c r="Q72" s="50">
        <f>$I72+$K72+$M72+$O72</f>
        <v>-522913616</v>
      </c>
      <c r="R72" s="51">
        <f>IF($H72=0,0,(($H72-$H72)/$H72)*100)</f>
        <v>0</v>
      </c>
      <c r="S72" s="52">
        <f>IF($I72=0,0,(($I72-$I72)/$I72)*100)</f>
        <v>0</v>
      </c>
      <c r="T72" s="5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10.194120575635504</v>
      </c>
      <c r="U72" s="5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-19.198875046444723</v>
      </c>
      <c r="V72" s="49">
        <f>SUM(V9:V15,V18:V23,V26:V29,V32,V35:V39,V42:V52,V55:V58,V61:V65,V69)</f>
        <v>0</v>
      </c>
      <c r="W72" s="50">
        <f>SUM(W9:W15,W18:W23,W26:W29,W32,W35:W39,W42:W52,W55:W58,W61:W65,W69)</f>
        <v>0</v>
      </c>
    </row>
    <row r="73" spans="1:23" ht="13.5" thickTop="1">
      <c r="A73" s="56"/>
      <c r="B73" s="57"/>
      <c r="C73" s="58"/>
      <c r="D73" s="58"/>
      <c r="E73" s="59"/>
      <c r="F73" s="57"/>
      <c r="G73" s="58"/>
      <c r="H73" s="58"/>
      <c r="I73" s="59"/>
      <c r="J73" s="58"/>
      <c r="K73" s="59"/>
      <c r="L73" s="58"/>
      <c r="M73" s="58"/>
      <c r="N73" s="58"/>
      <c r="O73" s="58"/>
      <c r="P73" s="58"/>
      <c r="Q73" s="58"/>
      <c r="R73" s="58"/>
      <c r="S73" s="58"/>
      <c r="T73" s="58"/>
      <c r="U73" s="59"/>
      <c r="V73" s="57"/>
      <c r="W73" s="59"/>
    </row>
    <row r="74" spans="1:23" ht="12.75">
      <c r="A74" s="60"/>
      <c r="B74" s="61"/>
      <c r="C74" s="62"/>
      <c r="D74" s="62"/>
      <c r="E74" s="63"/>
      <c r="F74" s="64" t="s">
        <v>4</v>
      </c>
      <c r="G74" s="65"/>
      <c r="H74" s="64" t="s">
        <v>5</v>
      </c>
      <c r="I74" s="66"/>
      <c r="J74" s="64" t="s">
        <v>6</v>
      </c>
      <c r="K74" s="66"/>
      <c r="L74" s="64" t="s">
        <v>7</v>
      </c>
      <c r="M74" s="64"/>
      <c r="N74" s="67" t="s">
        <v>8</v>
      </c>
      <c r="O74" s="64"/>
      <c r="P74" s="68" t="s">
        <v>9</v>
      </c>
      <c r="Q74" s="69"/>
      <c r="R74" s="70" t="s">
        <v>10</v>
      </c>
      <c r="S74" s="69"/>
      <c r="T74" s="70" t="s">
        <v>11</v>
      </c>
      <c r="U74" s="69"/>
      <c r="V74" s="68"/>
      <c r="W74" s="69"/>
    </row>
    <row r="75" spans="1:23" ht="67.5">
      <c r="A75" s="71" t="s">
        <v>88</v>
      </c>
      <c r="B75" s="72" t="s">
        <v>89</v>
      </c>
      <c r="C75" s="72" t="s">
        <v>90</v>
      </c>
      <c r="D75" s="73" t="s">
        <v>16</v>
      </c>
      <c r="E75" s="72" t="s">
        <v>17</v>
      </c>
      <c r="F75" s="72" t="s">
        <v>18</v>
      </c>
      <c r="G75" s="72" t="s">
        <v>91</v>
      </c>
      <c r="H75" s="72" t="s">
        <v>92</v>
      </c>
      <c r="I75" s="74" t="s">
        <v>21</v>
      </c>
      <c r="J75" s="72" t="s">
        <v>93</v>
      </c>
      <c r="K75" s="74" t="s">
        <v>23</v>
      </c>
      <c r="L75" s="72" t="s">
        <v>94</v>
      </c>
      <c r="M75" s="74" t="s">
        <v>25</v>
      </c>
      <c r="N75" s="72" t="s">
        <v>95</v>
      </c>
      <c r="O75" s="74" t="s">
        <v>27</v>
      </c>
      <c r="P75" s="74" t="s">
        <v>96</v>
      </c>
      <c r="Q75" s="75" t="s">
        <v>29</v>
      </c>
      <c r="R75" s="76" t="s">
        <v>96</v>
      </c>
      <c r="S75" s="77" t="s">
        <v>29</v>
      </c>
      <c r="T75" s="76" t="s">
        <v>97</v>
      </c>
      <c r="U75" s="73" t="s">
        <v>31</v>
      </c>
      <c r="V75" s="72"/>
      <c r="W75" s="74"/>
    </row>
    <row r="76" spans="1:23" ht="12.75">
      <c r="A76" s="78" t="str">
        <f>+A7</f>
        <v>R thousands</v>
      </c>
      <c r="B76" s="79"/>
      <c r="C76" s="79">
        <v>100</v>
      </c>
      <c r="D76" s="79"/>
      <c r="E76" s="79"/>
      <c r="F76" s="79"/>
      <c r="G76" s="79"/>
      <c r="H76" s="79"/>
      <c r="I76" s="79"/>
      <c r="J76" s="79"/>
      <c r="K76" s="79"/>
      <c r="L76" s="79"/>
      <c r="M76" s="80"/>
      <c r="N76" s="79"/>
      <c r="O76" s="80"/>
      <c r="P76" s="79"/>
      <c r="Q76" s="80"/>
      <c r="R76" s="79"/>
      <c r="S76" s="80"/>
      <c r="T76" s="79"/>
      <c r="U76" s="79"/>
      <c r="V76" s="79"/>
      <c r="W76" s="79"/>
    </row>
    <row r="77" spans="1:23" ht="12.75" hidden="1">
      <c r="A77" s="81"/>
      <c r="B77" s="82"/>
      <c r="C77" s="82"/>
      <c r="D77" s="82"/>
      <c r="E77" s="82"/>
      <c r="F77" s="82"/>
      <c r="G77" s="82"/>
      <c r="H77" s="82"/>
      <c r="I77" s="82"/>
      <c r="J77" s="82"/>
      <c r="K77" s="82"/>
      <c r="L77" s="82"/>
      <c r="M77" s="83"/>
      <c r="N77" s="82"/>
      <c r="O77" s="83"/>
      <c r="P77" s="82"/>
      <c r="Q77" s="83"/>
      <c r="R77" s="84"/>
      <c r="S77" s="85"/>
      <c r="T77" s="84"/>
      <c r="U77" s="84"/>
      <c r="V77" s="82"/>
      <c r="W77" s="82"/>
    </row>
    <row r="78" spans="1:23" ht="12.75" hidden="1">
      <c r="A78" s="86" t="s">
        <v>98</v>
      </c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8"/>
      <c r="N78" s="87"/>
      <c r="O78" s="88"/>
      <c r="P78" s="87"/>
      <c r="Q78" s="88"/>
      <c r="R78" s="89"/>
      <c r="S78" s="90"/>
      <c r="T78" s="89"/>
      <c r="U78" s="89"/>
      <c r="V78" s="87"/>
      <c r="W78" s="87"/>
    </row>
    <row r="79" spans="1:23" ht="12.75" hidden="1">
      <c r="A79" s="91" t="s">
        <v>99</v>
      </c>
      <c r="B79" s="92">
        <f>SUM(B80:B83)</f>
        <v>0</v>
      </c>
      <c r="C79" s="92">
        <f>SUM(C80:C83)</f>
        <v>0</v>
      </c>
      <c r="D79" s="92">
        <f>SUM(D80:D83)</f>
        <v>0</v>
      </c>
      <c r="E79" s="92">
        <f>SUM(E80:E83)</f>
        <v>0</v>
      </c>
      <c r="F79" s="92">
        <f>SUM(F80:F83)</f>
        <v>0</v>
      </c>
      <c r="G79" s="92">
        <f>SUM(G80:G83)</f>
        <v>0</v>
      </c>
      <c r="H79" s="92">
        <f>SUM(H80:H83)</f>
        <v>0</v>
      </c>
      <c r="I79" s="92">
        <f>SUM(I80:I83)</f>
        <v>0</v>
      </c>
      <c r="J79" s="92">
        <f>SUM(J80:J83)</f>
        <v>0</v>
      </c>
      <c r="K79" s="92">
        <f>SUM(K80:K83)</f>
        <v>0</v>
      </c>
      <c r="L79" s="92">
        <f>SUM(L80:L83)</f>
        <v>0</v>
      </c>
      <c r="M79" s="93">
        <f>SUM(M80:M83)</f>
        <v>0</v>
      </c>
      <c r="N79" s="92"/>
      <c r="O79" s="93"/>
      <c r="P79" s="92"/>
      <c r="Q79" s="93"/>
      <c r="R79" s="94"/>
      <c r="S79" s="95"/>
      <c r="T79" s="94"/>
      <c r="U79" s="94"/>
      <c r="V79" s="92">
        <f>SUM(V80:V83)</f>
        <v>0</v>
      </c>
      <c r="W79" s="92">
        <f>SUM(W80:W83)</f>
        <v>0</v>
      </c>
    </row>
    <row r="80" spans="1:23" ht="12.75" hidden="1">
      <c r="A80" s="60" t="s">
        <v>100</v>
      </c>
      <c r="B80" s="96"/>
      <c r="C80" s="96"/>
      <c r="D80" s="96"/>
      <c r="E80" s="96">
        <f>SUM(B80:D80)</f>
        <v>0</v>
      </c>
      <c r="F80" s="96"/>
      <c r="G80" s="96"/>
      <c r="H80" s="96"/>
      <c r="I80" s="97"/>
      <c r="J80" s="96"/>
      <c r="K80" s="97"/>
      <c r="L80" s="96"/>
      <c r="M80" s="98"/>
      <c r="N80" s="96"/>
      <c r="O80" s="98"/>
      <c r="P80" s="96"/>
      <c r="Q80" s="98"/>
      <c r="R80" s="99"/>
      <c r="S80" s="100"/>
      <c r="T80" s="99"/>
      <c r="U80" s="99"/>
      <c r="V80" s="96"/>
      <c r="W80" s="96"/>
    </row>
    <row r="81" spans="1:23" ht="12.75" hidden="1">
      <c r="A81" s="60" t="s">
        <v>101</v>
      </c>
      <c r="B81" s="96"/>
      <c r="C81" s="96"/>
      <c r="D81" s="96"/>
      <c r="E81" s="96">
        <f>SUM(B81:D81)</f>
        <v>0</v>
      </c>
      <c r="F81" s="96"/>
      <c r="G81" s="96"/>
      <c r="H81" s="96"/>
      <c r="I81" s="97"/>
      <c r="J81" s="96"/>
      <c r="K81" s="97"/>
      <c r="L81" s="96"/>
      <c r="M81" s="98"/>
      <c r="N81" s="96"/>
      <c r="O81" s="98"/>
      <c r="P81" s="96"/>
      <c r="Q81" s="98"/>
      <c r="R81" s="99"/>
      <c r="S81" s="100"/>
      <c r="T81" s="99"/>
      <c r="U81" s="99"/>
      <c r="V81" s="96"/>
      <c r="W81" s="96"/>
    </row>
    <row r="82" spans="1:23" ht="12.75" hidden="1">
      <c r="A82" s="60" t="s">
        <v>102</v>
      </c>
      <c r="B82" s="96"/>
      <c r="C82" s="96"/>
      <c r="D82" s="96"/>
      <c r="E82" s="96">
        <f>SUM(B82:D82)</f>
        <v>0</v>
      </c>
      <c r="F82" s="96"/>
      <c r="G82" s="96"/>
      <c r="H82" s="96"/>
      <c r="I82" s="97"/>
      <c r="J82" s="96"/>
      <c r="K82" s="97"/>
      <c r="L82" s="96"/>
      <c r="M82" s="98"/>
      <c r="N82" s="96"/>
      <c r="O82" s="98"/>
      <c r="P82" s="96"/>
      <c r="Q82" s="98"/>
      <c r="R82" s="99"/>
      <c r="S82" s="100"/>
      <c r="T82" s="99"/>
      <c r="U82" s="99"/>
      <c r="V82" s="96"/>
      <c r="W82" s="96"/>
    </row>
    <row r="83" spans="1:23" ht="12.75" hidden="1">
      <c r="A83" s="60" t="s">
        <v>103</v>
      </c>
      <c r="B83" s="96"/>
      <c r="C83" s="96"/>
      <c r="D83" s="96"/>
      <c r="E83" s="96">
        <f>SUM(B83:D83)</f>
        <v>0</v>
      </c>
      <c r="F83" s="96"/>
      <c r="G83" s="96"/>
      <c r="H83" s="96"/>
      <c r="I83" s="97"/>
      <c r="J83" s="96"/>
      <c r="K83" s="97"/>
      <c r="L83" s="96"/>
      <c r="M83" s="98"/>
      <c r="N83" s="96"/>
      <c r="O83" s="98"/>
      <c r="P83" s="96"/>
      <c r="Q83" s="98"/>
      <c r="R83" s="99"/>
      <c r="S83" s="100"/>
      <c r="T83" s="99"/>
      <c r="U83" s="99"/>
      <c r="V83" s="96"/>
      <c r="W83" s="96"/>
    </row>
    <row r="84" spans="1:23" ht="12.75" hidden="1">
      <c r="A84" s="60"/>
      <c r="B84" s="96"/>
      <c r="C84" s="96"/>
      <c r="D84" s="96"/>
      <c r="E84" s="96"/>
      <c r="F84" s="96"/>
      <c r="G84" s="96"/>
      <c r="H84" s="96"/>
      <c r="I84" s="96"/>
      <c r="J84" s="96"/>
      <c r="K84" s="96"/>
      <c r="L84" s="96"/>
      <c r="M84" s="98"/>
      <c r="N84" s="96"/>
      <c r="O84" s="98"/>
      <c r="P84" s="96"/>
      <c r="Q84" s="98"/>
      <c r="R84" s="99"/>
      <c r="S84" s="100"/>
      <c r="T84" s="99"/>
      <c r="U84" s="99"/>
      <c r="V84" s="96"/>
      <c r="W84" s="96"/>
    </row>
    <row r="85" spans="1:23" ht="12.75">
      <c r="A85" s="101" t="s">
        <v>104</v>
      </c>
      <c r="B85" s="102"/>
      <c r="C85" s="102"/>
      <c r="D85" s="102"/>
      <c r="E85" s="102"/>
      <c r="F85" s="102"/>
      <c r="G85" s="102"/>
      <c r="H85" s="102"/>
      <c r="I85" s="102"/>
      <c r="J85" s="102"/>
      <c r="K85" s="102"/>
      <c r="L85" s="102"/>
      <c r="M85" s="102"/>
      <c r="N85" s="102"/>
      <c r="O85" s="102"/>
      <c r="P85" s="102"/>
      <c r="Q85" s="103"/>
      <c r="R85" s="104"/>
      <c r="S85" s="104"/>
      <c r="T85" s="105"/>
      <c r="U85" s="106"/>
      <c r="V85" s="102"/>
      <c r="W85" s="102"/>
    </row>
    <row r="86" spans="1:23" ht="12.75">
      <c r="A86" s="107" t="s">
        <v>105</v>
      </c>
      <c r="B86" s="108">
        <v>0</v>
      </c>
      <c r="C86" s="108">
        <v>0</v>
      </c>
      <c r="D86" s="108"/>
      <c r="E86" s="108">
        <f>$B86+$C86+$D86</f>
        <v>0</v>
      </c>
      <c r="F86" s="108">
        <v>0</v>
      </c>
      <c r="G86" s="108">
        <v>0</v>
      </c>
      <c r="H86" s="108"/>
      <c r="I86" s="108"/>
      <c r="J86" s="108"/>
      <c r="K86" s="108"/>
      <c r="L86" s="108"/>
      <c r="M86" s="108"/>
      <c r="N86" s="108"/>
      <c r="O86" s="108"/>
      <c r="P86" s="108">
        <f>$H86+$J86+$L86+$N86</f>
        <v>0</v>
      </c>
      <c r="Q86" s="96">
        <f>$I86+$K86+$M86+$O86</f>
        <v>0</v>
      </c>
      <c r="R86" s="109">
        <f>IF($H86=0,0,(($H86-$H86)/$H86)*100)</f>
        <v>0</v>
      </c>
      <c r="S86" s="110">
        <f>IF($I86=0,0,(($I86-$I86)/$I86)*100)</f>
        <v>0</v>
      </c>
      <c r="T86" s="109">
        <f>IF($E86=0,0,($P86/$E86)*100)</f>
        <v>0</v>
      </c>
      <c r="U86" s="110">
        <f>IF($E86=0,0,($Q86/$E86)*100)</f>
        <v>0</v>
      </c>
      <c r="V86" s="108"/>
      <c r="W86" s="108"/>
    </row>
    <row r="87" spans="1:23" ht="12.75">
      <c r="A87" s="111" t="s">
        <v>106</v>
      </c>
      <c r="B87" s="96">
        <v>0</v>
      </c>
      <c r="C87" s="96">
        <v>0</v>
      </c>
      <c r="D87" s="96"/>
      <c r="E87" s="96">
        <f>$B87+$C87+$D87</f>
        <v>0</v>
      </c>
      <c r="F87" s="96">
        <v>0</v>
      </c>
      <c r="G87" s="96">
        <v>0</v>
      </c>
      <c r="H87" s="96"/>
      <c r="I87" s="96"/>
      <c r="J87" s="96"/>
      <c r="K87" s="96"/>
      <c r="L87" s="96"/>
      <c r="M87" s="96"/>
      <c r="N87" s="96"/>
      <c r="O87" s="96"/>
      <c r="P87" s="98">
        <f>$H87+$J87+$L87+$N87</f>
        <v>0</v>
      </c>
      <c r="Q87" s="98">
        <f>$I87+$K87+$M87+$O87</f>
        <v>0</v>
      </c>
      <c r="R87" s="109">
        <f>IF($H87=0,0,(($H87-$H87)/$H87)*100)</f>
        <v>0</v>
      </c>
      <c r="S87" s="110">
        <f>IF($I87=0,0,(($I87-$I87)/$I87)*100)</f>
        <v>0</v>
      </c>
      <c r="T87" s="109">
        <f>IF($E87=0,0,($P87/$E87)*100)</f>
        <v>0</v>
      </c>
      <c r="U87" s="110">
        <f>IF($E87=0,0,($Q87/$E87)*100)</f>
        <v>0</v>
      </c>
      <c r="V87" s="96"/>
      <c r="W87" s="96"/>
    </row>
    <row r="88" spans="1:23" ht="12.75">
      <c r="A88" s="111" t="s">
        <v>107</v>
      </c>
      <c r="B88" s="96">
        <v>0</v>
      </c>
      <c r="C88" s="96">
        <v>0</v>
      </c>
      <c r="D88" s="96"/>
      <c r="E88" s="96">
        <f>$B88+$C88+$D88</f>
        <v>0</v>
      </c>
      <c r="F88" s="96">
        <v>0</v>
      </c>
      <c r="G88" s="96">
        <v>0</v>
      </c>
      <c r="H88" s="96"/>
      <c r="I88" s="96"/>
      <c r="J88" s="96"/>
      <c r="K88" s="96"/>
      <c r="L88" s="96"/>
      <c r="M88" s="96"/>
      <c r="N88" s="96"/>
      <c r="O88" s="96"/>
      <c r="P88" s="98">
        <f>$H88+$J88+$L88+$N88</f>
        <v>0</v>
      </c>
      <c r="Q88" s="98">
        <f>$I88+$K88+$M88+$O88</f>
        <v>0</v>
      </c>
      <c r="R88" s="109">
        <f>IF($H88=0,0,(($H88-$H88)/$H88)*100)</f>
        <v>0</v>
      </c>
      <c r="S88" s="110">
        <f>IF($I88=0,0,(($I88-$I88)/$I88)*100)</f>
        <v>0</v>
      </c>
      <c r="T88" s="109">
        <f>IF($E88=0,0,($P88/$E88)*100)</f>
        <v>0</v>
      </c>
      <c r="U88" s="110">
        <f>IF($E88=0,0,($Q88/$E88)*100)</f>
        <v>0</v>
      </c>
      <c r="V88" s="96"/>
      <c r="W88" s="96"/>
    </row>
    <row r="89" spans="1:23" ht="12.75">
      <c r="A89" s="111" t="s">
        <v>108</v>
      </c>
      <c r="B89" s="96">
        <v>0</v>
      </c>
      <c r="C89" s="96">
        <v>0</v>
      </c>
      <c r="D89" s="96"/>
      <c r="E89" s="96">
        <f>$B89+$C89+$D89</f>
        <v>0</v>
      </c>
      <c r="F89" s="96">
        <v>0</v>
      </c>
      <c r="G89" s="96">
        <v>0</v>
      </c>
      <c r="H89" s="96"/>
      <c r="I89" s="96"/>
      <c r="J89" s="96"/>
      <c r="K89" s="96"/>
      <c r="L89" s="96"/>
      <c r="M89" s="96"/>
      <c r="N89" s="96"/>
      <c r="O89" s="96"/>
      <c r="P89" s="98">
        <f>$H89+$J89+$L89+$N89</f>
        <v>0</v>
      </c>
      <c r="Q89" s="98">
        <f>$I89+$K89+$M89+$O89</f>
        <v>0</v>
      </c>
      <c r="R89" s="109">
        <f>IF($H89=0,0,(($H89-$H89)/$H89)*100)</f>
        <v>0</v>
      </c>
      <c r="S89" s="110">
        <f>IF($I89=0,0,(($I89-$I89)/$I89)*100)</f>
        <v>0</v>
      </c>
      <c r="T89" s="109">
        <f>IF($E89=0,0,($P89/$E89)*100)</f>
        <v>0</v>
      </c>
      <c r="U89" s="110">
        <f>IF($E89=0,0,($Q89/$E89)*100)</f>
        <v>0</v>
      </c>
      <c r="V89" s="96"/>
      <c r="W89" s="96"/>
    </row>
    <row r="90" spans="1:23" ht="12.75">
      <c r="A90" s="111" t="s">
        <v>109</v>
      </c>
      <c r="B90" s="96">
        <v>0</v>
      </c>
      <c r="C90" s="96">
        <v>0</v>
      </c>
      <c r="D90" s="96"/>
      <c r="E90" s="96">
        <f>$B90+$C90+$D90</f>
        <v>0</v>
      </c>
      <c r="F90" s="96">
        <v>0</v>
      </c>
      <c r="G90" s="96">
        <v>0</v>
      </c>
      <c r="H90" s="96"/>
      <c r="I90" s="96"/>
      <c r="J90" s="96"/>
      <c r="K90" s="96"/>
      <c r="L90" s="96"/>
      <c r="M90" s="96"/>
      <c r="N90" s="96"/>
      <c r="O90" s="96"/>
      <c r="P90" s="98">
        <f>$H90+$J90+$L90+$N90</f>
        <v>0</v>
      </c>
      <c r="Q90" s="98">
        <f>$I90+$K90+$M90+$O90</f>
        <v>0</v>
      </c>
      <c r="R90" s="109">
        <f>IF($H90=0,0,(($H90-$H90)/$H90)*100)</f>
        <v>0</v>
      </c>
      <c r="S90" s="110">
        <f>IF($I90=0,0,(($I90-$I90)/$I90)*100)</f>
        <v>0</v>
      </c>
      <c r="T90" s="109">
        <f>IF($E90=0,0,($P90/$E90)*100)</f>
        <v>0</v>
      </c>
      <c r="U90" s="110">
        <f>IF($E90=0,0,($Q90/$E90)*100)</f>
        <v>0</v>
      </c>
      <c r="V90" s="96"/>
      <c r="W90" s="96"/>
    </row>
    <row r="91" spans="1:23" ht="12.75">
      <c r="A91" s="111" t="s">
        <v>110</v>
      </c>
      <c r="B91" s="96">
        <v>0</v>
      </c>
      <c r="C91" s="96">
        <v>0</v>
      </c>
      <c r="D91" s="96"/>
      <c r="E91" s="96">
        <f>$B91+$C91+$D91</f>
        <v>0</v>
      </c>
      <c r="F91" s="96">
        <v>0</v>
      </c>
      <c r="G91" s="96">
        <v>0</v>
      </c>
      <c r="H91" s="96"/>
      <c r="I91" s="96"/>
      <c r="J91" s="96"/>
      <c r="K91" s="96"/>
      <c r="L91" s="96"/>
      <c r="M91" s="96"/>
      <c r="N91" s="96"/>
      <c r="O91" s="96"/>
      <c r="P91" s="98">
        <f>$H91+$J91+$L91+$N91</f>
        <v>0</v>
      </c>
      <c r="Q91" s="98">
        <f>$I91+$K91+$M91+$O91</f>
        <v>0</v>
      </c>
      <c r="R91" s="109">
        <f>IF($H91=0,0,(($H91-$H91)/$H91)*100)</f>
        <v>0</v>
      </c>
      <c r="S91" s="110">
        <f>IF($I91=0,0,(($I91-$I91)/$I91)*100)</f>
        <v>0</v>
      </c>
      <c r="T91" s="109">
        <f>IF($E91=0,0,($P91/$E91)*100)</f>
        <v>0</v>
      </c>
      <c r="U91" s="110">
        <f>IF($E91=0,0,($Q91/$E91)*100)</f>
        <v>0</v>
      </c>
      <c r="V91" s="96"/>
      <c r="W91" s="96"/>
    </row>
    <row r="92" spans="1:23" ht="12.75">
      <c r="A92" s="111" t="s">
        <v>111</v>
      </c>
      <c r="B92" s="96">
        <v>0</v>
      </c>
      <c r="C92" s="96">
        <v>0</v>
      </c>
      <c r="D92" s="96"/>
      <c r="E92" s="96">
        <f>$B92+$C92+$D92</f>
        <v>0</v>
      </c>
      <c r="F92" s="96">
        <v>0</v>
      </c>
      <c r="G92" s="96">
        <v>0</v>
      </c>
      <c r="H92" s="96"/>
      <c r="I92" s="96"/>
      <c r="J92" s="96"/>
      <c r="K92" s="96"/>
      <c r="L92" s="96"/>
      <c r="M92" s="96"/>
      <c r="N92" s="96"/>
      <c r="O92" s="96"/>
      <c r="P92" s="98">
        <f>$H92+$J92+$L92+$N92</f>
        <v>0</v>
      </c>
      <c r="Q92" s="98">
        <f>$I92+$K92+$M92+$O92</f>
        <v>0</v>
      </c>
      <c r="R92" s="109">
        <f>IF($H92=0,0,(($H92-$H92)/$H92)*100)</f>
        <v>0</v>
      </c>
      <c r="S92" s="110">
        <f>IF($I92=0,0,(($I92-$I92)/$I92)*100)</f>
        <v>0</v>
      </c>
      <c r="T92" s="109">
        <f>IF($E92=0,0,($P92/$E92)*100)</f>
        <v>0</v>
      </c>
      <c r="U92" s="110">
        <f>IF($E92=0,0,($Q92/$E92)*100)</f>
        <v>0</v>
      </c>
      <c r="V92" s="96"/>
      <c r="W92" s="96"/>
    </row>
    <row r="93" spans="1:23" ht="12.75">
      <c r="A93" s="111" t="s">
        <v>112</v>
      </c>
      <c r="B93" s="96">
        <v>0</v>
      </c>
      <c r="C93" s="96">
        <v>0</v>
      </c>
      <c r="D93" s="96"/>
      <c r="E93" s="96">
        <f>$B93+$C93+$D93</f>
        <v>0</v>
      </c>
      <c r="F93" s="96">
        <v>0</v>
      </c>
      <c r="G93" s="96">
        <v>0</v>
      </c>
      <c r="H93" s="96"/>
      <c r="I93" s="96"/>
      <c r="J93" s="96"/>
      <c r="K93" s="96"/>
      <c r="L93" s="96"/>
      <c r="M93" s="96"/>
      <c r="N93" s="96"/>
      <c r="O93" s="96"/>
      <c r="P93" s="98">
        <f>$H93+$J93+$L93+$N93</f>
        <v>0</v>
      </c>
      <c r="Q93" s="98">
        <f>$I93+$K93+$M93+$O93</f>
        <v>0</v>
      </c>
      <c r="R93" s="109">
        <f>IF($H93=0,0,(($H93-$H93)/$H93)*100)</f>
        <v>0</v>
      </c>
      <c r="S93" s="110">
        <f>IF($I93=0,0,(($I93-$I93)/$I93)*100)</f>
        <v>0</v>
      </c>
      <c r="T93" s="109">
        <f>IF($E93=0,0,($P93/$E93)*100)</f>
        <v>0</v>
      </c>
      <c r="U93" s="110">
        <f>IF($E93=0,0,($Q93/$E93)*100)</f>
        <v>0</v>
      </c>
      <c r="V93" s="96"/>
      <c r="W93" s="96"/>
    </row>
    <row r="94" spans="1:23" ht="12.75">
      <c r="A94" s="112" t="s">
        <v>113</v>
      </c>
      <c r="B94" s="113"/>
      <c r="C94" s="113"/>
      <c r="D94" s="113"/>
      <c r="E94" s="113"/>
      <c r="F94" s="113"/>
      <c r="G94" s="113"/>
      <c r="H94" s="113"/>
      <c r="I94" s="113"/>
      <c r="J94" s="113"/>
      <c r="K94" s="113"/>
      <c r="L94" s="113"/>
      <c r="M94" s="113"/>
      <c r="N94" s="113"/>
      <c r="O94" s="113"/>
      <c r="P94" s="114"/>
      <c r="Q94" s="114"/>
      <c r="R94" s="115"/>
      <c r="S94" s="116"/>
      <c r="T94" s="115"/>
      <c r="U94" s="116"/>
      <c r="V94" s="113"/>
      <c r="W94" s="113"/>
    </row>
    <row r="95" spans="1:23" ht="22.5" hidden="1">
      <c r="A95" s="117" t="s">
        <v>114</v>
      </c>
      <c r="B95" s="118">
        <f>SUM(B96:B110)</f>
        <v>0</v>
      </c>
      <c r="C95" s="118">
        <f>SUM(C96:C110)</f>
        <v>0</v>
      </c>
      <c r="D95" s="118">
        <f>SUM(D96:D110)</f>
        <v>0</v>
      </c>
      <c r="E95" s="118">
        <f>SUM(E96:E110)</f>
        <v>0</v>
      </c>
      <c r="F95" s="118">
        <f>SUM(F96:F110)</f>
        <v>0</v>
      </c>
      <c r="G95" s="118">
        <f>SUM(G96:G110)</f>
        <v>0</v>
      </c>
      <c r="H95" s="118">
        <f>SUM(H96:H110)</f>
        <v>0</v>
      </c>
      <c r="I95" s="118">
        <f>SUM(I96:I110)</f>
        <v>0</v>
      </c>
      <c r="J95" s="118">
        <f>SUM(J96:J110)</f>
        <v>0</v>
      </c>
      <c r="K95" s="118">
        <f>SUM(K96:K110)</f>
        <v>0</v>
      </c>
      <c r="L95" s="118">
        <f>SUM(L96:L110)</f>
        <v>0</v>
      </c>
      <c r="M95" s="119">
        <f>SUM(M96:M110)</f>
        <v>0</v>
      </c>
      <c r="N95" s="118"/>
      <c r="O95" s="119"/>
      <c r="P95" s="118"/>
      <c r="Q95" s="119"/>
      <c r="R95" s="120" t="str">
        <f>IF(L95=0," ",(N95-L95)/L95)</f>
        <v> </v>
      </c>
      <c r="S95" s="120" t="str">
        <f>IF(M95=0," ",(O95-M95)/M95)</f>
        <v> </v>
      </c>
      <c r="T95" s="120" t="str">
        <f>IF(E95=0," ",(P95/E95))</f>
        <v> </v>
      </c>
      <c r="U95" s="121" t="str">
        <f>IF(E95=0," ",(Q95/E95))</f>
        <v> </v>
      </c>
      <c r="V95" s="118">
        <f>SUM(V96:V110)</f>
        <v>0</v>
      </c>
      <c r="W95" s="118">
        <f>SUM(W96:W110)</f>
        <v>0</v>
      </c>
    </row>
    <row r="96" spans="1:23" ht="12.75" hidden="1">
      <c r="A96" s="1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126" t="str">
        <f>IF(L96=0," ",(N96-L96)/L96)</f>
        <v> </v>
      </c>
      <c r="S96" s="126" t="str">
        <f>IF(M96=0," ",(O96-M96)/M96)</f>
        <v> </v>
      </c>
      <c r="T96" s="126" t="str">
        <f>IF(E96=0," ",(P96/E96))</f>
        <v> </v>
      </c>
      <c r="U96" s="127" t="str">
        <f>IF(E96=0," ",(Q96/E96))</f>
        <v> </v>
      </c>
      <c r="V96" s="123"/>
      <c r="W96" s="123"/>
    </row>
    <row r="97" spans="1:23" ht="12.75" hidden="1">
      <c r="A97" s="122"/>
      <c r="B97" s="123"/>
      <c r="C97" s="123"/>
      <c r="D97" s="123"/>
      <c r="E97" s="124">
        <f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126" t="str">
        <f>IF(L97=0," ",(N97-L97)/L97)</f>
        <v> </v>
      </c>
      <c r="S97" s="126" t="str">
        <f>IF(M97=0," ",(O97-M97)/M97)</f>
        <v> </v>
      </c>
      <c r="T97" s="126" t="str">
        <f>IF(E97=0," ",(P97/E97))</f>
        <v> </v>
      </c>
      <c r="U97" s="127" t="str">
        <f>IF(E97=0," ",(Q97/E97))</f>
        <v> </v>
      </c>
      <c r="V97" s="123"/>
      <c r="W97" s="123"/>
    </row>
    <row r="98" spans="1:23" ht="12.75" hidden="1">
      <c r="A98" s="122"/>
      <c r="B98" s="123"/>
      <c r="C98" s="123"/>
      <c r="D98" s="123"/>
      <c r="E98" s="124">
        <f>SUM(B98:D98)</f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126" t="str">
        <f>IF(L98=0," ",(N98-L98)/L98)</f>
        <v> </v>
      </c>
      <c r="S98" s="126" t="str">
        <f>IF(M98=0," ",(O98-M98)/M98)</f>
        <v> </v>
      </c>
      <c r="T98" s="126" t="str">
        <f>IF(E98=0," ",(P98/E98))</f>
        <v> </v>
      </c>
      <c r="U98" s="127" t="str">
        <f>IF(E98=0," ",(Q98/E98))</f>
        <v> </v>
      </c>
      <c r="V98" s="123"/>
      <c r="W98" s="123"/>
    </row>
    <row r="99" spans="1:23" ht="12.75" hidden="1">
      <c r="A99" s="122"/>
      <c r="B99" s="123"/>
      <c r="C99" s="123"/>
      <c r="D99" s="123"/>
      <c r="E99" s="124">
        <f>SUM(B99:D99)</f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126" t="str">
        <f>IF(L99=0," ",(N99-L99)/L99)</f>
        <v> </v>
      </c>
      <c r="S99" s="126" t="str">
        <f>IF(M99=0," ",(O99-M99)/M99)</f>
        <v> </v>
      </c>
      <c r="T99" s="126" t="str">
        <f>IF(E99=0," ",(P99/E99))</f>
        <v> </v>
      </c>
      <c r="U99" s="127" t="str">
        <f>IF(E99=0," ",(Q99/E99))</f>
        <v> </v>
      </c>
      <c r="V99" s="123"/>
      <c r="W99" s="123"/>
    </row>
    <row r="100" spans="1:23" ht="12.75" hidden="1">
      <c r="A100" s="122"/>
      <c r="B100" s="123"/>
      <c r="C100" s="123"/>
      <c r="D100" s="123"/>
      <c r="E100" s="124">
        <f>SUM(B100:D100)</f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126" t="str">
        <f>IF(L100=0," ",(N100-L100)/L100)</f>
        <v> </v>
      </c>
      <c r="S100" s="126" t="str">
        <f>IF(M100=0," ",(O100-M100)/M100)</f>
        <v> </v>
      </c>
      <c r="T100" s="126" t="str">
        <f>IF(E100=0," ",(P100/E100))</f>
        <v> </v>
      </c>
      <c r="U100" s="127" t="str">
        <f>IF(E100=0," ",(Q100/E100))</f>
        <v> </v>
      </c>
      <c r="V100" s="123"/>
      <c r="W100" s="123"/>
    </row>
    <row r="101" spans="1:23" ht="12.75" hidden="1">
      <c r="A101" s="122"/>
      <c r="B101" s="123"/>
      <c r="C101" s="123"/>
      <c r="D101" s="123"/>
      <c r="E101" s="124">
        <f>SUM(B101:D101)</f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126" t="str">
        <f>IF(L101=0," ",(N101-L101)/L101)</f>
        <v> </v>
      </c>
      <c r="S101" s="126" t="str">
        <f>IF(M101=0," ",(O101-M101)/M101)</f>
        <v> </v>
      </c>
      <c r="T101" s="126" t="str">
        <f>IF(E101=0," ",(P101/E101))</f>
        <v> </v>
      </c>
      <c r="U101" s="127" t="str">
        <f>IF(E101=0," ",(Q101/E101))</f>
        <v> </v>
      </c>
      <c r="V101" s="123"/>
      <c r="W101" s="123"/>
    </row>
    <row r="102" spans="1:23" ht="12.75" hidden="1">
      <c r="A102" s="122"/>
      <c r="B102" s="123"/>
      <c r="C102" s="123"/>
      <c r="D102" s="123"/>
      <c r="E102" s="124">
        <f>SUM(B102:D102)</f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126" t="str">
        <f>IF(L102=0," ",(N102-L102)/L102)</f>
        <v> </v>
      </c>
      <c r="S102" s="126" t="str">
        <f>IF(M102=0," ",(O102-M102)/M102)</f>
        <v> </v>
      </c>
      <c r="T102" s="126" t="str">
        <f>IF(E102=0," ",(P102/E102))</f>
        <v> </v>
      </c>
      <c r="U102" s="127" t="str">
        <f>IF(E102=0," ",(Q102/E102))</f>
        <v> </v>
      </c>
      <c r="V102" s="123"/>
      <c r="W102" s="123"/>
    </row>
    <row r="103" spans="1:23" ht="12.75" hidden="1">
      <c r="A103" s="122"/>
      <c r="B103" s="123"/>
      <c r="C103" s="123"/>
      <c r="D103" s="123"/>
      <c r="E103" s="124">
        <f>SUM(B103:D103)</f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126" t="str">
        <f>IF(L103=0," ",(N103-L103)/L103)</f>
        <v> </v>
      </c>
      <c r="S103" s="126" t="str">
        <f>IF(M103=0," ",(O103-M103)/M103)</f>
        <v> </v>
      </c>
      <c r="T103" s="126" t="str">
        <f>IF(E103=0," ",(P103/E103))</f>
        <v> </v>
      </c>
      <c r="U103" s="127" t="str">
        <f>IF(E103=0," ",(Q103/E103))</f>
        <v> </v>
      </c>
      <c r="V103" s="123"/>
      <c r="W103" s="123"/>
    </row>
    <row r="104" spans="1:23" ht="12.75" hidden="1">
      <c r="A104" s="122"/>
      <c r="B104" s="123"/>
      <c r="C104" s="123"/>
      <c r="D104" s="123"/>
      <c r="E104" s="124">
        <f>SUM(B104:D104)</f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126" t="str">
        <f>IF(L104=0," ",(N104-L104)/L104)</f>
        <v> </v>
      </c>
      <c r="S104" s="126" t="str">
        <f>IF(M104=0," ",(O104-M104)/M104)</f>
        <v> </v>
      </c>
      <c r="T104" s="126" t="str">
        <f>IF(E104=0," ",(P104/E104))</f>
        <v> </v>
      </c>
      <c r="U104" s="127" t="str">
        <f>IF(E104=0," ",(Q104/E104))</f>
        <v> </v>
      </c>
      <c r="V104" s="123"/>
      <c r="W104" s="123"/>
    </row>
    <row r="105" spans="1:23" ht="12.75" hidden="1">
      <c r="A105" s="122"/>
      <c r="B105" s="123"/>
      <c r="C105" s="123"/>
      <c r="D105" s="123"/>
      <c r="E105" s="124">
        <f>SUM(B105:D105)</f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126" t="str">
        <f>IF(L105=0," ",(N105-L105)/L105)</f>
        <v> </v>
      </c>
      <c r="S105" s="126" t="str">
        <f>IF(M105=0," ",(O105-M105)/M105)</f>
        <v> </v>
      </c>
      <c r="T105" s="126" t="str">
        <f>IF(E105=0," ",(P105/E105))</f>
        <v> </v>
      </c>
      <c r="U105" s="127" t="str">
        <f>IF(E105=0," ",(Q105/E105))</f>
        <v> </v>
      </c>
      <c r="V105" s="123"/>
      <c r="W105" s="123"/>
    </row>
    <row r="106" spans="1:23" ht="12.75" hidden="1">
      <c r="A106" s="122"/>
      <c r="B106" s="123"/>
      <c r="C106" s="123"/>
      <c r="D106" s="123"/>
      <c r="E106" s="124">
        <f>SUM(B106:D106)</f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126" t="str">
        <f>IF(L106=0," ",(N106-L106)/L106)</f>
        <v> </v>
      </c>
      <c r="S106" s="126" t="str">
        <f>IF(M106=0," ",(O106-M106)/M106)</f>
        <v> </v>
      </c>
      <c r="T106" s="126" t="str">
        <f>IF(E106=0," ",(P106/E106))</f>
        <v> </v>
      </c>
      <c r="U106" s="127" t="str">
        <f>IF(E106=0," ",(Q106/E106))</f>
        <v> </v>
      </c>
      <c r="V106" s="123"/>
      <c r="W106" s="123"/>
    </row>
    <row r="107" spans="1:23" ht="12.75" hidden="1">
      <c r="A107" s="122"/>
      <c r="B107" s="123"/>
      <c r="C107" s="123"/>
      <c r="D107" s="123"/>
      <c r="E107" s="124">
        <f>SUM(B107:D107)</f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126" t="str">
        <f>IF(L107=0," ",(N107-L107)/L107)</f>
        <v> </v>
      </c>
      <c r="S107" s="126" t="str">
        <f>IF(M107=0," ",(O107-M107)/M107)</f>
        <v> </v>
      </c>
      <c r="T107" s="126" t="str">
        <f>IF(E107=0," ",(P107/E107))</f>
        <v> </v>
      </c>
      <c r="U107" s="127" t="str">
        <f>IF(E107=0," ",(Q107/E107))</f>
        <v> </v>
      </c>
      <c r="V107" s="123"/>
      <c r="W107" s="123"/>
    </row>
    <row r="108" spans="1:23" ht="12.75" hidden="1">
      <c r="A108" s="122"/>
      <c r="B108" s="123"/>
      <c r="C108" s="123"/>
      <c r="D108" s="123"/>
      <c r="E108" s="124">
        <f>SUM(B108:D108)</f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126" t="str">
        <f>IF(L108=0," ",(N108-L108)/L108)</f>
        <v> </v>
      </c>
      <c r="S108" s="126" t="str">
        <f>IF(M108=0," ",(O108-M108)/M108)</f>
        <v> </v>
      </c>
      <c r="T108" s="126" t="str">
        <f>IF(E108=0," ",(P108/E108))</f>
        <v> </v>
      </c>
      <c r="U108" s="127" t="str">
        <f>IF(E108=0," ",(Q108/E108))</f>
        <v> </v>
      </c>
      <c r="V108" s="123"/>
      <c r="W108" s="123"/>
    </row>
    <row r="109" spans="1:23" ht="12.75" hidden="1">
      <c r="A109" s="122"/>
      <c r="B109" s="123"/>
      <c r="C109" s="123"/>
      <c r="D109" s="123"/>
      <c r="E109" s="124">
        <f>SUM(B109:D109)</f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126" t="str">
        <f>IF(L109=0," ",(N109-L109)/L109)</f>
        <v> </v>
      </c>
      <c r="S109" s="126" t="str">
        <f>IF(M109=0," ",(O109-M109)/M109)</f>
        <v> </v>
      </c>
      <c r="T109" s="126" t="str">
        <f>IF(E109=0," ",(P109/E109))</f>
        <v> </v>
      </c>
      <c r="U109" s="127" t="str">
        <f>IF(E109=0," ",(Q109/E109))</f>
        <v> </v>
      </c>
      <c r="V109" s="123"/>
      <c r="W109" s="123"/>
    </row>
    <row r="110" spans="1:23" ht="12.75" hidden="1">
      <c r="A110" s="122"/>
      <c r="B110" s="123"/>
      <c r="C110" s="123"/>
      <c r="D110" s="123"/>
      <c r="E110" s="124">
        <f>SUM(B110:D110)</f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126" t="str">
        <f>IF(L110=0," ",(N110-L110)/L110)</f>
        <v> </v>
      </c>
      <c r="S110" s="126" t="str">
        <f>IF(M110=0," ",(O110-M110)/M110)</f>
        <v> </v>
      </c>
      <c r="T110" s="126" t="str">
        <f>IF(E110=0," ",(P110/E110))</f>
        <v> </v>
      </c>
      <c r="U110" s="127" t="str">
        <f>IF(E110=0," ",(Q110/E110))</f>
        <v> </v>
      </c>
      <c r="V110" s="123"/>
      <c r="W110" s="123"/>
    </row>
    <row r="111" spans="1:23" ht="12.75" hidden="1">
      <c r="A111" s="128"/>
      <c r="B111" s="129"/>
      <c r="C111" s="130"/>
      <c r="D111" s="130"/>
      <c r="E111" s="130"/>
      <c r="F111" s="129"/>
      <c r="G111" s="130"/>
      <c r="H111" s="129"/>
      <c r="I111" s="130"/>
      <c r="J111" s="129"/>
      <c r="K111" s="130"/>
      <c r="L111" s="129"/>
      <c r="M111" s="129"/>
      <c r="N111" s="129"/>
      <c r="O111" s="129"/>
      <c r="P111" s="129"/>
      <c r="Q111" s="129"/>
      <c r="R111" s="120" t="str">
        <f>IF(L111=0," ",(N111-L111)/L111)</f>
        <v> </v>
      </c>
      <c r="S111" s="121" t="str">
        <f>IF(M111=0," ",(O111-M111)/M111)</f>
        <v> </v>
      </c>
      <c r="T111" s="120" t="str">
        <f>IF(E111=0," ",(P111/E111))</f>
        <v> </v>
      </c>
      <c r="U111" s="121" t="str">
        <f>IF(E111=0," ",(Q111/E111))</f>
        <v> </v>
      </c>
      <c r="V111" s="129"/>
      <c r="W111" s="130"/>
    </row>
    <row r="112" spans="1:23" ht="12.75" hidden="1">
      <c r="A112" s="128" t="s">
        <v>85</v>
      </c>
      <c r="B112" s="129">
        <f>B95+B85</f>
        <v>0</v>
      </c>
      <c r="C112" s="129">
        <f>C95+C85</f>
        <v>0</v>
      </c>
      <c r="D112" s="129">
        <f>D95+D85</f>
        <v>0</v>
      </c>
      <c r="E112" s="129">
        <f>E95+E85</f>
        <v>0</v>
      </c>
      <c r="F112" s="129">
        <f>F95+F85</f>
        <v>0</v>
      </c>
      <c r="G112" s="129">
        <f>G95+G85</f>
        <v>0</v>
      </c>
      <c r="H112" s="129">
        <f>H95+H85</f>
        <v>0</v>
      </c>
      <c r="I112" s="129">
        <f>I95+I85</f>
        <v>0</v>
      </c>
      <c r="J112" s="129">
        <f>J95+J85</f>
        <v>0</v>
      </c>
      <c r="K112" s="129">
        <f>K95+K85</f>
        <v>0</v>
      </c>
      <c r="L112" s="129">
        <f>L95+L85</f>
        <v>0</v>
      </c>
      <c r="M112" s="129">
        <f>M95+M85</f>
        <v>0</v>
      </c>
      <c r="N112" s="129">
        <f>N95+N85</f>
        <v>0</v>
      </c>
      <c r="O112" s="129">
        <f>O95+O85</f>
        <v>0</v>
      </c>
      <c r="P112" s="129">
        <f>P95+P85</f>
        <v>0</v>
      </c>
      <c r="Q112" s="129">
        <f>Q95+Q85</f>
        <v>0</v>
      </c>
      <c r="R112" s="120" t="str">
        <f>IF(L112=0," ",(N112-L112)/L112)</f>
        <v> </v>
      </c>
      <c r="S112" s="121" t="str">
        <f>IF(M112=0," ",(O112-M112)/M112)</f>
        <v> </v>
      </c>
      <c r="T112" s="120" t="str">
        <f>IF(E112=0," ",(P112/E112))</f>
        <v> </v>
      </c>
      <c r="U112" s="121" t="str">
        <f>IF(E112=0," ",(Q112/E112))</f>
        <v> </v>
      </c>
      <c r="V112" s="129">
        <f>V95+V85</f>
        <v>0</v>
      </c>
      <c r="W112" s="129">
        <f>W95+W85</f>
        <v>0</v>
      </c>
    </row>
    <row r="113" spans="1:23" ht="12.75" hidden="1">
      <c r="A113" s="131" t="s">
        <v>115</v>
      </c>
      <c r="B113" s="132">
        <f>B85</f>
        <v>0</v>
      </c>
      <c r="C113" s="132">
        <f>C85</f>
        <v>0</v>
      </c>
      <c r="D113" s="132">
        <f>D85</f>
        <v>0</v>
      </c>
      <c r="E113" s="132">
        <f>E85</f>
        <v>0</v>
      </c>
      <c r="F113" s="132">
        <f>F85</f>
        <v>0</v>
      </c>
      <c r="G113" s="132">
        <f>G85</f>
        <v>0</v>
      </c>
      <c r="H113" s="132">
        <f>H85</f>
        <v>0</v>
      </c>
      <c r="I113" s="132">
        <f>I85</f>
        <v>0</v>
      </c>
      <c r="J113" s="132">
        <f>J85</f>
        <v>0</v>
      </c>
      <c r="K113" s="132">
        <f>K85</f>
        <v>0</v>
      </c>
      <c r="L113" s="132">
        <f>L85</f>
        <v>0</v>
      </c>
      <c r="M113" s="132">
        <f>M85</f>
        <v>0</v>
      </c>
      <c r="N113" s="132">
        <f>N85</f>
        <v>0</v>
      </c>
      <c r="O113" s="132">
        <f>O85</f>
        <v>0</v>
      </c>
      <c r="P113" s="132">
        <f>P85</f>
        <v>0</v>
      </c>
      <c r="Q113" s="132">
        <f>Q85</f>
        <v>0</v>
      </c>
      <c r="R113" s="120" t="str">
        <f>IF(L113=0," ",(N113-L113)/L113)</f>
        <v> </v>
      </c>
      <c r="S113" s="121" t="str">
        <f>IF(M113=0," ",(O113-M113)/M113)</f>
        <v> </v>
      </c>
      <c r="T113" s="120" t="str">
        <f>IF(E113=0," ",(P113/E113))</f>
        <v> </v>
      </c>
      <c r="U113" s="121" t="str">
        <f>IF(E113=0," ",(Q113/E113))</f>
        <v> </v>
      </c>
      <c r="V113" s="132">
        <f>V85</f>
        <v>0</v>
      </c>
      <c r="W113" s="132">
        <f>W85</f>
        <v>0</v>
      </c>
    </row>
    <row r="114" spans="1:23" ht="12.75">
      <c r="A114" s="133"/>
      <c r="B114" s="134"/>
      <c r="C114" s="134"/>
      <c r="D114" s="134"/>
      <c r="E114" s="134"/>
      <c r="F114" s="134"/>
      <c r="G114" s="134"/>
      <c r="H114" s="134"/>
      <c r="I114" s="134"/>
      <c r="J114" s="134"/>
      <c r="K114" s="134"/>
      <c r="L114" s="134"/>
      <c r="M114" s="134"/>
      <c r="N114" s="134"/>
      <c r="O114" s="134"/>
      <c r="P114" s="134"/>
      <c r="Q114" s="134"/>
      <c r="R114" s="135"/>
      <c r="S114" s="135"/>
      <c r="T114" s="135"/>
      <c r="U114" s="135"/>
      <c r="V114" s="134"/>
      <c r="W114" s="134"/>
    </row>
    <row r="115" ht="12.75">
      <c r="A115" s="136" t="s">
        <v>116</v>
      </c>
    </row>
    <row r="116" ht="12.75">
      <c r="A116" s="136" t="s">
        <v>117</v>
      </c>
    </row>
    <row r="117" spans="1:22" ht="12.75">
      <c r="A117" s="136" t="s">
        <v>118</v>
      </c>
      <c r="B117" s="137"/>
      <c r="C117" s="137"/>
      <c r="D117" s="137"/>
      <c r="E117" s="137"/>
      <c r="F117" s="137"/>
      <c r="H117" s="137"/>
      <c r="I117" s="137"/>
      <c r="J117" s="137"/>
      <c r="K117" s="137"/>
      <c r="V117" s="137"/>
    </row>
    <row r="118" spans="1:22" ht="12.75">
      <c r="A118" s="136" t="s">
        <v>119</v>
      </c>
      <c r="B118" s="137"/>
      <c r="C118" s="137"/>
      <c r="D118" s="137"/>
      <c r="E118" s="137"/>
      <c r="F118" s="137"/>
      <c r="H118" s="137"/>
      <c r="I118" s="137"/>
      <c r="J118" s="137"/>
      <c r="K118" s="137"/>
      <c r="V118" s="137"/>
    </row>
    <row r="119" spans="1:22" ht="12.75">
      <c r="A119" s="136" t="s">
        <v>120</v>
      </c>
      <c r="B119" s="137"/>
      <c r="C119" s="137"/>
      <c r="D119" s="137"/>
      <c r="E119" s="137"/>
      <c r="F119" s="137"/>
      <c r="H119" s="137"/>
      <c r="I119" s="137"/>
      <c r="J119" s="137"/>
      <c r="K119" s="137"/>
      <c r="V119" s="137"/>
    </row>
    <row r="120" ht="12.75">
      <c r="A120" s="136" t="s">
        <v>121</v>
      </c>
    </row>
    <row r="123" spans="1:23" ht="12.75">
      <c r="A123" s="137"/>
      <c r="G123" s="137"/>
      <c r="W123" s="137"/>
    </row>
    <row r="124" spans="1:23" ht="12.75">
      <c r="A124" s="137"/>
      <c r="G124" s="137"/>
      <c r="W124" s="137"/>
    </row>
    <row r="125" spans="1:23" ht="12.75">
      <c r="A125" s="137"/>
      <c r="G125" s="137"/>
      <c r="W125" s="137"/>
    </row>
  </sheetData>
  <sheetProtection password="F954" sheet="1" objects="1" scenarios="1"/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Sephiri Tlhomeli</dc:creator>
  <cp:keywords/>
  <dc:description/>
  <cp:lastModifiedBy>Sephiri Tlhomeli</cp:lastModifiedBy>
  <dcterms:created xsi:type="dcterms:W3CDTF">2020-11-26T11:36:58Z</dcterms:created>
  <dcterms:modified xsi:type="dcterms:W3CDTF">2020-11-26T11:50:47Z</dcterms:modified>
  <cp:category/>
  <cp:version/>
  <cp:contentType/>
  <cp:contentStatus/>
</cp:coreProperties>
</file>