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definedNames>
    <definedName name="_xlnm.Print_Area" localSheetId="2">'EC'!$A$1:$M$83</definedName>
    <definedName name="_xlnm.Print_Area" localSheetId="3">'FS'!$A$1:$M$83</definedName>
    <definedName name="_xlnm.Print_Area" localSheetId="4">'GT'!$A$1:$M$83</definedName>
    <definedName name="_xlnm.Print_Area" localSheetId="5">'KZ'!$A$1:$M$83</definedName>
    <definedName name="_xlnm.Print_Area" localSheetId="6">'LP'!$A$1:$M$83</definedName>
    <definedName name="_xlnm.Print_Area" localSheetId="7">'MP'!$A$1:$M$83</definedName>
    <definedName name="_xlnm.Print_Area" localSheetId="8">'NC'!$A$1:$M$83</definedName>
    <definedName name="_xlnm.Print_Area" localSheetId="9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10">'WC'!$A$1:$M$83</definedName>
  </definedNames>
  <calcPr fullCalcOnLoad="1"/>
</workbook>
</file>

<file path=xl/sharedStrings.xml><?xml version="1.0" encoding="utf-8"?>
<sst xmlns="http://schemas.openxmlformats.org/spreadsheetml/2006/main" count="1063" uniqueCount="612">
  <si>
    <t>ANALYSIS OF SOURCES OF REVENUE AS AT 1st Quarter Ended 30 September 2020</t>
  </si>
  <si>
    <t>First Quarter 2020/21</t>
  </si>
  <si>
    <t>First Quarter 2019/20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</si>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</sst>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wrapText="1" indent="1"/>
      <protection/>
    </xf>
    <xf numFmtId="0" fontId="47" fillId="0" borderId="0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8" fillId="0" borderId="0" xfId="0" applyNumberFormat="1" applyFont="1" applyBorder="1" applyAlignment="1" applyProtection="1">
      <alignment horizontal="left" wrapText="1" indent="1"/>
      <protection/>
    </xf>
    <xf numFmtId="178" fontId="48" fillId="0" borderId="0" xfId="0" applyNumberFormat="1" applyFont="1" applyBorder="1" applyAlignment="1" applyProtection="1">
      <alignment wrapText="1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7" fillId="0" borderId="0" xfId="0" applyNumberFormat="1" applyFont="1" applyBorder="1" applyAlignment="1" applyProtection="1">
      <alignment horizontal="left"/>
      <protection/>
    </xf>
    <xf numFmtId="178" fontId="47" fillId="0" borderId="0" xfId="0" applyNumberFormat="1" applyFont="1" applyBorder="1" applyAlignment="1" applyProtection="1">
      <alignment horizontal="right"/>
      <protection/>
    </xf>
    <xf numFmtId="178" fontId="47" fillId="0" borderId="22" xfId="0" applyNumberFormat="1" applyFont="1" applyBorder="1" applyAlignment="1" applyProtection="1">
      <alignment horizontal="right"/>
      <protection/>
    </xf>
    <xf numFmtId="178" fontId="47" fillId="0" borderId="23" xfId="0" applyNumberFormat="1" applyFont="1" applyBorder="1" applyAlignment="1" applyProtection="1">
      <alignment horizontal="right"/>
      <protection/>
    </xf>
    <xf numFmtId="178" fontId="47" fillId="0" borderId="32" xfId="0" applyNumberFormat="1" applyFont="1" applyBorder="1" applyAlignment="1" applyProtection="1">
      <alignment horizontal="right"/>
      <protection/>
    </xf>
    <xf numFmtId="178" fontId="47" fillId="0" borderId="24" xfId="0" applyNumberFormat="1" applyFont="1" applyBorder="1" applyAlignment="1" applyProtection="1">
      <alignment horizontal="right"/>
      <protection/>
    </xf>
    <xf numFmtId="178" fontId="47" fillId="0" borderId="31" xfId="0" applyNumberFormat="1" applyFont="1" applyBorder="1" applyAlignment="1" applyProtection="1">
      <alignment horizontal="left"/>
      <protection/>
    </xf>
    <xf numFmtId="178" fontId="47" fillId="0" borderId="31" xfId="0" applyNumberFormat="1" applyFont="1" applyBorder="1" applyAlignment="1" applyProtection="1">
      <alignment horizontal="right"/>
      <protection/>
    </xf>
    <xf numFmtId="178" fontId="47" fillId="0" borderId="33" xfId="0" applyNumberFormat="1" applyFont="1" applyBorder="1" applyAlignment="1" applyProtection="1">
      <alignment horizontal="right"/>
      <protection/>
    </xf>
    <xf numFmtId="178" fontId="47" fillId="0" borderId="28" xfId="0" applyNumberFormat="1" applyFont="1" applyBorder="1" applyAlignment="1" applyProtection="1">
      <alignment horizontal="right"/>
      <protection/>
    </xf>
    <xf numFmtId="178" fontId="47" fillId="0" borderId="34" xfId="0" applyNumberFormat="1" applyFont="1" applyBorder="1" applyAlignment="1" applyProtection="1">
      <alignment horizontal="right"/>
      <protection/>
    </xf>
    <xf numFmtId="178" fontId="47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8" customFormat="1" ht="16.5" customHeight="1">
      <c r="A3" s="5"/>
      <c r="B3" s="6"/>
      <c r="C3" s="7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s="8" customFormat="1" ht="81.75" customHeight="1">
      <c r="A5" s="12"/>
      <c r="B5" s="13" t="s">
        <v>4</v>
      </c>
      <c r="C5" s="14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5" t="s">
        <v>12</v>
      </c>
      <c r="C9" s="56" t="s">
        <v>13</v>
      </c>
      <c r="D9" s="57">
        <v>1416653887</v>
      </c>
      <c r="E9" s="58">
        <v>1850943633</v>
      </c>
      <c r="F9" s="58">
        <v>4087393412</v>
      </c>
      <c r="G9" s="58">
        <v>588238000</v>
      </c>
      <c r="H9" s="59">
        <v>7943228932</v>
      </c>
      <c r="I9" s="60">
        <v>3912456390</v>
      </c>
      <c r="J9" s="61">
        <v>2180529461</v>
      </c>
      <c r="K9" s="58">
        <v>3355861145</v>
      </c>
      <c r="L9" s="61">
        <v>738586000</v>
      </c>
      <c r="M9" s="59">
        <v>10187432996</v>
      </c>
    </row>
    <row r="10" spans="1:13" s="8" customFormat="1" ht="12.75">
      <c r="A10" s="24"/>
      <c r="B10" s="55" t="s">
        <v>14</v>
      </c>
      <c r="C10" s="56" t="s">
        <v>15</v>
      </c>
      <c r="D10" s="57">
        <v>707986304</v>
      </c>
      <c r="E10" s="58">
        <v>2377104120</v>
      </c>
      <c r="F10" s="58">
        <v>1538602637</v>
      </c>
      <c r="G10" s="58">
        <v>432640000</v>
      </c>
      <c r="H10" s="59">
        <v>5056333061</v>
      </c>
      <c r="I10" s="60">
        <v>684270780</v>
      </c>
      <c r="J10" s="61">
        <v>2378232227</v>
      </c>
      <c r="K10" s="58">
        <v>1534723407</v>
      </c>
      <c r="L10" s="61">
        <v>333472000</v>
      </c>
      <c r="M10" s="59">
        <v>4930698414</v>
      </c>
    </row>
    <row r="11" spans="1:13" s="8" customFormat="1" ht="12.75">
      <c r="A11" s="24"/>
      <c r="B11" s="55" t="s">
        <v>16</v>
      </c>
      <c r="C11" s="56" t="s">
        <v>17</v>
      </c>
      <c r="D11" s="57">
        <v>8297698766</v>
      </c>
      <c r="E11" s="58">
        <v>23539647475</v>
      </c>
      <c r="F11" s="58">
        <v>12284579145</v>
      </c>
      <c r="G11" s="58">
        <v>979007000</v>
      </c>
      <c r="H11" s="59">
        <v>45100932386</v>
      </c>
      <c r="I11" s="60">
        <v>6857513542</v>
      </c>
      <c r="J11" s="61">
        <v>20821347119</v>
      </c>
      <c r="K11" s="58">
        <v>10521722470</v>
      </c>
      <c r="L11" s="61">
        <v>669792000</v>
      </c>
      <c r="M11" s="59">
        <v>38870375131</v>
      </c>
    </row>
    <row r="12" spans="1:13" s="8" customFormat="1" ht="12.75">
      <c r="A12" s="24"/>
      <c r="B12" s="55" t="s">
        <v>18</v>
      </c>
      <c r="C12" s="56" t="s">
        <v>19</v>
      </c>
      <c r="D12" s="57">
        <v>5411996246</v>
      </c>
      <c r="E12" s="58">
        <v>10946976378</v>
      </c>
      <c r="F12" s="58">
        <v>8385558910</v>
      </c>
      <c r="G12" s="58">
        <v>1078566000</v>
      </c>
      <c r="H12" s="59">
        <v>25823097534</v>
      </c>
      <c r="I12" s="60">
        <v>4270016175</v>
      </c>
      <c r="J12" s="61">
        <v>8534314031</v>
      </c>
      <c r="K12" s="58">
        <v>6917506632</v>
      </c>
      <c r="L12" s="61">
        <v>1136329000</v>
      </c>
      <c r="M12" s="59">
        <v>20858165838</v>
      </c>
    </row>
    <row r="13" spans="1:13" s="8" customFormat="1" ht="12.75">
      <c r="A13" s="24"/>
      <c r="B13" s="55" t="s">
        <v>20</v>
      </c>
      <c r="C13" s="56" t="s">
        <v>21</v>
      </c>
      <c r="D13" s="57">
        <v>520713570</v>
      </c>
      <c r="E13" s="58">
        <v>1073742600</v>
      </c>
      <c r="F13" s="58">
        <v>3921041564</v>
      </c>
      <c r="G13" s="58">
        <v>564060000</v>
      </c>
      <c r="H13" s="59">
        <v>6079557734</v>
      </c>
      <c r="I13" s="60">
        <v>466749734</v>
      </c>
      <c r="J13" s="61">
        <v>1121616760</v>
      </c>
      <c r="K13" s="58">
        <v>3695980763</v>
      </c>
      <c r="L13" s="61">
        <v>621111000</v>
      </c>
      <c r="M13" s="59">
        <v>5905458257</v>
      </c>
    </row>
    <row r="14" spans="1:13" s="8" customFormat="1" ht="12.75">
      <c r="A14" s="24"/>
      <c r="B14" s="55" t="s">
        <v>22</v>
      </c>
      <c r="C14" s="56" t="s">
        <v>23</v>
      </c>
      <c r="D14" s="57">
        <v>811498865</v>
      </c>
      <c r="E14" s="58">
        <v>2158564645</v>
      </c>
      <c r="F14" s="58">
        <v>2108209027</v>
      </c>
      <c r="G14" s="58">
        <v>483092000</v>
      </c>
      <c r="H14" s="59">
        <v>5561364537</v>
      </c>
      <c r="I14" s="60">
        <v>741269119</v>
      </c>
      <c r="J14" s="61">
        <v>1873569599</v>
      </c>
      <c r="K14" s="58">
        <v>2427920650</v>
      </c>
      <c r="L14" s="61">
        <v>348140000</v>
      </c>
      <c r="M14" s="59">
        <v>5390899368</v>
      </c>
    </row>
    <row r="15" spans="1:13" s="8" customFormat="1" ht="12.75">
      <c r="A15" s="24"/>
      <c r="B15" s="55" t="s">
        <v>24</v>
      </c>
      <c r="C15" s="56" t="s">
        <v>25</v>
      </c>
      <c r="D15" s="57">
        <v>565499105</v>
      </c>
      <c r="E15" s="58">
        <v>1867908521</v>
      </c>
      <c r="F15" s="58">
        <v>1794837955</v>
      </c>
      <c r="G15" s="58">
        <v>347848000</v>
      </c>
      <c r="H15" s="59">
        <v>4576093581</v>
      </c>
      <c r="I15" s="60">
        <v>547051079</v>
      </c>
      <c r="J15" s="61">
        <v>1807579156</v>
      </c>
      <c r="K15" s="58">
        <v>2123706576</v>
      </c>
      <c r="L15" s="61">
        <v>180753000</v>
      </c>
      <c r="M15" s="59">
        <v>4659089811</v>
      </c>
    </row>
    <row r="16" spans="1:13" s="8" customFormat="1" ht="12.75">
      <c r="A16" s="24"/>
      <c r="B16" s="55" t="s">
        <v>26</v>
      </c>
      <c r="C16" s="56" t="s">
        <v>27</v>
      </c>
      <c r="D16" s="57">
        <v>595362655</v>
      </c>
      <c r="E16" s="58">
        <v>1662575085</v>
      </c>
      <c r="F16" s="58">
        <v>557343562</v>
      </c>
      <c r="G16" s="58">
        <v>428115000</v>
      </c>
      <c r="H16" s="59">
        <v>3243396302</v>
      </c>
      <c r="I16" s="60">
        <v>542165257</v>
      </c>
      <c r="J16" s="61">
        <v>648036583</v>
      </c>
      <c r="K16" s="58">
        <v>444788653</v>
      </c>
      <c r="L16" s="61">
        <v>283285000</v>
      </c>
      <c r="M16" s="59">
        <v>1918275493</v>
      </c>
    </row>
    <row r="17" spans="1:13" s="8" customFormat="1" ht="12.75">
      <c r="A17" s="24"/>
      <c r="B17" s="62" t="s">
        <v>28</v>
      </c>
      <c r="C17" s="56" t="s">
        <v>29</v>
      </c>
      <c r="D17" s="57">
        <v>3979650670</v>
      </c>
      <c r="E17" s="58">
        <v>7947191589</v>
      </c>
      <c r="F17" s="58">
        <v>4323372577</v>
      </c>
      <c r="G17" s="58">
        <v>776828000</v>
      </c>
      <c r="H17" s="59">
        <v>17027042836</v>
      </c>
      <c r="I17" s="60">
        <v>3832304060</v>
      </c>
      <c r="J17" s="61">
        <v>7860065532</v>
      </c>
      <c r="K17" s="58">
        <v>4583707544</v>
      </c>
      <c r="L17" s="61">
        <v>435328000</v>
      </c>
      <c r="M17" s="59">
        <v>16711405136</v>
      </c>
    </row>
    <row r="18" spans="1:13" s="8" customFormat="1" ht="12.75">
      <c r="A18" s="25"/>
      <c r="B18" s="63" t="s">
        <v>611</v>
      </c>
      <c r="C18" s="64"/>
      <c r="D18" s="65">
        <f aca="true" t="shared" si="0" ref="D18:M18">SUM(D9:D17)</f>
        <v>22307060068</v>
      </c>
      <c r="E18" s="66">
        <f t="shared" si="0"/>
        <v>53424654046</v>
      </c>
      <c r="F18" s="66">
        <f t="shared" si="0"/>
        <v>39000938789</v>
      </c>
      <c r="G18" s="66">
        <f t="shared" si="0"/>
        <v>5678394000</v>
      </c>
      <c r="H18" s="67">
        <f t="shared" si="0"/>
        <v>120411046903</v>
      </c>
      <c r="I18" s="68">
        <f t="shared" si="0"/>
        <v>21853796136</v>
      </c>
      <c r="J18" s="69">
        <f t="shared" si="0"/>
        <v>47225290468</v>
      </c>
      <c r="K18" s="66">
        <f t="shared" si="0"/>
        <v>35605917840</v>
      </c>
      <c r="L18" s="69">
        <f t="shared" si="0"/>
        <v>4746796000</v>
      </c>
      <c r="M18" s="67">
        <f t="shared" si="0"/>
        <v>109431800444</v>
      </c>
    </row>
    <row r="19" spans="1:13" s="8" customFormat="1" ht="12.75" customHeight="1">
      <c r="A19" s="26"/>
      <c r="B19" s="70"/>
      <c r="C19" s="71"/>
      <c r="D19" s="72"/>
      <c r="E19" s="73"/>
      <c r="F19" s="73"/>
      <c r="G19" s="73"/>
      <c r="H19" s="74"/>
      <c r="I19" s="72"/>
      <c r="J19" s="73"/>
      <c r="K19" s="73"/>
      <c r="L19" s="73"/>
      <c r="M19" s="74"/>
    </row>
    <row r="20" spans="1:13" s="8" customFormat="1" ht="12.75">
      <c r="A20" s="2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496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497</v>
      </c>
      <c r="C9" s="77" t="s">
        <v>498</v>
      </c>
      <c r="D9" s="78">
        <v>16000440</v>
      </c>
      <c r="E9" s="79">
        <v>13494780</v>
      </c>
      <c r="F9" s="79">
        <v>138905919</v>
      </c>
      <c r="G9" s="79">
        <v>33833000</v>
      </c>
      <c r="H9" s="80">
        <v>202234139</v>
      </c>
      <c r="I9" s="78">
        <v>11960058</v>
      </c>
      <c r="J9" s="79">
        <v>14428647</v>
      </c>
      <c r="K9" s="79">
        <v>124373018</v>
      </c>
      <c r="L9" s="79">
        <v>19663000</v>
      </c>
      <c r="M9" s="81">
        <v>170424723</v>
      </c>
    </row>
    <row r="10" spans="1:13" ht="12.75">
      <c r="A10" s="51" t="s">
        <v>50</v>
      </c>
      <c r="B10" s="76" t="s">
        <v>499</v>
      </c>
      <c r="C10" s="77" t="s">
        <v>500</v>
      </c>
      <c r="D10" s="78">
        <v>74102211</v>
      </c>
      <c r="E10" s="79">
        <v>204967493</v>
      </c>
      <c r="F10" s="79">
        <v>362175690</v>
      </c>
      <c r="G10" s="79">
        <v>16527000</v>
      </c>
      <c r="H10" s="80">
        <v>657772394</v>
      </c>
      <c r="I10" s="78">
        <v>89704736</v>
      </c>
      <c r="J10" s="79">
        <v>159131214</v>
      </c>
      <c r="K10" s="79">
        <v>319361333</v>
      </c>
      <c r="L10" s="79">
        <v>4225000</v>
      </c>
      <c r="M10" s="81">
        <v>572422283</v>
      </c>
    </row>
    <row r="11" spans="1:13" ht="12.75">
      <c r="A11" s="51" t="s">
        <v>50</v>
      </c>
      <c r="B11" s="76" t="s">
        <v>501</v>
      </c>
      <c r="C11" s="77" t="s">
        <v>502</v>
      </c>
      <c r="D11" s="78">
        <v>102576613</v>
      </c>
      <c r="E11" s="79">
        <v>617063252</v>
      </c>
      <c r="F11" s="79">
        <v>55434586</v>
      </c>
      <c r="G11" s="79">
        <v>82131000</v>
      </c>
      <c r="H11" s="80">
        <v>857205451</v>
      </c>
      <c r="I11" s="78">
        <v>96148221</v>
      </c>
      <c r="J11" s="79">
        <v>624163715</v>
      </c>
      <c r="K11" s="79">
        <v>107099985</v>
      </c>
      <c r="L11" s="79">
        <v>59425000</v>
      </c>
      <c r="M11" s="81">
        <v>886836921</v>
      </c>
    </row>
    <row r="12" spans="1:13" ht="12.75">
      <c r="A12" s="51" t="s">
        <v>50</v>
      </c>
      <c r="B12" s="76" t="s">
        <v>503</v>
      </c>
      <c r="C12" s="77" t="s">
        <v>504</v>
      </c>
      <c r="D12" s="78">
        <v>2193402</v>
      </c>
      <c r="E12" s="79">
        <v>4574916</v>
      </c>
      <c r="F12" s="79">
        <v>-498125</v>
      </c>
      <c r="G12" s="79">
        <v>3268000</v>
      </c>
      <c r="H12" s="80">
        <v>9538193</v>
      </c>
      <c r="I12" s="78">
        <v>2120254</v>
      </c>
      <c r="J12" s="79">
        <v>4345267</v>
      </c>
      <c r="K12" s="79">
        <v>37994367</v>
      </c>
      <c r="L12" s="79">
        <v>3514000</v>
      </c>
      <c r="M12" s="81">
        <v>47973888</v>
      </c>
    </row>
    <row r="13" spans="1:13" ht="12.75">
      <c r="A13" s="51" t="s">
        <v>50</v>
      </c>
      <c r="B13" s="76" t="s">
        <v>505</v>
      </c>
      <c r="C13" s="77" t="s">
        <v>506</v>
      </c>
      <c r="D13" s="78">
        <v>35954048</v>
      </c>
      <c r="E13" s="79">
        <v>40300246</v>
      </c>
      <c r="F13" s="79">
        <v>206309807</v>
      </c>
      <c r="G13" s="79">
        <v>17425000</v>
      </c>
      <c r="H13" s="80">
        <v>299989101</v>
      </c>
      <c r="I13" s="78">
        <v>35418062</v>
      </c>
      <c r="J13" s="79">
        <v>40341015</v>
      </c>
      <c r="K13" s="79">
        <v>181613590</v>
      </c>
      <c r="L13" s="79">
        <v>13392000</v>
      </c>
      <c r="M13" s="81">
        <v>270764667</v>
      </c>
    </row>
    <row r="14" spans="1:13" ht="12.75">
      <c r="A14" s="51" t="s">
        <v>65</v>
      </c>
      <c r="B14" s="76" t="s">
        <v>507</v>
      </c>
      <c r="C14" s="77" t="s">
        <v>508</v>
      </c>
      <c r="D14" s="78">
        <v>0</v>
      </c>
      <c r="E14" s="79">
        <v>0</v>
      </c>
      <c r="F14" s="79">
        <v>156343578</v>
      </c>
      <c r="G14" s="79">
        <v>3023000</v>
      </c>
      <c r="H14" s="80">
        <v>159366578</v>
      </c>
      <c r="I14" s="78">
        <v>0</v>
      </c>
      <c r="J14" s="79">
        <v>0</v>
      </c>
      <c r="K14" s="79">
        <v>137754979</v>
      </c>
      <c r="L14" s="79">
        <v>3619000</v>
      </c>
      <c r="M14" s="81">
        <v>141373979</v>
      </c>
    </row>
    <row r="15" spans="1:13" ht="16.5">
      <c r="A15" s="52"/>
      <c r="B15" s="82" t="s">
        <v>509</v>
      </c>
      <c r="C15" s="83"/>
      <c r="D15" s="84">
        <f aca="true" t="shared" si="0" ref="D15:M15">SUM(D9:D14)</f>
        <v>230826714</v>
      </c>
      <c r="E15" s="85">
        <f t="shared" si="0"/>
        <v>880400687</v>
      </c>
      <c r="F15" s="85">
        <f t="shared" si="0"/>
        <v>918671455</v>
      </c>
      <c r="G15" s="85">
        <f t="shared" si="0"/>
        <v>156207000</v>
      </c>
      <c r="H15" s="86">
        <f t="shared" si="0"/>
        <v>2186105856</v>
      </c>
      <c r="I15" s="84">
        <f t="shared" si="0"/>
        <v>235351331</v>
      </c>
      <c r="J15" s="85">
        <f t="shared" si="0"/>
        <v>842409858</v>
      </c>
      <c r="K15" s="85">
        <f t="shared" si="0"/>
        <v>908197272</v>
      </c>
      <c r="L15" s="85">
        <f t="shared" si="0"/>
        <v>103838000</v>
      </c>
      <c r="M15" s="87">
        <f t="shared" si="0"/>
        <v>2089796461</v>
      </c>
    </row>
    <row r="16" spans="1:13" ht="12.75">
      <c r="A16" s="51" t="s">
        <v>50</v>
      </c>
      <c r="B16" s="76" t="s">
        <v>510</v>
      </c>
      <c r="C16" s="77" t="s">
        <v>511</v>
      </c>
      <c r="D16" s="78">
        <v>0</v>
      </c>
      <c r="E16" s="79">
        <v>54028</v>
      </c>
      <c r="F16" s="79">
        <v>62372059</v>
      </c>
      <c r="G16" s="79">
        <v>2623000</v>
      </c>
      <c r="H16" s="80">
        <v>65049087</v>
      </c>
      <c r="I16" s="78">
        <v>0</v>
      </c>
      <c r="J16" s="79">
        <v>384</v>
      </c>
      <c r="K16" s="79">
        <v>49901032</v>
      </c>
      <c r="L16" s="79">
        <v>2601000</v>
      </c>
      <c r="M16" s="81">
        <v>52502416</v>
      </c>
    </row>
    <row r="17" spans="1:13" ht="12.75">
      <c r="A17" s="51" t="s">
        <v>50</v>
      </c>
      <c r="B17" s="76" t="s">
        <v>512</v>
      </c>
      <c r="C17" s="77" t="s">
        <v>513</v>
      </c>
      <c r="D17" s="78">
        <v>6927072</v>
      </c>
      <c r="E17" s="79">
        <v>54842237</v>
      </c>
      <c r="F17" s="79">
        <v>-7170173</v>
      </c>
      <c r="G17" s="79">
        <v>7565000</v>
      </c>
      <c r="H17" s="80">
        <v>62164136</v>
      </c>
      <c r="I17" s="78">
        <v>5382342</v>
      </c>
      <c r="J17" s="79">
        <v>17133277</v>
      </c>
      <c r="K17" s="79">
        <v>45080413</v>
      </c>
      <c r="L17" s="79">
        <v>3456000</v>
      </c>
      <c r="M17" s="81">
        <v>71052032</v>
      </c>
    </row>
    <row r="18" spans="1:13" ht="12.75">
      <c r="A18" s="51" t="s">
        <v>50</v>
      </c>
      <c r="B18" s="76" t="s">
        <v>514</v>
      </c>
      <c r="C18" s="77" t="s">
        <v>515</v>
      </c>
      <c r="D18" s="78">
        <v>66845720</v>
      </c>
      <c r="E18" s="79">
        <v>61916497</v>
      </c>
      <c r="F18" s="79">
        <v>-2863039</v>
      </c>
      <c r="G18" s="79">
        <v>5837000</v>
      </c>
      <c r="H18" s="80">
        <v>131736178</v>
      </c>
      <c r="I18" s="78">
        <v>79586473</v>
      </c>
      <c r="J18" s="79">
        <v>54658815</v>
      </c>
      <c r="K18" s="79">
        <v>26463432</v>
      </c>
      <c r="L18" s="79">
        <v>3855000</v>
      </c>
      <c r="M18" s="81">
        <v>164563720</v>
      </c>
    </row>
    <row r="19" spans="1:13" ht="12.75">
      <c r="A19" s="51" t="s">
        <v>50</v>
      </c>
      <c r="B19" s="76" t="s">
        <v>516</v>
      </c>
      <c r="C19" s="77" t="s">
        <v>517</v>
      </c>
      <c r="D19" s="78">
        <v>0</v>
      </c>
      <c r="E19" s="79">
        <v>0</v>
      </c>
      <c r="F19" s="79">
        <v>57813839</v>
      </c>
      <c r="G19" s="79">
        <v>3887000</v>
      </c>
      <c r="H19" s="80">
        <v>61700839</v>
      </c>
      <c r="I19" s="78">
        <v>27275289</v>
      </c>
      <c r="J19" s="79">
        <v>2417505</v>
      </c>
      <c r="K19" s="79">
        <v>239200626</v>
      </c>
      <c r="L19" s="79">
        <v>3519000</v>
      </c>
      <c r="M19" s="81">
        <v>272412420</v>
      </c>
    </row>
    <row r="20" spans="1:13" ht="12.75">
      <c r="A20" s="51" t="s">
        <v>50</v>
      </c>
      <c r="B20" s="76" t="s">
        <v>518</v>
      </c>
      <c r="C20" s="77" t="s">
        <v>519</v>
      </c>
      <c r="D20" s="78">
        <v>16942524</v>
      </c>
      <c r="E20" s="79">
        <v>14197812</v>
      </c>
      <c r="F20" s="79">
        <v>-163282</v>
      </c>
      <c r="G20" s="79">
        <v>2518000</v>
      </c>
      <c r="H20" s="80">
        <v>33495054</v>
      </c>
      <c r="I20" s="78">
        <v>6376608</v>
      </c>
      <c r="J20" s="79">
        <v>19872594</v>
      </c>
      <c r="K20" s="79">
        <v>-680632</v>
      </c>
      <c r="L20" s="79">
        <v>3786000</v>
      </c>
      <c r="M20" s="81">
        <v>29354570</v>
      </c>
    </row>
    <row r="21" spans="1:13" ht="12.75">
      <c r="A21" s="51" t="s">
        <v>65</v>
      </c>
      <c r="B21" s="76" t="s">
        <v>520</v>
      </c>
      <c r="C21" s="77" t="s">
        <v>521</v>
      </c>
      <c r="D21" s="78">
        <v>0</v>
      </c>
      <c r="E21" s="79">
        <v>12151</v>
      </c>
      <c r="F21" s="79">
        <v>-2153376</v>
      </c>
      <c r="G21" s="79">
        <v>3730000</v>
      </c>
      <c r="H21" s="80">
        <v>1588775</v>
      </c>
      <c r="I21" s="78">
        <v>0</v>
      </c>
      <c r="J21" s="79">
        <v>87242</v>
      </c>
      <c r="K21" s="79">
        <v>-5187732</v>
      </c>
      <c r="L21" s="79">
        <v>5268000</v>
      </c>
      <c r="M21" s="81">
        <v>167510</v>
      </c>
    </row>
    <row r="22" spans="1:13" ht="16.5">
      <c r="A22" s="52"/>
      <c r="B22" s="82" t="s">
        <v>522</v>
      </c>
      <c r="C22" s="83"/>
      <c r="D22" s="84">
        <f aca="true" t="shared" si="1" ref="D22:M22">SUM(D16:D21)</f>
        <v>90715316</v>
      </c>
      <c r="E22" s="85">
        <f t="shared" si="1"/>
        <v>131022725</v>
      </c>
      <c r="F22" s="85">
        <f t="shared" si="1"/>
        <v>107836028</v>
      </c>
      <c r="G22" s="85">
        <f t="shared" si="1"/>
        <v>26160000</v>
      </c>
      <c r="H22" s="86">
        <f t="shared" si="1"/>
        <v>355734069</v>
      </c>
      <c r="I22" s="84">
        <f t="shared" si="1"/>
        <v>118620712</v>
      </c>
      <c r="J22" s="85">
        <f t="shared" si="1"/>
        <v>94169817</v>
      </c>
      <c r="K22" s="85">
        <f t="shared" si="1"/>
        <v>354777139</v>
      </c>
      <c r="L22" s="85">
        <f t="shared" si="1"/>
        <v>22485000</v>
      </c>
      <c r="M22" s="87">
        <f t="shared" si="1"/>
        <v>590052668</v>
      </c>
    </row>
    <row r="23" spans="1:13" ht="12.75">
      <c r="A23" s="51" t="s">
        <v>50</v>
      </c>
      <c r="B23" s="76" t="s">
        <v>523</v>
      </c>
      <c r="C23" s="77" t="s">
        <v>524</v>
      </c>
      <c r="D23" s="78">
        <v>13233646</v>
      </c>
      <c r="E23" s="79">
        <v>45913975</v>
      </c>
      <c r="F23" s="79">
        <v>28088610</v>
      </c>
      <c r="G23" s="79">
        <v>3254000</v>
      </c>
      <c r="H23" s="80">
        <v>90490231</v>
      </c>
      <c r="I23" s="78">
        <v>12597611</v>
      </c>
      <c r="J23" s="79">
        <v>44626781</v>
      </c>
      <c r="K23" s="79">
        <v>21399669</v>
      </c>
      <c r="L23" s="79">
        <v>8896000</v>
      </c>
      <c r="M23" s="81">
        <v>87520061</v>
      </c>
    </row>
    <row r="24" spans="1:13" ht="12.75">
      <c r="A24" s="51" t="s">
        <v>50</v>
      </c>
      <c r="B24" s="76" t="s">
        <v>525</v>
      </c>
      <c r="C24" s="77" t="s">
        <v>526</v>
      </c>
      <c r="D24" s="78">
        <v>0</v>
      </c>
      <c r="E24" s="79">
        <v>0</v>
      </c>
      <c r="F24" s="79">
        <v>-10909000</v>
      </c>
      <c r="G24" s="79">
        <v>10909000</v>
      </c>
      <c r="H24" s="80">
        <v>0</v>
      </c>
      <c r="I24" s="78">
        <v>6901820</v>
      </c>
      <c r="J24" s="79">
        <v>3278569</v>
      </c>
      <c r="K24" s="79">
        <v>-7933579</v>
      </c>
      <c r="L24" s="79">
        <v>8450000</v>
      </c>
      <c r="M24" s="81">
        <v>10696810</v>
      </c>
    </row>
    <row r="25" spans="1:13" ht="12.75">
      <c r="A25" s="51" t="s">
        <v>50</v>
      </c>
      <c r="B25" s="76" t="s">
        <v>527</v>
      </c>
      <c r="C25" s="77" t="s">
        <v>528</v>
      </c>
      <c r="D25" s="78">
        <v>26625966</v>
      </c>
      <c r="E25" s="79">
        <v>2025896</v>
      </c>
      <c r="F25" s="79">
        <v>90610614</v>
      </c>
      <c r="G25" s="79">
        <v>4018000</v>
      </c>
      <c r="H25" s="80">
        <v>123280476</v>
      </c>
      <c r="I25" s="78">
        <v>9400122</v>
      </c>
      <c r="J25" s="79">
        <v>558171</v>
      </c>
      <c r="K25" s="79">
        <v>80114918</v>
      </c>
      <c r="L25" s="79">
        <v>3470000</v>
      </c>
      <c r="M25" s="81">
        <v>93543211</v>
      </c>
    </row>
    <row r="26" spans="1:13" ht="12.75">
      <c r="A26" s="51" t="s">
        <v>50</v>
      </c>
      <c r="B26" s="76" t="s">
        <v>529</v>
      </c>
      <c r="C26" s="77" t="s">
        <v>530</v>
      </c>
      <c r="D26" s="78">
        <v>7437033</v>
      </c>
      <c r="E26" s="79">
        <v>32971092</v>
      </c>
      <c r="F26" s="79">
        <v>23109897</v>
      </c>
      <c r="G26" s="79">
        <v>3522000</v>
      </c>
      <c r="H26" s="80">
        <v>67040022</v>
      </c>
      <c r="I26" s="78">
        <v>7623704</v>
      </c>
      <c r="J26" s="79">
        <v>40731170</v>
      </c>
      <c r="K26" s="79">
        <v>16970106</v>
      </c>
      <c r="L26" s="79">
        <v>3212000</v>
      </c>
      <c r="M26" s="81">
        <v>68536980</v>
      </c>
    </row>
    <row r="27" spans="1:13" ht="12.75">
      <c r="A27" s="51" t="s">
        <v>50</v>
      </c>
      <c r="B27" s="76" t="s">
        <v>531</v>
      </c>
      <c r="C27" s="77" t="s">
        <v>532</v>
      </c>
      <c r="D27" s="78">
        <v>0</v>
      </c>
      <c r="E27" s="79">
        <v>0</v>
      </c>
      <c r="F27" s="79">
        <v>54555753</v>
      </c>
      <c r="G27" s="79">
        <v>3889000</v>
      </c>
      <c r="H27" s="80">
        <v>58444753</v>
      </c>
      <c r="I27" s="78">
        <v>0</v>
      </c>
      <c r="J27" s="79">
        <v>0</v>
      </c>
      <c r="K27" s="79">
        <v>47602789</v>
      </c>
      <c r="L27" s="79">
        <v>3977000</v>
      </c>
      <c r="M27" s="81">
        <v>51579789</v>
      </c>
    </row>
    <row r="28" spans="1:13" ht="12.75">
      <c r="A28" s="51" t="s">
        <v>65</v>
      </c>
      <c r="B28" s="76" t="s">
        <v>533</v>
      </c>
      <c r="C28" s="77" t="s">
        <v>534</v>
      </c>
      <c r="D28" s="78">
        <v>0</v>
      </c>
      <c r="E28" s="79">
        <v>0</v>
      </c>
      <c r="F28" s="79">
        <v>86963309</v>
      </c>
      <c r="G28" s="79">
        <v>53084000</v>
      </c>
      <c r="H28" s="80">
        <v>140047309</v>
      </c>
      <c r="I28" s="78">
        <v>0</v>
      </c>
      <c r="J28" s="79">
        <v>0</v>
      </c>
      <c r="K28" s="79">
        <v>265124913</v>
      </c>
      <c r="L28" s="79">
        <v>4795000</v>
      </c>
      <c r="M28" s="81">
        <v>269919913</v>
      </c>
    </row>
    <row r="29" spans="1:13" ht="16.5">
      <c r="A29" s="52"/>
      <c r="B29" s="82" t="s">
        <v>535</v>
      </c>
      <c r="C29" s="83"/>
      <c r="D29" s="84">
        <f aca="true" t="shared" si="2" ref="D29:M29">SUM(D23:D28)</f>
        <v>47296645</v>
      </c>
      <c r="E29" s="85">
        <f t="shared" si="2"/>
        <v>80910963</v>
      </c>
      <c r="F29" s="85">
        <f t="shared" si="2"/>
        <v>272419183</v>
      </c>
      <c r="G29" s="85">
        <f t="shared" si="2"/>
        <v>78676000</v>
      </c>
      <c r="H29" s="86">
        <f t="shared" si="2"/>
        <v>479302791</v>
      </c>
      <c r="I29" s="84">
        <f t="shared" si="2"/>
        <v>36523257</v>
      </c>
      <c r="J29" s="85">
        <f t="shared" si="2"/>
        <v>89194691</v>
      </c>
      <c r="K29" s="85">
        <f t="shared" si="2"/>
        <v>423278816</v>
      </c>
      <c r="L29" s="85">
        <f t="shared" si="2"/>
        <v>32800000</v>
      </c>
      <c r="M29" s="87">
        <f t="shared" si="2"/>
        <v>581796764</v>
      </c>
    </row>
    <row r="30" spans="1:13" ht="12.75">
      <c r="A30" s="51" t="s">
        <v>50</v>
      </c>
      <c r="B30" s="76" t="s">
        <v>536</v>
      </c>
      <c r="C30" s="77" t="s">
        <v>537</v>
      </c>
      <c r="D30" s="78">
        <v>138078823</v>
      </c>
      <c r="E30" s="79">
        <v>462187192</v>
      </c>
      <c r="F30" s="79">
        <v>227163091</v>
      </c>
      <c r="G30" s="79">
        <v>44566000</v>
      </c>
      <c r="H30" s="80">
        <v>871995106</v>
      </c>
      <c r="I30" s="78">
        <v>99456551</v>
      </c>
      <c r="J30" s="79">
        <v>418750017</v>
      </c>
      <c r="K30" s="79">
        <v>179085291</v>
      </c>
      <c r="L30" s="79">
        <v>10120000</v>
      </c>
      <c r="M30" s="81">
        <v>707411859</v>
      </c>
    </row>
    <row r="31" spans="1:13" ht="12.75">
      <c r="A31" s="51" t="s">
        <v>50</v>
      </c>
      <c r="B31" s="76" t="s">
        <v>538</v>
      </c>
      <c r="C31" s="77" t="s">
        <v>539</v>
      </c>
      <c r="D31" s="78">
        <v>8614522</v>
      </c>
      <c r="E31" s="79">
        <v>26087119</v>
      </c>
      <c r="F31" s="79">
        <v>55212098</v>
      </c>
      <c r="G31" s="79">
        <v>23644000</v>
      </c>
      <c r="H31" s="80">
        <v>113557739</v>
      </c>
      <c r="I31" s="78">
        <v>10087425</v>
      </c>
      <c r="J31" s="79">
        <v>54928468</v>
      </c>
      <c r="K31" s="79">
        <v>70799349</v>
      </c>
      <c r="L31" s="79">
        <v>3288000</v>
      </c>
      <c r="M31" s="81">
        <v>139103242</v>
      </c>
    </row>
    <row r="32" spans="1:13" ht="12.75">
      <c r="A32" s="51" t="s">
        <v>50</v>
      </c>
      <c r="B32" s="76" t="s">
        <v>540</v>
      </c>
      <c r="C32" s="77" t="s">
        <v>541</v>
      </c>
      <c r="D32" s="78">
        <v>49967085</v>
      </c>
      <c r="E32" s="79">
        <v>287299835</v>
      </c>
      <c r="F32" s="79">
        <v>127593057</v>
      </c>
      <c r="G32" s="79">
        <v>16079000</v>
      </c>
      <c r="H32" s="80">
        <v>480938977</v>
      </c>
      <c r="I32" s="78">
        <v>47011803</v>
      </c>
      <c r="J32" s="79">
        <v>308126305</v>
      </c>
      <c r="K32" s="79">
        <v>111404805</v>
      </c>
      <c r="L32" s="79">
        <v>4538000</v>
      </c>
      <c r="M32" s="81">
        <v>471080913</v>
      </c>
    </row>
    <row r="33" spans="1:13" ht="12.75">
      <c r="A33" s="51" t="s">
        <v>65</v>
      </c>
      <c r="B33" s="76" t="s">
        <v>542</v>
      </c>
      <c r="C33" s="77" t="s">
        <v>543</v>
      </c>
      <c r="D33" s="78">
        <v>0</v>
      </c>
      <c r="E33" s="79">
        <v>0</v>
      </c>
      <c r="F33" s="79">
        <v>85943043</v>
      </c>
      <c r="G33" s="79">
        <v>2516000</v>
      </c>
      <c r="H33" s="80">
        <v>88459043</v>
      </c>
      <c r="I33" s="78">
        <v>0</v>
      </c>
      <c r="J33" s="79">
        <v>0</v>
      </c>
      <c r="K33" s="79">
        <v>76163904</v>
      </c>
      <c r="L33" s="79">
        <v>3684000</v>
      </c>
      <c r="M33" s="81">
        <v>79847904</v>
      </c>
    </row>
    <row r="34" spans="1:13" ht="16.5">
      <c r="A34" s="52"/>
      <c r="B34" s="82" t="s">
        <v>544</v>
      </c>
      <c r="C34" s="83"/>
      <c r="D34" s="84">
        <f aca="true" t="shared" si="3" ref="D34:M34">SUM(D30:D33)</f>
        <v>196660430</v>
      </c>
      <c r="E34" s="85">
        <f t="shared" si="3"/>
        <v>775574146</v>
      </c>
      <c r="F34" s="85">
        <f t="shared" si="3"/>
        <v>495911289</v>
      </c>
      <c r="G34" s="85">
        <f t="shared" si="3"/>
        <v>86805000</v>
      </c>
      <c r="H34" s="86">
        <f t="shared" si="3"/>
        <v>1554950865</v>
      </c>
      <c r="I34" s="84">
        <f t="shared" si="3"/>
        <v>156555779</v>
      </c>
      <c r="J34" s="85">
        <f t="shared" si="3"/>
        <v>781804790</v>
      </c>
      <c r="K34" s="85">
        <f t="shared" si="3"/>
        <v>437453349</v>
      </c>
      <c r="L34" s="85">
        <f t="shared" si="3"/>
        <v>21630000</v>
      </c>
      <c r="M34" s="87">
        <f t="shared" si="3"/>
        <v>1397443918</v>
      </c>
    </row>
    <row r="35" spans="1:13" ht="16.5">
      <c r="A35" s="53"/>
      <c r="B35" s="88" t="s">
        <v>545</v>
      </c>
      <c r="C35" s="89"/>
      <c r="D35" s="90">
        <f aca="true" t="shared" si="4" ref="D35:M35">SUM(D9:D14,D16:D21,D23:D28,D30:D33)</f>
        <v>565499105</v>
      </c>
      <c r="E35" s="91">
        <f t="shared" si="4"/>
        <v>1867908521</v>
      </c>
      <c r="F35" s="91">
        <f t="shared" si="4"/>
        <v>1794837955</v>
      </c>
      <c r="G35" s="91">
        <f t="shared" si="4"/>
        <v>347848000</v>
      </c>
      <c r="H35" s="92">
        <f t="shared" si="4"/>
        <v>4576093581</v>
      </c>
      <c r="I35" s="90">
        <f t="shared" si="4"/>
        <v>547051079</v>
      </c>
      <c r="J35" s="91">
        <f t="shared" si="4"/>
        <v>1807579156</v>
      </c>
      <c r="K35" s="91">
        <f t="shared" si="4"/>
        <v>2123706576</v>
      </c>
      <c r="L35" s="91">
        <f t="shared" si="4"/>
        <v>180753000</v>
      </c>
      <c r="M35" s="93">
        <f t="shared" si="4"/>
        <v>4659089811</v>
      </c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546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33</v>
      </c>
      <c r="C9" s="77" t="s">
        <v>34</v>
      </c>
      <c r="D9" s="78">
        <v>2570947455</v>
      </c>
      <c r="E9" s="79">
        <v>5212290275</v>
      </c>
      <c r="F9" s="79">
        <v>3023613501</v>
      </c>
      <c r="G9" s="79">
        <v>532728000</v>
      </c>
      <c r="H9" s="80">
        <v>11339579231</v>
      </c>
      <c r="I9" s="78">
        <v>2480629545</v>
      </c>
      <c r="J9" s="79">
        <v>5236468925</v>
      </c>
      <c r="K9" s="79">
        <v>3335553426</v>
      </c>
      <c r="L9" s="79">
        <v>219967000</v>
      </c>
      <c r="M9" s="81">
        <v>11272618896</v>
      </c>
    </row>
    <row r="10" spans="1:13" ht="16.5">
      <c r="A10" s="52"/>
      <c r="B10" s="82" t="s">
        <v>49</v>
      </c>
      <c r="C10" s="83"/>
      <c r="D10" s="84">
        <f aca="true" t="shared" si="0" ref="D10:M10">D9</f>
        <v>2570947455</v>
      </c>
      <c r="E10" s="85">
        <f t="shared" si="0"/>
        <v>5212290275</v>
      </c>
      <c r="F10" s="85">
        <f t="shared" si="0"/>
        <v>3023613501</v>
      </c>
      <c r="G10" s="85">
        <f t="shared" si="0"/>
        <v>532728000</v>
      </c>
      <c r="H10" s="86">
        <f t="shared" si="0"/>
        <v>11339579231</v>
      </c>
      <c r="I10" s="84">
        <f t="shared" si="0"/>
        <v>2480629545</v>
      </c>
      <c r="J10" s="85">
        <f t="shared" si="0"/>
        <v>5236468925</v>
      </c>
      <c r="K10" s="85">
        <f t="shared" si="0"/>
        <v>3335553426</v>
      </c>
      <c r="L10" s="85">
        <f t="shared" si="0"/>
        <v>219967000</v>
      </c>
      <c r="M10" s="87">
        <f t="shared" si="0"/>
        <v>11272618896</v>
      </c>
    </row>
    <row r="11" spans="1:13" ht="12.75">
      <c r="A11" s="51" t="s">
        <v>50</v>
      </c>
      <c r="B11" s="76" t="s">
        <v>547</v>
      </c>
      <c r="C11" s="77" t="s">
        <v>548</v>
      </c>
      <c r="D11" s="78">
        <v>18677686</v>
      </c>
      <c r="E11" s="79">
        <v>43037585</v>
      </c>
      <c r="F11" s="79">
        <v>18279854</v>
      </c>
      <c r="G11" s="79">
        <v>12512000</v>
      </c>
      <c r="H11" s="80">
        <v>92507125</v>
      </c>
      <c r="I11" s="78">
        <v>18415097</v>
      </c>
      <c r="J11" s="79">
        <v>44413455</v>
      </c>
      <c r="K11" s="79">
        <v>20506343</v>
      </c>
      <c r="L11" s="79">
        <v>8222000</v>
      </c>
      <c r="M11" s="81">
        <v>91556895</v>
      </c>
    </row>
    <row r="12" spans="1:13" ht="12.75">
      <c r="A12" s="51" t="s">
        <v>50</v>
      </c>
      <c r="B12" s="76" t="s">
        <v>549</v>
      </c>
      <c r="C12" s="77" t="s">
        <v>550</v>
      </c>
      <c r="D12" s="78">
        <v>16528186</v>
      </c>
      <c r="E12" s="79">
        <v>41713031</v>
      </c>
      <c r="F12" s="79">
        <v>17382671</v>
      </c>
      <c r="G12" s="79">
        <v>12751000</v>
      </c>
      <c r="H12" s="80">
        <v>88374888</v>
      </c>
      <c r="I12" s="78">
        <v>15678477</v>
      </c>
      <c r="J12" s="79">
        <v>42925248</v>
      </c>
      <c r="K12" s="79">
        <v>16565217</v>
      </c>
      <c r="L12" s="79">
        <v>11925000</v>
      </c>
      <c r="M12" s="81">
        <v>87093942</v>
      </c>
    </row>
    <row r="13" spans="1:13" ht="12.75">
      <c r="A13" s="51" t="s">
        <v>50</v>
      </c>
      <c r="B13" s="76" t="s">
        <v>551</v>
      </c>
      <c r="C13" s="77" t="s">
        <v>552</v>
      </c>
      <c r="D13" s="78">
        <v>26736053</v>
      </c>
      <c r="E13" s="79">
        <v>47837576</v>
      </c>
      <c r="F13" s="79">
        <v>26218531</v>
      </c>
      <c r="G13" s="79">
        <v>4156000</v>
      </c>
      <c r="H13" s="80">
        <v>104948160</v>
      </c>
      <c r="I13" s="78">
        <v>47113214</v>
      </c>
      <c r="J13" s="79">
        <v>60645708</v>
      </c>
      <c r="K13" s="79">
        <v>23970952</v>
      </c>
      <c r="L13" s="79">
        <v>3978000</v>
      </c>
      <c r="M13" s="81">
        <v>135707874</v>
      </c>
    </row>
    <row r="14" spans="1:13" ht="12.75">
      <c r="A14" s="51" t="s">
        <v>50</v>
      </c>
      <c r="B14" s="76" t="s">
        <v>553</v>
      </c>
      <c r="C14" s="77" t="s">
        <v>554</v>
      </c>
      <c r="D14" s="78">
        <v>71349749</v>
      </c>
      <c r="E14" s="79">
        <v>158963979</v>
      </c>
      <c r="F14" s="79">
        <v>66364608</v>
      </c>
      <c r="G14" s="79">
        <v>2685000</v>
      </c>
      <c r="H14" s="80">
        <v>299363336</v>
      </c>
      <c r="I14" s="78">
        <v>65648703</v>
      </c>
      <c r="J14" s="79">
        <v>148333322</v>
      </c>
      <c r="K14" s="79">
        <v>62354764</v>
      </c>
      <c r="L14" s="79">
        <v>3593000</v>
      </c>
      <c r="M14" s="81">
        <v>279929789</v>
      </c>
    </row>
    <row r="15" spans="1:13" ht="12.75">
      <c r="A15" s="51" t="s">
        <v>50</v>
      </c>
      <c r="B15" s="76" t="s">
        <v>555</v>
      </c>
      <c r="C15" s="77" t="s">
        <v>556</v>
      </c>
      <c r="D15" s="78">
        <v>36347400</v>
      </c>
      <c r="E15" s="79">
        <v>121536518</v>
      </c>
      <c r="F15" s="79">
        <v>43290565</v>
      </c>
      <c r="G15" s="79">
        <v>9726000</v>
      </c>
      <c r="H15" s="80">
        <v>210900483</v>
      </c>
      <c r="I15" s="78">
        <v>39883256</v>
      </c>
      <c r="J15" s="79">
        <v>109803709</v>
      </c>
      <c r="K15" s="79">
        <v>43441488</v>
      </c>
      <c r="L15" s="79">
        <v>6111000</v>
      </c>
      <c r="M15" s="81">
        <v>199239453</v>
      </c>
    </row>
    <row r="16" spans="1:13" ht="12.75">
      <c r="A16" s="51" t="s">
        <v>65</v>
      </c>
      <c r="B16" s="76" t="s">
        <v>557</v>
      </c>
      <c r="C16" s="77" t="s">
        <v>558</v>
      </c>
      <c r="D16" s="78">
        <v>0</v>
      </c>
      <c r="E16" s="79">
        <v>26989491</v>
      </c>
      <c r="F16" s="79">
        <v>77340198</v>
      </c>
      <c r="G16" s="79">
        <v>1385000</v>
      </c>
      <c r="H16" s="80">
        <v>105714689</v>
      </c>
      <c r="I16" s="78">
        <v>0</v>
      </c>
      <c r="J16" s="79">
        <v>23848946</v>
      </c>
      <c r="K16" s="79">
        <v>66764066</v>
      </c>
      <c r="L16" s="79">
        <v>3223000</v>
      </c>
      <c r="M16" s="81">
        <v>93836012</v>
      </c>
    </row>
    <row r="17" spans="1:13" ht="16.5">
      <c r="A17" s="52"/>
      <c r="B17" s="82" t="s">
        <v>559</v>
      </c>
      <c r="C17" s="83"/>
      <c r="D17" s="84">
        <f aca="true" t="shared" si="1" ref="D17:M17">SUM(D11:D16)</f>
        <v>169639074</v>
      </c>
      <c r="E17" s="85">
        <f t="shared" si="1"/>
        <v>440078180</v>
      </c>
      <c r="F17" s="85">
        <f t="shared" si="1"/>
        <v>248876427</v>
      </c>
      <c r="G17" s="85">
        <f t="shared" si="1"/>
        <v>43215000</v>
      </c>
      <c r="H17" s="86">
        <f t="shared" si="1"/>
        <v>901808681</v>
      </c>
      <c r="I17" s="84">
        <f t="shared" si="1"/>
        <v>186738747</v>
      </c>
      <c r="J17" s="85">
        <f t="shared" si="1"/>
        <v>429970388</v>
      </c>
      <c r="K17" s="85">
        <f t="shared" si="1"/>
        <v>233602830</v>
      </c>
      <c r="L17" s="85">
        <f t="shared" si="1"/>
        <v>37052000</v>
      </c>
      <c r="M17" s="87">
        <f t="shared" si="1"/>
        <v>887363965</v>
      </c>
    </row>
    <row r="18" spans="1:13" ht="12.75">
      <c r="A18" s="51" t="s">
        <v>50</v>
      </c>
      <c r="B18" s="76" t="s">
        <v>560</v>
      </c>
      <c r="C18" s="77" t="s">
        <v>561</v>
      </c>
      <c r="D18" s="78">
        <v>42510024</v>
      </c>
      <c r="E18" s="79">
        <v>91278093</v>
      </c>
      <c r="F18" s="79">
        <v>46950099</v>
      </c>
      <c r="G18" s="79">
        <v>2259000</v>
      </c>
      <c r="H18" s="80">
        <v>182997216</v>
      </c>
      <c r="I18" s="78">
        <v>43116816</v>
      </c>
      <c r="J18" s="79">
        <v>88796719</v>
      </c>
      <c r="K18" s="79">
        <v>44208234</v>
      </c>
      <c r="L18" s="79">
        <v>2744000</v>
      </c>
      <c r="M18" s="81">
        <v>178865769</v>
      </c>
    </row>
    <row r="19" spans="1:13" ht="12.75">
      <c r="A19" s="51" t="s">
        <v>50</v>
      </c>
      <c r="B19" s="76" t="s">
        <v>562</v>
      </c>
      <c r="C19" s="77" t="s">
        <v>563</v>
      </c>
      <c r="D19" s="78">
        <v>112356798</v>
      </c>
      <c r="E19" s="79">
        <v>408626410</v>
      </c>
      <c r="F19" s="79">
        <v>35228797</v>
      </c>
      <c r="G19" s="79">
        <v>25651000</v>
      </c>
      <c r="H19" s="80">
        <v>581863005</v>
      </c>
      <c r="I19" s="78">
        <v>106173693</v>
      </c>
      <c r="J19" s="79">
        <v>402897168</v>
      </c>
      <c r="K19" s="79">
        <v>53164422</v>
      </c>
      <c r="L19" s="79">
        <v>22374000</v>
      </c>
      <c r="M19" s="81">
        <v>584609283</v>
      </c>
    </row>
    <row r="20" spans="1:13" ht="12.75">
      <c r="A20" s="51" t="s">
        <v>50</v>
      </c>
      <c r="B20" s="76" t="s">
        <v>564</v>
      </c>
      <c r="C20" s="77" t="s">
        <v>565</v>
      </c>
      <c r="D20" s="78">
        <v>152337637</v>
      </c>
      <c r="E20" s="79">
        <v>255335377</v>
      </c>
      <c r="F20" s="79">
        <v>55623698</v>
      </c>
      <c r="G20" s="79">
        <v>30025000</v>
      </c>
      <c r="H20" s="80">
        <v>493321712</v>
      </c>
      <c r="I20" s="78">
        <v>144811145</v>
      </c>
      <c r="J20" s="79">
        <v>256502721</v>
      </c>
      <c r="K20" s="79">
        <v>64248977</v>
      </c>
      <c r="L20" s="79">
        <v>15706000</v>
      </c>
      <c r="M20" s="81">
        <v>481268843</v>
      </c>
    </row>
    <row r="21" spans="1:13" ht="12.75">
      <c r="A21" s="51" t="s">
        <v>50</v>
      </c>
      <c r="B21" s="76" t="s">
        <v>566</v>
      </c>
      <c r="C21" s="77" t="s">
        <v>567</v>
      </c>
      <c r="D21" s="78">
        <v>60874950</v>
      </c>
      <c r="E21" s="79">
        <v>135343809</v>
      </c>
      <c r="F21" s="79">
        <v>61054092</v>
      </c>
      <c r="G21" s="79">
        <v>12617000</v>
      </c>
      <c r="H21" s="80">
        <v>269889851</v>
      </c>
      <c r="I21" s="78">
        <v>57086276</v>
      </c>
      <c r="J21" s="79">
        <v>138099987</v>
      </c>
      <c r="K21" s="79">
        <v>88978929</v>
      </c>
      <c r="L21" s="79">
        <v>6652000</v>
      </c>
      <c r="M21" s="81">
        <v>290817192</v>
      </c>
    </row>
    <row r="22" spans="1:13" ht="12.75">
      <c r="A22" s="51" t="s">
        <v>50</v>
      </c>
      <c r="B22" s="76" t="s">
        <v>568</v>
      </c>
      <c r="C22" s="77" t="s">
        <v>569</v>
      </c>
      <c r="D22" s="78">
        <v>59790424</v>
      </c>
      <c r="E22" s="79">
        <v>118300379</v>
      </c>
      <c r="F22" s="79">
        <v>28260178</v>
      </c>
      <c r="G22" s="79">
        <v>22822000</v>
      </c>
      <c r="H22" s="80">
        <v>229172981</v>
      </c>
      <c r="I22" s="78">
        <v>56601739</v>
      </c>
      <c r="J22" s="79">
        <v>110658116</v>
      </c>
      <c r="K22" s="79">
        <v>40840712</v>
      </c>
      <c r="L22" s="79">
        <v>4536000</v>
      </c>
      <c r="M22" s="81">
        <v>212636567</v>
      </c>
    </row>
    <row r="23" spans="1:13" ht="12.75">
      <c r="A23" s="51" t="s">
        <v>65</v>
      </c>
      <c r="B23" s="76" t="s">
        <v>570</v>
      </c>
      <c r="C23" s="77" t="s">
        <v>571</v>
      </c>
      <c r="D23" s="78">
        <v>0</v>
      </c>
      <c r="E23" s="79">
        <v>0</v>
      </c>
      <c r="F23" s="79">
        <v>117337146</v>
      </c>
      <c r="G23" s="79">
        <v>1495000</v>
      </c>
      <c r="H23" s="80">
        <v>118832146</v>
      </c>
      <c r="I23" s="78">
        <v>0</v>
      </c>
      <c r="J23" s="79">
        <v>0</v>
      </c>
      <c r="K23" s="79">
        <v>122812575</v>
      </c>
      <c r="L23" s="79">
        <v>3509000</v>
      </c>
      <c r="M23" s="81">
        <v>126321575</v>
      </c>
    </row>
    <row r="24" spans="1:13" ht="16.5">
      <c r="A24" s="52"/>
      <c r="B24" s="82" t="s">
        <v>572</v>
      </c>
      <c r="C24" s="83"/>
      <c r="D24" s="84">
        <f aca="true" t="shared" si="2" ref="D24:M24">SUM(D18:D23)</f>
        <v>427869833</v>
      </c>
      <c r="E24" s="85">
        <f t="shared" si="2"/>
        <v>1008884068</v>
      </c>
      <c r="F24" s="85">
        <f t="shared" si="2"/>
        <v>344454010</v>
      </c>
      <c r="G24" s="85">
        <f t="shared" si="2"/>
        <v>94869000</v>
      </c>
      <c r="H24" s="86">
        <f t="shared" si="2"/>
        <v>1876076911</v>
      </c>
      <c r="I24" s="84">
        <f t="shared" si="2"/>
        <v>407789669</v>
      </c>
      <c r="J24" s="85">
        <f t="shared" si="2"/>
        <v>996954711</v>
      </c>
      <c r="K24" s="85">
        <f t="shared" si="2"/>
        <v>414253849</v>
      </c>
      <c r="L24" s="85">
        <f t="shared" si="2"/>
        <v>55521000</v>
      </c>
      <c r="M24" s="87">
        <f t="shared" si="2"/>
        <v>1874519229</v>
      </c>
    </row>
    <row r="25" spans="1:13" ht="12.75">
      <c r="A25" s="51" t="s">
        <v>50</v>
      </c>
      <c r="B25" s="76" t="s">
        <v>573</v>
      </c>
      <c r="C25" s="77" t="s">
        <v>574</v>
      </c>
      <c r="D25" s="78">
        <v>55503726</v>
      </c>
      <c r="E25" s="79">
        <v>66122594</v>
      </c>
      <c r="F25" s="79">
        <v>-1456502</v>
      </c>
      <c r="G25" s="79">
        <v>6421000</v>
      </c>
      <c r="H25" s="80">
        <v>126590818</v>
      </c>
      <c r="I25" s="78">
        <v>53787000</v>
      </c>
      <c r="J25" s="79">
        <v>66696272</v>
      </c>
      <c r="K25" s="79">
        <v>3244426</v>
      </c>
      <c r="L25" s="79">
        <v>4922000</v>
      </c>
      <c r="M25" s="81">
        <v>128649698</v>
      </c>
    </row>
    <row r="26" spans="1:13" ht="12.75">
      <c r="A26" s="51" t="s">
        <v>50</v>
      </c>
      <c r="B26" s="76" t="s">
        <v>575</v>
      </c>
      <c r="C26" s="77" t="s">
        <v>576</v>
      </c>
      <c r="D26" s="78">
        <v>67257151</v>
      </c>
      <c r="E26" s="79">
        <v>178561454</v>
      </c>
      <c r="F26" s="79">
        <v>83225127</v>
      </c>
      <c r="G26" s="79">
        <v>12354000</v>
      </c>
      <c r="H26" s="80">
        <v>341397732</v>
      </c>
      <c r="I26" s="78">
        <v>61536157</v>
      </c>
      <c r="J26" s="79">
        <v>173340877</v>
      </c>
      <c r="K26" s="79">
        <v>72813275</v>
      </c>
      <c r="L26" s="79">
        <v>5388000</v>
      </c>
      <c r="M26" s="81">
        <v>313078309</v>
      </c>
    </row>
    <row r="27" spans="1:13" ht="12.75">
      <c r="A27" s="51" t="s">
        <v>50</v>
      </c>
      <c r="B27" s="76" t="s">
        <v>577</v>
      </c>
      <c r="C27" s="77" t="s">
        <v>578</v>
      </c>
      <c r="D27" s="78">
        <v>38931889</v>
      </c>
      <c r="E27" s="79">
        <v>49360215</v>
      </c>
      <c r="F27" s="79">
        <v>12465387</v>
      </c>
      <c r="G27" s="79">
        <v>7355000</v>
      </c>
      <c r="H27" s="80">
        <v>108112491</v>
      </c>
      <c r="I27" s="78">
        <v>37233976</v>
      </c>
      <c r="J27" s="79">
        <v>46948969</v>
      </c>
      <c r="K27" s="79">
        <v>16573392</v>
      </c>
      <c r="L27" s="79">
        <v>4283000</v>
      </c>
      <c r="M27" s="81">
        <v>105039337</v>
      </c>
    </row>
    <row r="28" spans="1:13" ht="12.75">
      <c r="A28" s="51" t="s">
        <v>50</v>
      </c>
      <c r="B28" s="76" t="s">
        <v>579</v>
      </c>
      <c r="C28" s="77" t="s">
        <v>580</v>
      </c>
      <c r="D28" s="78">
        <v>12833064</v>
      </c>
      <c r="E28" s="79">
        <v>35329757</v>
      </c>
      <c r="F28" s="79">
        <v>23337498</v>
      </c>
      <c r="G28" s="79">
        <v>3299000</v>
      </c>
      <c r="H28" s="80">
        <v>74799319</v>
      </c>
      <c r="I28" s="78">
        <v>11836183</v>
      </c>
      <c r="J28" s="79">
        <v>31464542</v>
      </c>
      <c r="K28" s="79">
        <v>25143415</v>
      </c>
      <c r="L28" s="79">
        <v>3529000</v>
      </c>
      <c r="M28" s="81">
        <v>71973140</v>
      </c>
    </row>
    <row r="29" spans="1:13" ht="12.75">
      <c r="A29" s="51" t="s">
        <v>65</v>
      </c>
      <c r="B29" s="76" t="s">
        <v>581</v>
      </c>
      <c r="C29" s="77" t="s">
        <v>582</v>
      </c>
      <c r="D29" s="78">
        <v>0</v>
      </c>
      <c r="E29" s="79">
        <v>3832903</v>
      </c>
      <c r="F29" s="79">
        <v>57393661</v>
      </c>
      <c r="G29" s="79">
        <v>1476000</v>
      </c>
      <c r="H29" s="80">
        <v>62702564</v>
      </c>
      <c r="I29" s="78">
        <v>0</v>
      </c>
      <c r="J29" s="79">
        <v>1234191</v>
      </c>
      <c r="K29" s="79">
        <v>63380652</v>
      </c>
      <c r="L29" s="79">
        <v>3455000</v>
      </c>
      <c r="M29" s="81">
        <v>68069843</v>
      </c>
    </row>
    <row r="30" spans="1:13" ht="16.5">
      <c r="A30" s="52"/>
      <c r="B30" s="82" t="s">
        <v>583</v>
      </c>
      <c r="C30" s="83"/>
      <c r="D30" s="84">
        <f aca="true" t="shared" si="3" ref="D30:M30">SUM(D25:D29)</f>
        <v>174525830</v>
      </c>
      <c r="E30" s="85">
        <f t="shared" si="3"/>
        <v>333206923</v>
      </c>
      <c r="F30" s="85">
        <f t="shared" si="3"/>
        <v>174965171</v>
      </c>
      <c r="G30" s="85">
        <f t="shared" si="3"/>
        <v>30905000</v>
      </c>
      <c r="H30" s="86">
        <f t="shared" si="3"/>
        <v>713602924</v>
      </c>
      <c r="I30" s="84">
        <f t="shared" si="3"/>
        <v>164393316</v>
      </c>
      <c r="J30" s="85">
        <f t="shared" si="3"/>
        <v>319684851</v>
      </c>
      <c r="K30" s="85">
        <f t="shared" si="3"/>
        <v>181155160</v>
      </c>
      <c r="L30" s="85">
        <f t="shared" si="3"/>
        <v>21577000</v>
      </c>
      <c r="M30" s="87">
        <f t="shared" si="3"/>
        <v>686810327</v>
      </c>
    </row>
    <row r="31" spans="1:13" ht="12.75">
      <c r="A31" s="51" t="s">
        <v>50</v>
      </c>
      <c r="B31" s="76" t="s">
        <v>584</v>
      </c>
      <c r="C31" s="77" t="s">
        <v>585</v>
      </c>
      <c r="D31" s="78">
        <v>8264304</v>
      </c>
      <c r="E31" s="79">
        <v>22179507</v>
      </c>
      <c r="F31" s="79">
        <v>10064347</v>
      </c>
      <c r="G31" s="79">
        <v>3238000</v>
      </c>
      <c r="H31" s="80">
        <v>43746158</v>
      </c>
      <c r="I31" s="78">
        <v>6442910</v>
      </c>
      <c r="J31" s="79">
        <v>14268362</v>
      </c>
      <c r="K31" s="79">
        <v>10346023</v>
      </c>
      <c r="L31" s="79">
        <v>4410000</v>
      </c>
      <c r="M31" s="81">
        <v>35467295</v>
      </c>
    </row>
    <row r="32" spans="1:13" ht="12.75">
      <c r="A32" s="51" t="s">
        <v>50</v>
      </c>
      <c r="B32" s="76" t="s">
        <v>586</v>
      </c>
      <c r="C32" s="77" t="s">
        <v>587</v>
      </c>
      <c r="D32" s="78">
        <v>102287701</v>
      </c>
      <c r="E32" s="79">
        <v>73177854</v>
      </c>
      <c r="F32" s="79">
        <v>29901795</v>
      </c>
      <c r="G32" s="79">
        <v>3078000</v>
      </c>
      <c r="H32" s="80">
        <v>208445350</v>
      </c>
      <c r="I32" s="78">
        <v>95537884</v>
      </c>
      <c r="J32" s="79">
        <v>61973753</v>
      </c>
      <c r="K32" s="79">
        <v>27422508</v>
      </c>
      <c r="L32" s="79">
        <v>3050000</v>
      </c>
      <c r="M32" s="81">
        <v>187984145</v>
      </c>
    </row>
    <row r="33" spans="1:13" ht="12.75">
      <c r="A33" s="51" t="s">
        <v>50</v>
      </c>
      <c r="B33" s="76" t="s">
        <v>588</v>
      </c>
      <c r="C33" s="77" t="s">
        <v>589</v>
      </c>
      <c r="D33" s="78">
        <v>43268774</v>
      </c>
      <c r="E33" s="79">
        <v>177167318</v>
      </c>
      <c r="F33" s="79">
        <v>80021584</v>
      </c>
      <c r="G33" s="79">
        <v>2453000</v>
      </c>
      <c r="H33" s="80">
        <v>302910676</v>
      </c>
      <c r="I33" s="78">
        <v>39997240</v>
      </c>
      <c r="J33" s="79">
        <v>158195096</v>
      </c>
      <c r="K33" s="79">
        <v>63039887</v>
      </c>
      <c r="L33" s="79">
        <v>5518000</v>
      </c>
      <c r="M33" s="81">
        <v>266750223</v>
      </c>
    </row>
    <row r="34" spans="1:13" ht="12.75">
      <c r="A34" s="51" t="s">
        <v>50</v>
      </c>
      <c r="B34" s="76" t="s">
        <v>590</v>
      </c>
      <c r="C34" s="77" t="s">
        <v>591</v>
      </c>
      <c r="D34" s="78">
        <v>95341509</v>
      </c>
      <c r="E34" s="79">
        <v>244454736</v>
      </c>
      <c r="F34" s="79">
        <v>62151043</v>
      </c>
      <c r="G34" s="79">
        <v>36299000</v>
      </c>
      <c r="H34" s="80">
        <v>438246288</v>
      </c>
      <c r="I34" s="78">
        <v>88194043</v>
      </c>
      <c r="J34" s="79">
        <v>231231530</v>
      </c>
      <c r="K34" s="79">
        <v>65002684</v>
      </c>
      <c r="L34" s="79">
        <v>38359000</v>
      </c>
      <c r="M34" s="81">
        <v>422787257</v>
      </c>
    </row>
    <row r="35" spans="1:13" ht="12.75">
      <c r="A35" s="51" t="s">
        <v>50</v>
      </c>
      <c r="B35" s="76" t="s">
        <v>592</v>
      </c>
      <c r="C35" s="77" t="s">
        <v>593</v>
      </c>
      <c r="D35" s="78">
        <v>98049919</v>
      </c>
      <c r="E35" s="79">
        <v>131367932</v>
      </c>
      <c r="F35" s="79">
        <v>43267412</v>
      </c>
      <c r="G35" s="79">
        <v>3287000</v>
      </c>
      <c r="H35" s="80">
        <v>275972263</v>
      </c>
      <c r="I35" s="78">
        <v>92628551</v>
      </c>
      <c r="J35" s="79">
        <v>135827870</v>
      </c>
      <c r="K35" s="79">
        <v>42561505</v>
      </c>
      <c r="L35" s="79">
        <v>11776000</v>
      </c>
      <c r="M35" s="81">
        <v>282793926</v>
      </c>
    </row>
    <row r="36" spans="1:13" ht="12.75">
      <c r="A36" s="51" t="s">
        <v>50</v>
      </c>
      <c r="B36" s="76" t="s">
        <v>594</v>
      </c>
      <c r="C36" s="77" t="s">
        <v>595</v>
      </c>
      <c r="D36" s="78">
        <v>44296411</v>
      </c>
      <c r="E36" s="79">
        <v>93789983</v>
      </c>
      <c r="F36" s="79">
        <v>54855655</v>
      </c>
      <c r="G36" s="79">
        <v>5200000</v>
      </c>
      <c r="H36" s="80">
        <v>198142049</v>
      </c>
      <c r="I36" s="78">
        <v>44998284</v>
      </c>
      <c r="J36" s="79">
        <v>93914294</v>
      </c>
      <c r="K36" s="79">
        <v>41831350</v>
      </c>
      <c r="L36" s="79">
        <v>5529000</v>
      </c>
      <c r="M36" s="81">
        <v>186272928</v>
      </c>
    </row>
    <row r="37" spans="1:13" ht="12.75">
      <c r="A37" s="51" t="s">
        <v>50</v>
      </c>
      <c r="B37" s="76" t="s">
        <v>596</v>
      </c>
      <c r="C37" s="77" t="s">
        <v>597</v>
      </c>
      <c r="D37" s="78">
        <v>228641168</v>
      </c>
      <c r="E37" s="79">
        <v>158518553</v>
      </c>
      <c r="F37" s="79">
        <v>58803048</v>
      </c>
      <c r="G37" s="79">
        <v>11335000</v>
      </c>
      <c r="H37" s="80">
        <v>457297769</v>
      </c>
      <c r="I37" s="78">
        <v>210732391</v>
      </c>
      <c r="J37" s="79">
        <v>158033384</v>
      </c>
      <c r="K37" s="79">
        <v>49933104</v>
      </c>
      <c r="L37" s="79">
        <v>12342000</v>
      </c>
      <c r="M37" s="81">
        <v>431040879</v>
      </c>
    </row>
    <row r="38" spans="1:13" ht="12.75">
      <c r="A38" s="51" t="s">
        <v>65</v>
      </c>
      <c r="B38" s="76" t="s">
        <v>598</v>
      </c>
      <c r="C38" s="77" t="s">
        <v>599</v>
      </c>
      <c r="D38" s="78">
        <v>0</v>
      </c>
      <c r="E38" s="79">
        <v>0</v>
      </c>
      <c r="F38" s="79">
        <v>103536228</v>
      </c>
      <c r="G38" s="79">
        <v>1786000</v>
      </c>
      <c r="H38" s="80">
        <v>105322228</v>
      </c>
      <c r="I38" s="78">
        <v>0</v>
      </c>
      <c r="J38" s="79">
        <v>0</v>
      </c>
      <c r="K38" s="79">
        <v>110019207</v>
      </c>
      <c r="L38" s="79">
        <v>3474000</v>
      </c>
      <c r="M38" s="81">
        <v>113493207</v>
      </c>
    </row>
    <row r="39" spans="1:13" ht="16.5">
      <c r="A39" s="52"/>
      <c r="B39" s="82" t="s">
        <v>600</v>
      </c>
      <c r="C39" s="83"/>
      <c r="D39" s="84">
        <f aca="true" t="shared" si="4" ref="D39:M39">SUM(D31:D38)</f>
        <v>620149786</v>
      </c>
      <c r="E39" s="85">
        <f t="shared" si="4"/>
        <v>900655883</v>
      </c>
      <c r="F39" s="85">
        <f t="shared" si="4"/>
        <v>442601112</v>
      </c>
      <c r="G39" s="85">
        <f t="shared" si="4"/>
        <v>66676000</v>
      </c>
      <c r="H39" s="86">
        <f t="shared" si="4"/>
        <v>2030082781</v>
      </c>
      <c r="I39" s="84">
        <f t="shared" si="4"/>
        <v>578531303</v>
      </c>
      <c r="J39" s="85">
        <f t="shared" si="4"/>
        <v>853444289</v>
      </c>
      <c r="K39" s="85">
        <f t="shared" si="4"/>
        <v>410156268</v>
      </c>
      <c r="L39" s="85">
        <f t="shared" si="4"/>
        <v>84458000</v>
      </c>
      <c r="M39" s="87">
        <f t="shared" si="4"/>
        <v>1926589860</v>
      </c>
    </row>
    <row r="40" spans="1:13" ht="12.75">
      <c r="A40" s="51" t="s">
        <v>50</v>
      </c>
      <c r="B40" s="76" t="s">
        <v>601</v>
      </c>
      <c r="C40" s="77" t="s">
        <v>602</v>
      </c>
      <c r="D40" s="78">
        <v>4390020</v>
      </c>
      <c r="E40" s="79">
        <v>6416156</v>
      </c>
      <c r="F40" s="79">
        <v>12181705</v>
      </c>
      <c r="G40" s="79">
        <v>2381000</v>
      </c>
      <c r="H40" s="80">
        <v>25368881</v>
      </c>
      <c r="I40" s="78">
        <v>4122054</v>
      </c>
      <c r="J40" s="79">
        <v>6162835</v>
      </c>
      <c r="K40" s="79">
        <v>4638700</v>
      </c>
      <c r="L40" s="79">
        <v>3378000</v>
      </c>
      <c r="M40" s="81">
        <v>18301589</v>
      </c>
    </row>
    <row r="41" spans="1:13" ht="12.75">
      <c r="A41" s="51" t="s">
        <v>50</v>
      </c>
      <c r="B41" s="76" t="s">
        <v>603</v>
      </c>
      <c r="C41" s="77" t="s">
        <v>604</v>
      </c>
      <c r="D41" s="78">
        <v>2409176</v>
      </c>
      <c r="E41" s="79">
        <v>7045612</v>
      </c>
      <c r="F41" s="79">
        <v>13962179</v>
      </c>
      <c r="G41" s="79">
        <v>2167000</v>
      </c>
      <c r="H41" s="80">
        <v>25583967</v>
      </c>
      <c r="I41" s="78">
        <v>1720782</v>
      </c>
      <c r="J41" s="79">
        <v>5600889</v>
      </c>
      <c r="K41" s="79">
        <v>9058196</v>
      </c>
      <c r="L41" s="79">
        <v>2654000</v>
      </c>
      <c r="M41" s="81">
        <v>19033867</v>
      </c>
    </row>
    <row r="42" spans="1:13" ht="12.75">
      <c r="A42" s="51" t="s">
        <v>50</v>
      </c>
      <c r="B42" s="76" t="s">
        <v>605</v>
      </c>
      <c r="C42" s="77" t="s">
        <v>606</v>
      </c>
      <c r="D42" s="78">
        <v>9719496</v>
      </c>
      <c r="E42" s="79">
        <v>38614492</v>
      </c>
      <c r="F42" s="79">
        <v>34093902</v>
      </c>
      <c r="G42" s="79">
        <v>2452000</v>
      </c>
      <c r="H42" s="80">
        <v>84879890</v>
      </c>
      <c r="I42" s="78">
        <v>8378644</v>
      </c>
      <c r="J42" s="79">
        <v>11778644</v>
      </c>
      <c r="K42" s="79">
        <v>-5915779</v>
      </c>
      <c r="L42" s="79">
        <v>7868000</v>
      </c>
      <c r="M42" s="81">
        <v>22109509</v>
      </c>
    </row>
    <row r="43" spans="1:13" ht="12.75">
      <c r="A43" s="51" t="s">
        <v>65</v>
      </c>
      <c r="B43" s="76" t="s">
        <v>607</v>
      </c>
      <c r="C43" s="77" t="s">
        <v>608</v>
      </c>
      <c r="D43" s="78">
        <v>0</v>
      </c>
      <c r="E43" s="79">
        <v>0</v>
      </c>
      <c r="F43" s="79">
        <v>28624570</v>
      </c>
      <c r="G43" s="79">
        <v>1435000</v>
      </c>
      <c r="H43" s="80">
        <v>30059570</v>
      </c>
      <c r="I43" s="78">
        <v>0</v>
      </c>
      <c r="J43" s="79">
        <v>0</v>
      </c>
      <c r="K43" s="79">
        <v>1204894</v>
      </c>
      <c r="L43" s="79">
        <v>2853000</v>
      </c>
      <c r="M43" s="81">
        <v>4057894</v>
      </c>
    </row>
    <row r="44" spans="1:13" ht="16.5">
      <c r="A44" s="52"/>
      <c r="B44" s="82" t="s">
        <v>609</v>
      </c>
      <c r="C44" s="83"/>
      <c r="D44" s="84">
        <f aca="true" t="shared" si="5" ref="D44:M44">SUM(D40:D43)</f>
        <v>16518692</v>
      </c>
      <c r="E44" s="85">
        <f t="shared" si="5"/>
        <v>52076260</v>
      </c>
      <c r="F44" s="85">
        <f t="shared" si="5"/>
        <v>88862356</v>
      </c>
      <c r="G44" s="85">
        <f t="shared" si="5"/>
        <v>8435000</v>
      </c>
      <c r="H44" s="86">
        <f t="shared" si="5"/>
        <v>165892308</v>
      </c>
      <c r="I44" s="84">
        <f t="shared" si="5"/>
        <v>14221480</v>
      </c>
      <c r="J44" s="85">
        <f t="shared" si="5"/>
        <v>23542368</v>
      </c>
      <c r="K44" s="85">
        <f t="shared" si="5"/>
        <v>8986011</v>
      </c>
      <c r="L44" s="85">
        <f t="shared" si="5"/>
        <v>16753000</v>
      </c>
      <c r="M44" s="87">
        <f t="shared" si="5"/>
        <v>63502859</v>
      </c>
    </row>
    <row r="45" spans="1:13" ht="16.5">
      <c r="A45" s="53"/>
      <c r="B45" s="88" t="s">
        <v>610</v>
      </c>
      <c r="C45" s="89"/>
      <c r="D45" s="90">
        <f aca="true" t="shared" si="6" ref="D45:M45">SUM(D9,D11:D16,D18:D23,D25:D29,D31:D38,D40:D43)</f>
        <v>3979650670</v>
      </c>
      <c r="E45" s="91">
        <f t="shared" si="6"/>
        <v>7947191589</v>
      </c>
      <c r="F45" s="91">
        <f t="shared" si="6"/>
        <v>4323372577</v>
      </c>
      <c r="G45" s="91">
        <f t="shared" si="6"/>
        <v>776828000</v>
      </c>
      <c r="H45" s="92">
        <f t="shared" si="6"/>
        <v>17027042836</v>
      </c>
      <c r="I45" s="90">
        <f t="shared" si="6"/>
        <v>3832304060</v>
      </c>
      <c r="J45" s="91">
        <f t="shared" si="6"/>
        <v>7860065532</v>
      </c>
      <c r="K45" s="91">
        <f t="shared" si="6"/>
        <v>4583707544</v>
      </c>
      <c r="L45" s="91">
        <f t="shared" si="6"/>
        <v>435328000</v>
      </c>
      <c r="M45" s="93">
        <f t="shared" si="6"/>
        <v>16711405136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7" ht="15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2"/>
      <c r="O2" s="2"/>
      <c r="P2" s="2"/>
      <c r="Q2" s="2"/>
    </row>
    <row r="3" spans="1:13" ht="16.5" customHeight="1">
      <c r="A3" s="5"/>
      <c r="B3" s="6"/>
      <c r="C3" s="7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s="8" customFormat="1" ht="81.75" customHeight="1">
      <c r="A5" s="12"/>
      <c r="B5" s="13" t="s">
        <v>4</v>
      </c>
      <c r="C5" s="14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30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5" t="s">
        <v>31</v>
      </c>
      <c r="C9" s="56" t="s">
        <v>32</v>
      </c>
      <c r="D9" s="57">
        <v>496333729</v>
      </c>
      <c r="E9" s="58">
        <v>825833628</v>
      </c>
      <c r="F9" s="58">
        <v>702490790</v>
      </c>
      <c r="G9" s="58">
        <v>20200000</v>
      </c>
      <c r="H9" s="59">
        <v>2044858147</v>
      </c>
      <c r="I9" s="60">
        <v>458930906</v>
      </c>
      <c r="J9" s="61">
        <v>796817317</v>
      </c>
      <c r="K9" s="58">
        <v>608072384</v>
      </c>
      <c r="L9" s="61">
        <v>45659000</v>
      </c>
      <c r="M9" s="95">
        <v>1909479607</v>
      </c>
    </row>
    <row r="10" spans="1:13" s="8" customFormat="1" ht="12.75">
      <c r="A10" s="24"/>
      <c r="B10" s="55" t="s">
        <v>33</v>
      </c>
      <c r="C10" s="56" t="s">
        <v>34</v>
      </c>
      <c r="D10" s="57">
        <v>2570947455</v>
      </c>
      <c r="E10" s="58">
        <v>5212290275</v>
      </c>
      <c r="F10" s="58">
        <v>3023613501</v>
      </c>
      <c r="G10" s="58">
        <v>532728000</v>
      </c>
      <c r="H10" s="59">
        <v>11339579231</v>
      </c>
      <c r="I10" s="60">
        <v>2480629545</v>
      </c>
      <c r="J10" s="61">
        <v>5236468925</v>
      </c>
      <c r="K10" s="58">
        <v>3335553426</v>
      </c>
      <c r="L10" s="61">
        <v>219967000</v>
      </c>
      <c r="M10" s="95">
        <v>11272618896</v>
      </c>
    </row>
    <row r="11" spans="1:13" s="8" customFormat="1" ht="12.75">
      <c r="A11" s="24"/>
      <c r="B11" s="55" t="s">
        <v>35</v>
      </c>
      <c r="C11" s="56" t="s">
        <v>36</v>
      </c>
      <c r="D11" s="57">
        <v>1479715924</v>
      </c>
      <c r="E11" s="58">
        <v>6653668593</v>
      </c>
      <c r="F11" s="58">
        <v>2763538951</v>
      </c>
      <c r="G11" s="58">
        <v>214271000</v>
      </c>
      <c r="H11" s="59">
        <v>11111194468</v>
      </c>
      <c r="I11" s="60">
        <v>1259129825</v>
      </c>
      <c r="J11" s="61">
        <v>6755860221</v>
      </c>
      <c r="K11" s="58">
        <v>2482342215</v>
      </c>
      <c r="L11" s="61">
        <v>154384000</v>
      </c>
      <c r="M11" s="95">
        <v>10651716261</v>
      </c>
    </row>
    <row r="12" spans="1:13" s="8" customFormat="1" ht="12.75">
      <c r="A12" s="24"/>
      <c r="B12" s="55" t="s">
        <v>37</v>
      </c>
      <c r="C12" s="56" t="s">
        <v>38</v>
      </c>
      <c r="D12" s="57">
        <v>2724233507</v>
      </c>
      <c r="E12" s="58">
        <v>5179982374</v>
      </c>
      <c r="F12" s="58">
        <v>2583036419</v>
      </c>
      <c r="G12" s="58">
        <v>287798000</v>
      </c>
      <c r="H12" s="59">
        <v>10775050300</v>
      </c>
      <c r="I12" s="60">
        <v>2728474322</v>
      </c>
      <c r="J12" s="61">
        <v>5488032287</v>
      </c>
      <c r="K12" s="58">
        <v>2432554742</v>
      </c>
      <c r="L12" s="61">
        <v>268382000</v>
      </c>
      <c r="M12" s="95">
        <v>10917443351</v>
      </c>
    </row>
    <row r="13" spans="1:13" s="8" customFormat="1" ht="12.75">
      <c r="A13" s="24"/>
      <c r="B13" s="55" t="s">
        <v>39</v>
      </c>
      <c r="C13" s="56" t="s">
        <v>40</v>
      </c>
      <c r="D13" s="57">
        <v>3296407196</v>
      </c>
      <c r="E13" s="58">
        <v>8309640762</v>
      </c>
      <c r="F13" s="58">
        <v>5480130002</v>
      </c>
      <c r="G13" s="58">
        <v>337240000</v>
      </c>
      <c r="H13" s="59">
        <v>17423417960</v>
      </c>
      <c r="I13" s="60">
        <v>3221644551</v>
      </c>
      <c r="J13" s="61">
        <v>8063653260</v>
      </c>
      <c r="K13" s="58">
        <v>5265116262</v>
      </c>
      <c r="L13" s="61">
        <v>226117000</v>
      </c>
      <c r="M13" s="95">
        <v>16776531073</v>
      </c>
    </row>
    <row r="14" spans="1:13" s="8" customFormat="1" ht="12.75">
      <c r="A14" s="24"/>
      <c r="B14" s="55" t="s">
        <v>41</v>
      </c>
      <c r="C14" s="56" t="s">
        <v>42</v>
      </c>
      <c r="D14" s="57">
        <v>352972027</v>
      </c>
      <c r="E14" s="58">
        <v>1225096929</v>
      </c>
      <c r="F14" s="58">
        <v>429451261</v>
      </c>
      <c r="G14" s="58">
        <v>63214000</v>
      </c>
      <c r="H14" s="59">
        <v>2070734217</v>
      </c>
      <c r="I14" s="60">
        <v>332541829</v>
      </c>
      <c r="J14" s="61">
        <v>1240054940</v>
      </c>
      <c r="K14" s="58">
        <v>410030551</v>
      </c>
      <c r="L14" s="61">
        <v>42785000</v>
      </c>
      <c r="M14" s="95">
        <v>2025412320</v>
      </c>
    </row>
    <row r="15" spans="1:13" s="8" customFormat="1" ht="12.75">
      <c r="A15" s="24"/>
      <c r="B15" s="55" t="s">
        <v>43</v>
      </c>
      <c r="C15" s="56" t="s">
        <v>44</v>
      </c>
      <c r="D15" s="57">
        <v>0</v>
      </c>
      <c r="E15" s="58">
        <v>0</v>
      </c>
      <c r="F15" s="58">
        <v>-2000000</v>
      </c>
      <c r="G15" s="58">
        <v>2000000</v>
      </c>
      <c r="H15" s="59">
        <v>0</v>
      </c>
      <c r="I15" s="60">
        <v>2456460928</v>
      </c>
      <c r="J15" s="61">
        <v>519148709</v>
      </c>
      <c r="K15" s="58">
        <v>307771487</v>
      </c>
      <c r="L15" s="61">
        <v>150872000</v>
      </c>
      <c r="M15" s="95">
        <v>3434253124</v>
      </c>
    </row>
    <row r="16" spans="1:13" s="8" customFormat="1" ht="12.75">
      <c r="A16" s="24"/>
      <c r="B16" s="55" t="s">
        <v>45</v>
      </c>
      <c r="C16" s="56" t="s">
        <v>46</v>
      </c>
      <c r="D16" s="57">
        <v>2129604552</v>
      </c>
      <c r="E16" s="58">
        <v>4771137662</v>
      </c>
      <c r="F16" s="58">
        <v>2046955822</v>
      </c>
      <c r="G16" s="58">
        <v>158688000</v>
      </c>
      <c r="H16" s="59">
        <v>9106386036</v>
      </c>
      <c r="I16" s="60">
        <v>1825176807</v>
      </c>
      <c r="J16" s="61">
        <v>3672347139</v>
      </c>
      <c r="K16" s="58">
        <v>2105155604</v>
      </c>
      <c r="L16" s="61">
        <v>117767000</v>
      </c>
      <c r="M16" s="95">
        <v>7720446550</v>
      </c>
    </row>
    <row r="17" spans="1:13" s="8" customFormat="1" ht="12.75">
      <c r="A17" s="24"/>
      <c r="B17" s="96" t="s">
        <v>49</v>
      </c>
      <c r="C17" s="56"/>
      <c r="D17" s="65">
        <f aca="true" t="shared" si="0" ref="D17:M17">SUM(D9:D16)</f>
        <v>13050214390</v>
      </c>
      <c r="E17" s="66">
        <f t="shared" si="0"/>
        <v>32177650223</v>
      </c>
      <c r="F17" s="66">
        <f t="shared" si="0"/>
        <v>17027216746</v>
      </c>
      <c r="G17" s="66">
        <f t="shared" si="0"/>
        <v>1616139000</v>
      </c>
      <c r="H17" s="97">
        <f t="shared" si="0"/>
        <v>63871220359</v>
      </c>
      <c r="I17" s="98">
        <f t="shared" si="0"/>
        <v>14762988713</v>
      </c>
      <c r="J17" s="99">
        <f t="shared" si="0"/>
        <v>31772382798</v>
      </c>
      <c r="K17" s="66">
        <f t="shared" si="0"/>
        <v>16946596671</v>
      </c>
      <c r="L17" s="99">
        <f t="shared" si="0"/>
        <v>1225933000</v>
      </c>
      <c r="M17" s="100">
        <f t="shared" si="0"/>
        <v>64707901182</v>
      </c>
    </row>
    <row r="18" spans="1:13" s="8" customFormat="1" ht="12.75">
      <c r="A18" s="26"/>
      <c r="B18" s="101"/>
      <c r="C18" s="102"/>
      <c r="D18" s="103"/>
      <c r="E18" s="104"/>
      <c r="F18" s="104"/>
      <c r="G18" s="104"/>
      <c r="H18" s="105"/>
      <c r="I18" s="106"/>
      <c r="J18" s="107"/>
      <c r="K18" s="104"/>
      <c r="L18" s="107"/>
      <c r="M18" s="108"/>
    </row>
    <row r="19" spans="1:13" ht="12.75">
      <c r="A19" s="2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47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31</v>
      </c>
      <c r="C9" s="77" t="s">
        <v>32</v>
      </c>
      <c r="D9" s="78">
        <v>496333729</v>
      </c>
      <c r="E9" s="79">
        <v>825833628</v>
      </c>
      <c r="F9" s="79">
        <v>702490790</v>
      </c>
      <c r="G9" s="79">
        <v>20200000</v>
      </c>
      <c r="H9" s="80">
        <v>2044858147</v>
      </c>
      <c r="I9" s="78">
        <v>458930906</v>
      </c>
      <c r="J9" s="79">
        <v>796817317</v>
      </c>
      <c r="K9" s="79">
        <v>608072384</v>
      </c>
      <c r="L9" s="79">
        <v>45659000</v>
      </c>
      <c r="M9" s="81">
        <v>1909479607</v>
      </c>
    </row>
    <row r="10" spans="1:13" ht="12.75">
      <c r="A10" s="51" t="s">
        <v>48</v>
      </c>
      <c r="B10" s="76" t="s">
        <v>43</v>
      </c>
      <c r="C10" s="77" t="s">
        <v>44</v>
      </c>
      <c r="D10" s="78">
        <v>0</v>
      </c>
      <c r="E10" s="79">
        <v>0</v>
      </c>
      <c r="F10" s="79">
        <v>-2000000</v>
      </c>
      <c r="G10" s="79">
        <v>2000000</v>
      </c>
      <c r="H10" s="80">
        <v>0</v>
      </c>
      <c r="I10" s="78">
        <v>2456460928</v>
      </c>
      <c r="J10" s="79">
        <v>519148709</v>
      </c>
      <c r="K10" s="79">
        <v>307771487</v>
      </c>
      <c r="L10" s="79">
        <v>150872000</v>
      </c>
      <c r="M10" s="81">
        <v>3434253124</v>
      </c>
    </row>
    <row r="11" spans="1:13" ht="16.5">
      <c r="A11" s="52"/>
      <c r="B11" s="82" t="s">
        <v>49</v>
      </c>
      <c r="C11" s="83"/>
      <c r="D11" s="84">
        <f aca="true" t="shared" si="0" ref="D11:M11">SUM(D9:D10)</f>
        <v>496333729</v>
      </c>
      <c r="E11" s="85">
        <f t="shared" si="0"/>
        <v>825833628</v>
      </c>
      <c r="F11" s="85">
        <f t="shared" si="0"/>
        <v>700490790</v>
      </c>
      <c r="G11" s="85">
        <f t="shared" si="0"/>
        <v>22200000</v>
      </c>
      <c r="H11" s="86">
        <f t="shared" si="0"/>
        <v>2044858147</v>
      </c>
      <c r="I11" s="84">
        <f t="shared" si="0"/>
        <v>2915391834</v>
      </c>
      <c r="J11" s="85">
        <f t="shared" si="0"/>
        <v>1315966026</v>
      </c>
      <c r="K11" s="85">
        <f t="shared" si="0"/>
        <v>915843871</v>
      </c>
      <c r="L11" s="85">
        <f t="shared" si="0"/>
        <v>196531000</v>
      </c>
      <c r="M11" s="87">
        <f t="shared" si="0"/>
        <v>5343732731</v>
      </c>
    </row>
    <row r="12" spans="1:13" ht="12.75">
      <c r="A12" s="51" t="s">
        <v>50</v>
      </c>
      <c r="B12" s="76" t="s">
        <v>51</v>
      </c>
      <c r="C12" s="77" t="s">
        <v>52</v>
      </c>
      <c r="D12" s="78">
        <v>37041282</v>
      </c>
      <c r="E12" s="79">
        <v>56573907</v>
      </c>
      <c r="F12" s="79">
        <v>41798725</v>
      </c>
      <c r="G12" s="79">
        <v>10229000</v>
      </c>
      <c r="H12" s="80">
        <v>145642914</v>
      </c>
      <c r="I12" s="78">
        <v>35448372</v>
      </c>
      <c r="J12" s="79">
        <v>57956737</v>
      </c>
      <c r="K12" s="79">
        <v>42892593</v>
      </c>
      <c r="L12" s="79">
        <v>6945000</v>
      </c>
      <c r="M12" s="81">
        <v>143242702</v>
      </c>
    </row>
    <row r="13" spans="1:13" ht="12.75">
      <c r="A13" s="51" t="s">
        <v>50</v>
      </c>
      <c r="B13" s="76" t="s">
        <v>53</v>
      </c>
      <c r="C13" s="77" t="s">
        <v>54</v>
      </c>
      <c r="D13" s="78">
        <v>18692110</v>
      </c>
      <c r="E13" s="79">
        <v>39296685</v>
      </c>
      <c r="F13" s="79">
        <v>16389801</v>
      </c>
      <c r="G13" s="79">
        <v>12370000</v>
      </c>
      <c r="H13" s="80">
        <v>86748596</v>
      </c>
      <c r="I13" s="78">
        <v>18642193</v>
      </c>
      <c r="J13" s="79">
        <v>36114562</v>
      </c>
      <c r="K13" s="79">
        <v>19448673</v>
      </c>
      <c r="L13" s="79">
        <v>5735000</v>
      </c>
      <c r="M13" s="81">
        <v>79940428</v>
      </c>
    </row>
    <row r="14" spans="1:13" ht="12.75">
      <c r="A14" s="51" t="s">
        <v>50</v>
      </c>
      <c r="B14" s="76" t="s">
        <v>55</v>
      </c>
      <c r="C14" s="77" t="s">
        <v>56</v>
      </c>
      <c r="D14" s="78">
        <v>53613124</v>
      </c>
      <c r="E14" s="79">
        <v>83970723</v>
      </c>
      <c r="F14" s="79">
        <v>41737557</v>
      </c>
      <c r="G14" s="79">
        <v>11680000</v>
      </c>
      <c r="H14" s="80">
        <v>191001404</v>
      </c>
      <c r="I14" s="78">
        <v>52165441</v>
      </c>
      <c r="J14" s="79">
        <v>59902024</v>
      </c>
      <c r="K14" s="79">
        <v>46534252</v>
      </c>
      <c r="L14" s="79">
        <v>6602000</v>
      </c>
      <c r="M14" s="81">
        <v>165203717</v>
      </c>
    </row>
    <row r="15" spans="1:13" ht="12.75">
      <c r="A15" s="51" t="s">
        <v>50</v>
      </c>
      <c r="B15" s="76" t="s">
        <v>57</v>
      </c>
      <c r="C15" s="77" t="s">
        <v>58</v>
      </c>
      <c r="D15" s="78">
        <v>35881263</v>
      </c>
      <c r="E15" s="79">
        <v>42238625</v>
      </c>
      <c r="F15" s="79">
        <v>38172753</v>
      </c>
      <c r="G15" s="79">
        <v>16156000</v>
      </c>
      <c r="H15" s="80">
        <v>132448641</v>
      </c>
      <c r="I15" s="78">
        <v>33965431</v>
      </c>
      <c r="J15" s="79">
        <v>35792875</v>
      </c>
      <c r="K15" s="79">
        <v>45965451</v>
      </c>
      <c r="L15" s="79">
        <v>3729000</v>
      </c>
      <c r="M15" s="81">
        <v>119452757</v>
      </c>
    </row>
    <row r="16" spans="1:13" ht="12.75">
      <c r="A16" s="51" t="s">
        <v>50</v>
      </c>
      <c r="B16" s="76" t="s">
        <v>59</v>
      </c>
      <c r="C16" s="77" t="s">
        <v>60</v>
      </c>
      <c r="D16" s="78">
        <v>9628174</v>
      </c>
      <c r="E16" s="79">
        <v>7748401</v>
      </c>
      <c r="F16" s="79">
        <v>40543506</v>
      </c>
      <c r="G16" s="79">
        <v>6212000</v>
      </c>
      <c r="H16" s="80">
        <v>64132081</v>
      </c>
      <c r="I16" s="78">
        <v>6232496</v>
      </c>
      <c r="J16" s="79">
        <v>9497080</v>
      </c>
      <c r="K16" s="79">
        <v>-800184</v>
      </c>
      <c r="L16" s="79">
        <v>12178000</v>
      </c>
      <c r="M16" s="81">
        <v>27107392</v>
      </c>
    </row>
    <row r="17" spans="1:13" ht="12.75">
      <c r="A17" s="51" t="s">
        <v>50</v>
      </c>
      <c r="B17" s="76" t="s">
        <v>61</v>
      </c>
      <c r="C17" s="77" t="s">
        <v>62</v>
      </c>
      <c r="D17" s="78">
        <v>98444747</v>
      </c>
      <c r="E17" s="79">
        <v>125482961</v>
      </c>
      <c r="F17" s="79">
        <v>70406112</v>
      </c>
      <c r="G17" s="79">
        <v>4956000</v>
      </c>
      <c r="H17" s="80">
        <v>299289820</v>
      </c>
      <c r="I17" s="78">
        <v>94236864</v>
      </c>
      <c r="J17" s="79">
        <v>95114237</v>
      </c>
      <c r="K17" s="79">
        <v>61040236</v>
      </c>
      <c r="L17" s="79">
        <v>7712000</v>
      </c>
      <c r="M17" s="81">
        <v>258103337</v>
      </c>
    </row>
    <row r="18" spans="1:13" ht="12.75">
      <c r="A18" s="51" t="s">
        <v>50</v>
      </c>
      <c r="B18" s="76" t="s">
        <v>63</v>
      </c>
      <c r="C18" s="77" t="s">
        <v>64</v>
      </c>
      <c r="D18" s="78">
        <v>17111815</v>
      </c>
      <c r="E18" s="79">
        <v>6745382</v>
      </c>
      <c r="F18" s="79">
        <v>26516929</v>
      </c>
      <c r="G18" s="79">
        <v>4031000</v>
      </c>
      <c r="H18" s="80">
        <v>54405126</v>
      </c>
      <c r="I18" s="78">
        <v>15859149</v>
      </c>
      <c r="J18" s="79">
        <v>7622597</v>
      </c>
      <c r="K18" s="79">
        <v>22462803</v>
      </c>
      <c r="L18" s="79">
        <v>6060000</v>
      </c>
      <c r="M18" s="81">
        <v>52004549</v>
      </c>
    </row>
    <row r="19" spans="1:13" ht="12.75">
      <c r="A19" s="51" t="s">
        <v>65</v>
      </c>
      <c r="B19" s="76" t="s">
        <v>66</v>
      </c>
      <c r="C19" s="77" t="s">
        <v>67</v>
      </c>
      <c r="D19" s="78">
        <v>0</v>
      </c>
      <c r="E19" s="79">
        <v>0</v>
      </c>
      <c r="F19" s="79">
        <v>46180828</v>
      </c>
      <c r="G19" s="79">
        <v>1846000</v>
      </c>
      <c r="H19" s="80">
        <v>48026828</v>
      </c>
      <c r="I19" s="78">
        <v>0</v>
      </c>
      <c r="J19" s="79">
        <v>0</v>
      </c>
      <c r="K19" s="79">
        <v>82202161</v>
      </c>
      <c r="L19" s="79">
        <v>3257000</v>
      </c>
      <c r="M19" s="81">
        <v>85459161</v>
      </c>
    </row>
    <row r="20" spans="1:13" ht="16.5">
      <c r="A20" s="52"/>
      <c r="B20" s="82" t="s">
        <v>68</v>
      </c>
      <c r="C20" s="83"/>
      <c r="D20" s="84">
        <f aca="true" t="shared" si="1" ref="D20:M20">SUM(D12:D19)</f>
        <v>270412515</v>
      </c>
      <c r="E20" s="85">
        <f t="shared" si="1"/>
        <v>362056684</v>
      </c>
      <c r="F20" s="85">
        <f t="shared" si="1"/>
        <v>321746211</v>
      </c>
      <c r="G20" s="85">
        <f t="shared" si="1"/>
        <v>67480000</v>
      </c>
      <c r="H20" s="86">
        <f t="shared" si="1"/>
        <v>1021695410</v>
      </c>
      <c r="I20" s="84">
        <f t="shared" si="1"/>
        <v>256549946</v>
      </c>
      <c r="J20" s="85">
        <f t="shared" si="1"/>
        <v>302000112</v>
      </c>
      <c r="K20" s="85">
        <f t="shared" si="1"/>
        <v>319745985</v>
      </c>
      <c r="L20" s="85">
        <f t="shared" si="1"/>
        <v>52218000</v>
      </c>
      <c r="M20" s="87">
        <f t="shared" si="1"/>
        <v>930514043</v>
      </c>
    </row>
    <row r="21" spans="1:13" ht="12.75">
      <c r="A21" s="51" t="s">
        <v>50</v>
      </c>
      <c r="B21" s="76" t="s">
        <v>69</v>
      </c>
      <c r="C21" s="77" t="s">
        <v>70</v>
      </c>
      <c r="D21" s="78">
        <v>0</v>
      </c>
      <c r="E21" s="79">
        <v>0</v>
      </c>
      <c r="F21" s="79">
        <v>120102559</v>
      </c>
      <c r="G21" s="79">
        <v>4078000</v>
      </c>
      <c r="H21" s="80">
        <v>124180559</v>
      </c>
      <c r="I21" s="78">
        <v>125544</v>
      </c>
      <c r="J21" s="79">
        <v>58008</v>
      </c>
      <c r="K21" s="79">
        <v>98958469</v>
      </c>
      <c r="L21" s="79">
        <v>11803000</v>
      </c>
      <c r="M21" s="81">
        <v>110945021</v>
      </c>
    </row>
    <row r="22" spans="1:13" ht="12.75">
      <c r="A22" s="51" t="s">
        <v>50</v>
      </c>
      <c r="B22" s="76" t="s">
        <v>71</v>
      </c>
      <c r="C22" s="77" t="s">
        <v>72</v>
      </c>
      <c r="D22" s="78">
        <v>15047743</v>
      </c>
      <c r="E22" s="79">
        <v>428400</v>
      </c>
      <c r="F22" s="79">
        <v>117205876</v>
      </c>
      <c r="G22" s="79">
        <v>8601000</v>
      </c>
      <c r="H22" s="80">
        <v>141283019</v>
      </c>
      <c r="I22" s="78">
        <v>18893736</v>
      </c>
      <c r="J22" s="79">
        <v>316258</v>
      </c>
      <c r="K22" s="79">
        <v>105407253</v>
      </c>
      <c r="L22" s="79">
        <v>5572000</v>
      </c>
      <c r="M22" s="81">
        <v>130189247</v>
      </c>
    </row>
    <row r="23" spans="1:13" ht="12.75">
      <c r="A23" s="51" t="s">
        <v>50</v>
      </c>
      <c r="B23" s="76" t="s">
        <v>73</v>
      </c>
      <c r="C23" s="77" t="s">
        <v>74</v>
      </c>
      <c r="D23" s="78">
        <v>2083732</v>
      </c>
      <c r="E23" s="79">
        <v>3637167</v>
      </c>
      <c r="F23" s="79">
        <v>40008529</v>
      </c>
      <c r="G23" s="79">
        <v>3073000</v>
      </c>
      <c r="H23" s="80">
        <v>48802428</v>
      </c>
      <c r="I23" s="78">
        <v>0</v>
      </c>
      <c r="J23" s="79">
        <v>0</v>
      </c>
      <c r="K23" s="79">
        <v>-5130000</v>
      </c>
      <c r="L23" s="79">
        <v>5130000</v>
      </c>
      <c r="M23" s="81">
        <v>0</v>
      </c>
    </row>
    <row r="24" spans="1:13" ht="12.75">
      <c r="A24" s="51" t="s">
        <v>50</v>
      </c>
      <c r="B24" s="76" t="s">
        <v>75</v>
      </c>
      <c r="C24" s="77" t="s">
        <v>76</v>
      </c>
      <c r="D24" s="78">
        <v>5234409</v>
      </c>
      <c r="E24" s="79">
        <v>13349213</v>
      </c>
      <c r="F24" s="79">
        <v>53118126</v>
      </c>
      <c r="G24" s="79">
        <v>3046000</v>
      </c>
      <c r="H24" s="80">
        <v>74747748</v>
      </c>
      <c r="I24" s="78">
        <v>2933475</v>
      </c>
      <c r="J24" s="79">
        <v>6338309</v>
      </c>
      <c r="K24" s="79">
        <v>-2821320</v>
      </c>
      <c r="L24" s="79">
        <v>3140000</v>
      </c>
      <c r="M24" s="81">
        <v>9590464</v>
      </c>
    </row>
    <row r="25" spans="1:13" ht="12.75">
      <c r="A25" s="51" t="s">
        <v>50</v>
      </c>
      <c r="B25" s="76" t="s">
        <v>77</v>
      </c>
      <c r="C25" s="77" t="s">
        <v>78</v>
      </c>
      <c r="D25" s="78">
        <v>37972622</v>
      </c>
      <c r="E25" s="79">
        <v>365480</v>
      </c>
      <c r="F25" s="79">
        <v>32824720</v>
      </c>
      <c r="G25" s="79">
        <v>8214000</v>
      </c>
      <c r="H25" s="80">
        <v>79376822</v>
      </c>
      <c r="I25" s="78">
        <v>36032318</v>
      </c>
      <c r="J25" s="79">
        <v>370317</v>
      </c>
      <c r="K25" s="79">
        <v>34216361</v>
      </c>
      <c r="L25" s="79">
        <v>5684000</v>
      </c>
      <c r="M25" s="81">
        <v>76302996</v>
      </c>
    </row>
    <row r="26" spans="1:13" ht="12.75">
      <c r="A26" s="51" t="s">
        <v>50</v>
      </c>
      <c r="B26" s="76" t="s">
        <v>79</v>
      </c>
      <c r="C26" s="77" t="s">
        <v>80</v>
      </c>
      <c r="D26" s="78">
        <v>0</v>
      </c>
      <c r="E26" s="79">
        <v>0</v>
      </c>
      <c r="F26" s="79">
        <v>-18073000</v>
      </c>
      <c r="G26" s="79">
        <v>18073000</v>
      </c>
      <c r="H26" s="80">
        <v>0</v>
      </c>
      <c r="I26" s="78">
        <v>106591468</v>
      </c>
      <c r="J26" s="79">
        <v>-215398</v>
      </c>
      <c r="K26" s="79">
        <v>66054964</v>
      </c>
      <c r="L26" s="79">
        <v>11445000</v>
      </c>
      <c r="M26" s="81">
        <v>183876034</v>
      </c>
    </row>
    <row r="27" spans="1:13" ht="12.75">
      <c r="A27" s="51" t="s">
        <v>65</v>
      </c>
      <c r="B27" s="76" t="s">
        <v>81</v>
      </c>
      <c r="C27" s="77" t="s">
        <v>82</v>
      </c>
      <c r="D27" s="78">
        <v>0</v>
      </c>
      <c r="E27" s="79">
        <v>106214085</v>
      </c>
      <c r="F27" s="79">
        <v>391665730</v>
      </c>
      <c r="G27" s="79">
        <v>33915000</v>
      </c>
      <c r="H27" s="80">
        <v>531794815</v>
      </c>
      <c r="I27" s="78">
        <v>0</v>
      </c>
      <c r="J27" s="79">
        <v>0</v>
      </c>
      <c r="K27" s="79">
        <v>-22193000</v>
      </c>
      <c r="L27" s="79">
        <v>22193000</v>
      </c>
      <c r="M27" s="81">
        <v>0</v>
      </c>
    </row>
    <row r="28" spans="1:13" ht="16.5">
      <c r="A28" s="52"/>
      <c r="B28" s="82" t="s">
        <v>83</v>
      </c>
      <c r="C28" s="83"/>
      <c r="D28" s="84">
        <f aca="true" t="shared" si="2" ref="D28:M28">SUM(D21:D27)</f>
        <v>60338506</v>
      </c>
      <c r="E28" s="85">
        <f t="shared" si="2"/>
        <v>123994345</v>
      </c>
      <c r="F28" s="85">
        <f t="shared" si="2"/>
        <v>736852540</v>
      </c>
      <c r="G28" s="85">
        <f t="shared" si="2"/>
        <v>79000000</v>
      </c>
      <c r="H28" s="86">
        <f t="shared" si="2"/>
        <v>1000185391</v>
      </c>
      <c r="I28" s="84">
        <f t="shared" si="2"/>
        <v>164576541</v>
      </c>
      <c r="J28" s="85">
        <f t="shared" si="2"/>
        <v>6867494</v>
      </c>
      <c r="K28" s="85">
        <f t="shared" si="2"/>
        <v>274492727</v>
      </c>
      <c r="L28" s="85">
        <f t="shared" si="2"/>
        <v>64967000</v>
      </c>
      <c r="M28" s="87">
        <f t="shared" si="2"/>
        <v>510903762</v>
      </c>
    </row>
    <row r="29" spans="1:13" ht="12.75">
      <c r="A29" s="51" t="s">
        <v>50</v>
      </c>
      <c r="B29" s="76" t="s">
        <v>84</v>
      </c>
      <c r="C29" s="77" t="s">
        <v>85</v>
      </c>
      <c r="D29" s="78">
        <v>46120440</v>
      </c>
      <c r="E29" s="79">
        <v>35743586</v>
      </c>
      <c r="F29" s="79">
        <v>21087378</v>
      </c>
      <c r="G29" s="79">
        <v>6778000</v>
      </c>
      <c r="H29" s="80">
        <v>109729404</v>
      </c>
      <c r="I29" s="78">
        <v>41415774</v>
      </c>
      <c r="J29" s="79">
        <v>25696568</v>
      </c>
      <c r="K29" s="79">
        <v>19194860</v>
      </c>
      <c r="L29" s="79">
        <v>5448000</v>
      </c>
      <c r="M29" s="81">
        <v>91755202</v>
      </c>
    </row>
    <row r="30" spans="1:13" ht="12.75">
      <c r="A30" s="51" t="s">
        <v>50</v>
      </c>
      <c r="B30" s="76" t="s">
        <v>86</v>
      </c>
      <c r="C30" s="77" t="s">
        <v>87</v>
      </c>
      <c r="D30" s="78">
        <v>2666442</v>
      </c>
      <c r="E30" s="79">
        <v>634548</v>
      </c>
      <c r="F30" s="79">
        <v>154362255</v>
      </c>
      <c r="G30" s="79">
        <v>6015000</v>
      </c>
      <c r="H30" s="80">
        <v>163678245</v>
      </c>
      <c r="I30" s="78">
        <v>1293483</v>
      </c>
      <c r="J30" s="79">
        <v>272372</v>
      </c>
      <c r="K30" s="79">
        <v>66079326</v>
      </c>
      <c r="L30" s="79">
        <v>8125000</v>
      </c>
      <c r="M30" s="81">
        <v>75770181</v>
      </c>
    </row>
    <row r="31" spans="1:13" ht="12.75">
      <c r="A31" s="51" t="s">
        <v>50</v>
      </c>
      <c r="B31" s="76" t="s">
        <v>88</v>
      </c>
      <c r="C31" s="77" t="s">
        <v>89</v>
      </c>
      <c r="D31" s="78">
        <v>4790833</v>
      </c>
      <c r="E31" s="79">
        <v>6167106</v>
      </c>
      <c r="F31" s="79">
        <v>53377202</v>
      </c>
      <c r="G31" s="79">
        <v>12119000</v>
      </c>
      <c r="H31" s="80">
        <v>76454141</v>
      </c>
      <c r="I31" s="78">
        <v>3298994</v>
      </c>
      <c r="J31" s="79">
        <v>6748508</v>
      </c>
      <c r="K31" s="79">
        <v>103365982</v>
      </c>
      <c r="L31" s="79">
        <v>4042000</v>
      </c>
      <c r="M31" s="81">
        <v>117455484</v>
      </c>
    </row>
    <row r="32" spans="1:13" ht="12.75">
      <c r="A32" s="51" t="s">
        <v>50</v>
      </c>
      <c r="B32" s="76" t="s">
        <v>90</v>
      </c>
      <c r="C32" s="77" t="s">
        <v>91</v>
      </c>
      <c r="D32" s="78">
        <v>-231</v>
      </c>
      <c r="E32" s="79">
        <v>273525</v>
      </c>
      <c r="F32" s="79">
        <v>69353230</v>
      </c>
      <c r="G32" s="79">
        <v>11455000</v>
      </c>
      <c r="H32" s="80">
        <v>81081524</v>
      </c>
      <c r="I32" s="78">
        <v>6919386</v>
      </c>
      <c r="J32" s="79">
        <v>274085</v>
      </c>
      <c r="K32" s="79">
        <v>57965584</v>
      </c>
      <c r="L32" s="79">
        <v>8315000</v>
      </c>
      <c r="M32" s="81">
        <v>73474055</v>
      </c>
    </row>
    <row r="33" spans="1:13" ht="12.75">
      <c r="A33" s="51" t="s">
        <v>50</v>
      </c>
      <c r="B33" s="76" t="s">
        <v>92</v>
      </c>
      <c r="C33" s="77" t="s">
        <v>93</v>
      </c>
      <c r="D33" s="78">
        <v>2237944</v>
      </c>
      <c r="E33" s="79">
        <v>7407565</v>
      </c>
      <c r="F33" s="79">
        <v>29336136</v>
      </c>
      <c r="G33" s="79">
        <v>2602000</v>
      </c>
      <c r="H33" s="80">
        <v>41583645</v>
      </c>
      <c r="I33" s="78">
        <v>7559149</v>
      </c>
      <c r="J33" s="79">
        <v>2841019</v>
      </c>
      <c r="K33" s="79">
        <v>27062344</v>
      </c>
      <c r="L33" s="79">
        <v>2666000</v>
      </c>
      <c r="M33" s="81">
        <v>40128512</v>
      </c>
    </row>
    <row r="34" spans="1:13" ht="12.75">
      <c r="A34" s="51" t="s">
        <v>50</v>
      </c>
      <c r="B34" s="76" t="s">
        <v>94</v>
      </c>
      <c r="C34" s="77" t="s">
        <v>95</v>
      </c>
      <c r="D34" s="78">
        <v>120954469</v>
      </c>
      <c r="E34" s="79">
        <v>74838196</v>
      </c>
      <c r="F34" s="79">
        <v>99321660</v>
      </c>
      <c r="G34" s="79">
        <v>6893000</v>
      </c>
      <c r="H34" s="80">
        <v>302007325</v>
      </c>
      <c r="I34" s="78">
        <v>115324325</v>
      </c>
      <c r="J34" s="79">
        <v>106466101</v>
      </c>
      <c r="K34" s="79">
        <v>17019503</v>
      </c>
      <c r="L34" s="79">
        <v>6000000</v>
      </c>
      <c r="M34" s="81">
        <v>244809929</v>
      </c>
    </row>
    <row r="35" spans="1:13" ht="12.75">
      <c r="A35" s="51" t="s">
        <v>65</v>
      </c>
      <c r="B35" s="76" t="s">
        <v>96</v>
      </c>
      <c r="C35" s="77" t="s">
        <v>97</v>
      </c>
      <c r="D35" s="78">
        <v>0</v>
      </c>
      <c r="E35" s="79">
        <v>81389902</v>
      </c>
      <c r="F35" s="79">
        <v>232414322</v>
      </c>
      <c r="G35" s="79">
        <v>61997000</v>
      </c>
      <c r="H35" s="80">
        <v>375801224</v>
      </c>
      <c r="I35" s="78">
        <v>0</v>
      </c>
      <c r="J35" s="79">
        <v>69906585</v>
      </c>
      <c r="K35" s="79">
        <v>-35316704</v>
      </c>
      <c r="L35" s="79">
        <v>70822000</v>
      </c>
      <c r="M35" s="81">
        <v>105411881</v>
      </c>
    </row>
    <row r="36" spans="1:13" ht="16.5">
      <c r="A36" s="52"/>
      <c r="B36" s="82" t="s">
        <v>98</v>
      </c>
      <c r="C36" s="83"/>
      <c r="D36" s="84">
        <f aca="true" t="shared" si="3" ref="D36:M36">SUM(D29:D35)</f>
        <v>176769897</v>
      </c>
      <c r="E36" s="85">
        <f t="shared" si="3"/>
        <v>206454428</v>
      </c>
      <c r="F36" s="85">
        <f t="shared" si="3"/>
        <v>659252183</v>
      </c>
      <c r="G36" s="85">
        <f t="shared" si="3"/>
        <v>107859000</v>
      </c>
      <c r="H36" s="86">
        <f t="shared" si="3"/>
        <v>1150335508</v>
      </c>
      <c r="I36" s="84">
        <f t="shared" si="3"/>
        <v>175811111</v>
      </c>
      <c r="J36" s="85">
        <f t="shared" si="3"/>
        <v>212205238</v>
      </c>
      <c r="K36" s="85">
        <f t="shared" si="3"/>
        <v>255370895</v>
      </c>
      <c r="L36" s="85">
        <f t="shared" si="3"/>
        <v>105418000</v>
      </c>
      <c r="M36" s="87">
        <f t="shared" si="3"/>
        <v>748805244</v>
      </c>
    </row>
    <row r="37" spans="1:13" ht="12.75">
      <c r="A37" s="51" t="s">
        <v>50</v>
      </c>
      <c r="B37" s="76" t="s">
        <v>99</v>
      </c>
      <c r="C37" s="77" t="s">
        <v>100</v>
      </c>
      <c r="D37" s="78">
        <v>10933492</v>
      </c>
      <c r="E37" s="79">
        <v>8139165</v>
      </c>
      <c r="F37" s="79">
        <v>64650369</v>
      </c>
      <c r="G37" s="79">
        <v>16130000</v>
      </c>
      <c r="H37" s="80">
        <v>99853026</v>
      </c>
      <c r="I37" s="78">
        <v>10506623</v>
      </c>
      <c r="J37" s="79">
        <v>7703986</v>
      </c>
      <c r="K37" s="79">
        <v>60425433</v>
      </c>
      <c r="L37" s="79">
        <v>11017000</v>
      </c>
      <c r="M37" s="81">
        <v>89653042</v>
      </c>
    </row>
    <row r="38" spans="1:13" ht="12.75">
      <c r="A38" s="51" t="s">
        <v>50</v>
      </c>
      <c r="B38" s="76" t="s">
        <v>101</v>
      </c>
      <c r="C38" s="77" t="s">
        <v>102</v>
      </c>
      <c r="D38" s="78">
        <v>3185072</v>
      </c>
      <c r="E38" s="79">
        <v>8625516</v>
      </c>
      <c r="F38" s="79">
        <v>-1259295</v>
      </c>
      <c r="G38" s="79">
        <v>2832000</v>
      </c>
      <c r="H38" s="80">
        <v>13383293</v>
      </c>
      <c r="I38" s="78">
        <v>24209010</v>
      </c>
      <c r="J38" s="79">
        <v>20740936</v>
      </c>
      <c r="K38" s="79">
        <v>62267121</v>
      </c>
      <c r="L38" s="79">
        <v>2773000</v>
      </c>
      <c r="M38" s="81">
        <v>109990067</v>
      </c>
    </row>
    <row r="39" spans="1:13" ht="12.75">
      <c r="A39" s="51" t="s">
        <v>50</v>
      </c>
      <c r="B39" s="76" t="s">
        <v>103</v>
      </c>
      <c r="C39" s="77" t="s">
        <v>104</v>
      </c>
      <c r="D39" s="78">
        <v>16208492</v>
      </c>
      <c r="E39" s="79">
        <v>31757185</v>
      </c>
      <c r="F39" s="79">
        <v>30922039</v>
      </c>
      <c r="G39" s="79">
        <v>2775000</v>
      </c>
      <c r="H39" s="80">
        <v>81662716</v>
      </c>
      <c r="I39" s="78">
        <v>0</v>
      </c>
      <c r="J39" s="79">
        <v>8163720</v>
      </c>
      <c r="K39" s="79">
        <v>19665089</v>
      </c>
      <c r="L39" s="79">
        <v>6369000</v>
      </c>
      <c r="M39" s="81">
        <v>34197809</v>
      </c>
    </row>
    <row r="40" spans="1:13" ht="12.75">
      <c r="A40" s="51" t="s">
        <v>65</v>
      </c>
      <c r="B40" s="76" t="s">
        <v>105</v>
      </c>
      <c r="C40" s="77" t="s">
        <v>106</v>
      </c>
      <c r="D40" s="78">
        <v>0</v>
      </c>
      <c r="E40" s="79">
        <v>18681895</v>
      </c>
      <c r="F40" s="79">
        <v>121050389</v>
      </c>
      <c r="G40" s="79">
        <v>20592000</v>
      </c>
      <c r="H40" s="80">
        <v>160324284</v>
      </c>
      <c r="I40" s="78">
        <v>0</v>
      </c>
      <c r="J40" s="79">
        <v>35827585</v>
      </c>
      <c r="K40" s="79">
        <v>108148038</v>
      </c>
      <c r="L40" s="79">
        <v>16017000</v>
      </c>
      <c r="M40" s="81">
        <v>159992623</v>
      </c>
    </row>
    <row r="41" spans="1:13" ht="16.5">
      <c r="A41" s="52"/>
      <c r="B41" s="82" t="s">
        <v>107</v>
      </c>
      <c r="C41" s="83"/>
      <c r="D41" s="84">
        <f aca="true" t="shared" si="4" ref="D41:M41">SUM(D37:D40)</f>
        <v>30327056</v>
      </c>
      <c r="E41" s="85">
        <f t="shared" si="4"/>
        <v>67203761</v>
      </c>
      <c r="F41" s="85">
        <f t="shared" si="4"/>
        <v>215363502</v>
      </c>
      <c r="G41" s="85">
        <f t="shared" si="4"/>
        <v>42329000</v>
      </c>
      <c r="H41" s="86">
        <f t="shared" si="4"/>
        <v>355223319</v>
      </c>
      <c r="I41" s="84">
        <f t="shared" si="4"/>
        <v>34715633</v>
      </c>
      <c r="J41" s="85">
        <f t="shared" si="4"/>
        <v>72436227</v>
      </c>
      <c r="K41" s="85">
        <f t="shared" si="4"/>
        <v>250505681</v>
      </c>
      <c r="L41" s="85">
        <f t="shared" si="4"/>
        <v>36176000</v>
      </c>
      <c r="M41" s="87">
        <f t="shared" si="4"/>
        <v>393833541</v>
      </c>
    </row>
    <row r="42" spans="1:13" ht="12.75">
      <c r="A42" s="51" t="s">
        <v>50</v>
      </c>
      <c r="B42" s="76" t="s">
        <v>108</v>
      </c>
      <c r="C42" s="77" t="s">
        <v>109</v>
      </c>
      <c r="D42" s="78">
        <v>37447602</v>
      </c>
      <c r="E42" s="79">
        <v>333756</v>
      </c>
      <c r="F42" s="79">
        <v>130507995</v>
      </c>
      <c r="G42" s="79">
        <v>4508000</v>
      </c>
      <c r="H42" s="80">
        <v>172797353</v>
      </c>
      <c r="I42" s="78">
        <v>35534107</v>
      </c>
      <c r="J42" s="79">
        <v>311667</v>
      </c>
      <c r="K42" s="79">
        <v>111329910</v>
      </c>
      <c r="L42" s="79">
        <v>2499000</v>
      </c>
      <c r="M42" s="81">
        <v>149674684</v>
      </c>
    </row>
    <row r="43" spans="1:13" ht="12.75">
      <c r="A43" s="51" t="s">
        <v>50</v>
      </c>
      <c r="B43" s="76" t="s">
        <v>110</v>
      </c>
      <c r="C43" s="77" t="s">
        <v>111</v>
      </c>
      <c r="D43" s="78">
        <v>-129482</v>
      </c>
      <c r="E43" s="79">
        <v>8008</v>
      </c>
      <c r="F43" s="79">
        <v>67552506</v>
      </c>
      <c r="G43" s="79">
        <v>6901000</v>
      </c>
      <c r="H43" s="80">
        <v>74332032</v>
      </c>
      <c r="I43" s="78">
        <v>10251407</v>
      </c>
      <c r="J43" s="79">
        <v>238478</v>
      </c>
      <c r="K43" s="79">
        <v>58945088</v>
      </c>
      <c r="L43" s="79">
        <v>7088000</v>
      </c>
      <c r="M43" s="81">
        <v>76522973</v>
      </c>
    </row>
    <row r="44" spans="1:13" ht="12.75">
      <c r="A44" s="51" t="s">
        <v>50</v>
      </c>
      <c r="B44" s="76" t="s">
        <v>112</v>
      </c>
      <c r="C44" s="77" t="s">
        <v>113</v>
      </c>
      <c r="D44" s="78">
        <v>13876478</v>
      </c>
      <c r="E44" s="79">
        <v>29785</v>
      </c>
      <c r="F44" s="79">
        <v>152928643</v>
      </c>
      <c r="G44" s="79">
        <v>5259000</v>
      </c>
      <c r="H44" s="80">
        <v>172093906</v>
      </c>
      <c r="I44" s="78">
        <v>16668647</v>
      </c>
      <c r="J44" s="79">
        <v>84062</v>
      </c>
      <c r="K44" s="79">
        <v>149895116</v>
      </c>
      <c r="L44" s="79">
        <v>7905000</v>
      </c>
      <c r="M44" s="81">
        <v>174552825</v>
      </c>
    </row>
    <row r="45" spans="1:13" ht="12.75">
      <c r="A45" s="51" t="s">
        <v>50</v>
      </c>
      <c r="B45" s="76" t="s">
        <v>114</v>
      </c>
      <c r="C45" s="77" t="s">
        <v>115</v>
      </c>
      <c r="D45" s="78">
        <v>24228781</v>
      </c>
      <c r="E45" s="79">
        <v>452586</v>
      </c>
      <c r="F45" s="79">
        <v>76205908</v>
      </c>
      <c r="G45" s="79">
        <v>14983000</v>
      </c>
      <c r="H45" s="80">
        <v>115870275</v>
      </c>
      <c r="I45" s="78">
        <v>19705813</v>
      </c>
      <c r="J45" s="79">
        <v>435738</v>
      </c>
      <c r="K45" s="79">
        <v>75268513</v>
      </c>
      <c r="L45" s="79">
        <v>6897000</v>
      </c>
      <c r="M45" s="81">
        <v>102307064</v>
      </c>
    </row>
    <row r="46" spans="1:13" ht="12.75">
      <c r="A46" s="51" t="s">
        <v>50</v>
      </c>
      <c r="B46" s="76" t="s">
        <v>116</v>
      </c>
      <c r="C46" s="77" t="s">
        <v>117</v>
      </c>
      <c r="D46" s="78">
        <v>237299054</v>
      </c>
      <c r="E46" s="79">
        <v>160308277</v>
      </c>
      <c r="F46" s="79">
        <v>180701909</v>
      </c>
      <c r="G46" s="79">
        <v>14813000</v>
      </c>
      <c r="H46" s="80">
        <v>593122240</v>
      </c>
      <c r="I46" s="78">
        <v>223089842</v>
      </c>
      <c r="J46" s="79">
        <v>171112445</v>
      </c>
      <c r="K46" s="79">
        <v>197706779</v>
      </c>
      <c r="L46" s="79">
        <v>15091000</v>
      </c>
      <c r="M46" s="81">
        <v>607000066</v>
      </c>
    </row>
    <row r="47" spans="1:13" ht="12.75">
      <c r="A47" s="51" t="s">
        <v>65</v>
      </c>
      <c r="B47" s="76" t="s">
        <v>118</v>
      </c>
      <c r="C47" s="77" t="s">
        <v>119</v>
      </c>
      <c r="D47" s="78">
        <v>0</v>
      </c>
      <c r="E47" s="79">
        <v>73007734</v>
      </c>
      <c r="F47" s="79">
        <v>348893817</v>
      </c>
      <c r="G47" s="79">
        <v>80079000</v>
      </c>
      <c r="H47" s="80">
        <v>501980551</v>
      </c>
      <c r="I47" s="78">
        <v>0</v>
      </c>
      <c r="J47" s="79">
        <v>66434839</v>
      </c>
      <c r="K47" s="79">
        <v>220270231</v>
      </c>
      <c r="L47" s="79">
        <v>153167000</v>
      </c>
      <c r="M47" s="81">
        <v>439872070</v>
      </c>
    </row>
    <row r="48" spans="1:13" ht="16.5">
      <c r="A48" s="52"/>
      <c r="B48" s="82" t="s">
        <v>120</v>
      </c>
      <c r="C48" s="83"/>
      <c r="D48" s="84">
        <f aca="true" t="shared" si="5" ref="D48:M48">SUM(D42:D47)</f>
        <v>312722433</v>
      </c>
      <c r="E48" s="85">
        <f t="shared" si="5"/>
        <v>234140146</v>
      </c>
      <c r="F48" s="85">
        <f t="shared" si="5"/>
        <v>956790778</v>
      </c>
      <c r="G48" s="85">
        <f t="shared" si="5"/>
        <v>126543000</v>
      </c>
      <c r="H48" s="86">
        <f t="shared" si="5"/>
        <v>1630196357</v>
      </c>
      <c r="I48" s="84">
        <f t="shared" si="5"/>
        <v>305249816</v>
      </c>
      <c r="J48" s="85">
        <f t="shared" si="5"/>
        <v>238617229</v>
      </c>
      <c r="K48" s="85">
        <f t="shared" si="5"/>
        <v>813415637</v>
      </c>
      <c r="L48" s="85">
        <f t="shared" si="5"/>
        <v>192647000</v>
      </c>
      <c r="M48" s="87">
        <f t="shared" si="5"/>
        <v>1549929682</v>
      </c>
    </row>
    <row r="49" spans="1:13" ht="12.75">
      <c r="A49" s="51" t="s">
        <v>50</v>
      </c>
      <c r="B49" s="76" t="s">
        <v>121</v>
      </c>
      <c r="C49" s="77" t="s">
        <v>122</v>
      </c>
      <c r="D49" s="78">
        <v>36273863</v>
      </c>
      <c r="E49" s="79">
        <v>12037348</v>
      </c>
      <c r="F49" s="79">
        <v>89586454</v>
      </c>
      <c r="G49" s="79">
        <v>31320000</v>
      </c>
      <c r="H49" s="80">
        <v>169217665</v>
      </c>
      <c r="I49" s="78">
        <v>34517671</v>
      </c>
      <c r="J49" s="79">
        <v>12475669</v>
      </c>
      <c r="K49" s="79">
        <v>84250830</v>
      </c>
      <c r="L49" s="79">
        <v>23260000</v>
      </c>
      <c r="M49" s="81">
        <v>154504170</v>
      </c>
    </row>
    <row r="50" spans="1:13" ht="12.75">
      <c r="A50" s="51" t="s">
        <v>50</v>
      </c>
      <c r="B50" s="76" t="s">
        <v>123</v>
      </c>
      <c r="C50" s="77" t="s">
        <v>124</v>
      </c>
      <c r="D50" s="78">
        <v>12868725</v>
      </c>
      <c r="E50" s="79">
        <v>303798</v>
      </c>
      <c r="F50" s="79">
        <v>97540880</v>
      </c>
      <c r="G50" s="79">
        <v>12911000</v>
      </c>
      <c r="H50" s="80">
        <v>123624403</v>
      </c>
      <c r="I50" s="78">
        <v>11375167</v>
      </c>
      <c r="J50" s="79">
        <v>306082</v>
      </c>
      <c r="K50" s="79">
        <v>85449948</v>
      </c>
      <c r="L50" s="79">
        <v>12934000</v>
      </c>
      <c r="M50" s="81">
        <v>110065197</v>
      </c>
    </row>
    <row r="51" spans="1:13" ht="12.75">
      <c r="A51" s="51" t="s">
        <v>50</v>
      </c>
      <c r="B51" s="76" t="s">
        <v>125</v>
      </c>
      <c r="C51" s="77" t="s">
        <v>126</v>
      </c>
      <c r="D51" s="78">
        <v>16963531</v>
      </c>
      <c r="E51" s="79">
        <v>9496767</v>
      </c>
      <c r="F51" s="79">
        <v>116322022</v>
      </c>
      <c r="G51" s="79">
        <v>15313000</v>
      </c>
      <c r="H51" s="80">
        <v>158095320</v>
      </c>
      <c r="I51" s="78">
        <v>13214912</v>
      </c>
      <c r="J51" s="79">
        <v>7663102</v>
      </c>
      <c r="K51" s="79">
        <v>103169130</v>
      </c>
      <c r="L51" s="79">
        <v>13543000</v>
      </c>
      <c r="M51" s="81">
        <v>137590144</v>
      </c>
    </row>
    <row r="52" spans="1:13" ht="12.75">
      <c r="A52" s="51" t="s">
        <v>50</v>
      </c>
      <c r="B52" s="76" t="s">
        <v>127</v>
      </c>
      <c r="C52" s="77" t="s">
        <v>128</v>
      </c>
      <c r="D52" s="78">
        <v>3643632</v>
      </c>
      <c r="E52" s="79">
        <v>159234</v>
      </c>
      <c r="F52" s="79">
        <v>-16948824</v>
      </c>
      <c r="G52" s="79">
        <v>17631000</v>
      </c>
      <c r="H52" s="80">
        <v>4485042</v>
      </c>
      <c r="I52" s="78">
        <v>1053759</v>
      </c>
      <c r="J52" s="79">
        <v>49109</v>
      </c>
      <c r="K52" s="79">
        <v>42578212</v>
      </c>
      <c r="L52" s="79">
        <v>9258000</v>
      </c>
      <c r="M52" s="81">
        <v>52939080</v>
      </c>
    </row>
    <row r="53" spans="1:13" ht="12.75">
      <c r="A53" s="51" t="s">
        <v>65</v>
      </c>
      <c r="B53" s="76" t="s">
        <v>129</v>
      </c>
      <c r="C53" s="77" t="s">
        <v>130</v>
      </c>
      <c r="D53" s="78">
        <v>0</v>
      </c>
      <c r="E53" s="79">
        <v>9263494</v>
      </c>
      <c r="F53" s="79">
        <v>210396876</v>
      </c>
      <c r="G53" s="79">
        <v>65652000</v>
      </c>
      <c r="H53" s="80">
        <v>285312370</v>
      </c>
      <c r="I53" s="78">
        <v>0</v>
      </c>
      <c r="J53" s="79">
        <v>11943173</v>
      </c>
      <c r="K53" s="79">
        <v>211038229</v>
      </c>
      <c r="L53" s="79">
        <v>31634000</v>
      </c>
      <c r="M53" s="81">
        <v>254615402</v>
      </c>
    </row>
    <row r="54" spans="1:13" ht="16.5">
      <c r="A54" s="52"/>
      <c r="B54" s="82" t="s">
        <v>131</v>
      </c>
      <c r="C54" s="83"/>
      <c r="D54" s="84">
        <f aca="true" t="shared" si="6" ref="D54:M54">SUM(D49:D53)</f>
        <v>69749751</v>
      </c>
      <c r="E54" s="85">
        <f t="shared" si="6"/>
        <v>31260641</v>
      </c>
      <c r="F54" s="85">
        <f t="shared" si="6"/>
        <v>496897408</v>
      </c>
      <c r="G54" s="85">
        <f t="shared" si="6"/>
        <v>142827000</v>
      </c>
      <c r="H54" s="86">
        <f t="shared" si="6"/>
        <v>740734800</v>
      </c>
      <c r="I54" s="84">
        <f t="shared" si="6"/>
        <v>60161509</v>
      </c>
      <c r="J54" s="85">
        <f t="shared" si="6"/>
        <v>32437135</v>
      </c>
      <c r="K54" s="85">
        <f t="shared" si="6"/>
        <v>526486349</v>
      </c>
      <c r="L54" s="85">
        <f t="shared" si="6"/>
        <v>90629000</v>
      </c>
      <c r="M54" s="87">
        <f t="shared" si="6"/>
        <v>709713993</v>
      </c>
    </row>
    <row r="55" spans="1:13" ht="16.5">
      <c r="A55" s="53"/>
      <c r="B55" s="88" t="s">
        <v>132</v>
      </c>
      <c r="C55" s="89"/>
      <c r="D55" s="90">
        <f aca="true" t="shared" si="7" ref="D55:M55">SUM(D9:D10,D12:D19,D21:D27,D29:D35,D37:D40,D42:D47,D49:D53)</f>
        <v>1416653887</v>
      </c>
      <c r="E55" s="91">
        <f t="shared" si="7"/>
        <v>1850943633</v>
      </c>
      <c r="F55" s="91">
        <f t="shared" si="7"/>
        <v>4087393412</v>
      </c>
      <c r="G55" s="91">
        <f t="shared" si="7"/>
        <v>588238000</v>
      </c>
      <c r="H55" s="92">
        <f t="shared" si="7"/>
        <v>7943228932</v>
      </c>
      <c r="I55" s="90">
        <f t="shared" si="7"/>
        <v>3912456390</v>
      </c>
      <c r="J55" s="91">
        <f t="shared" si="7"/>
        <v>2180529461</v>
      </c>
      <c r="K55" s="91">
        <f t="shared" si="7"/>
        <v>3355861145</v>
      </c>
      <c r="L55" s="91">
        <f t="shared" si="7"/>
        <v>738586000</v>
      </c>
      <c r="M55" s="93">
        <f t="shared" si="7"/>
        <v>10187432996</v>
      </c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133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41</v>
      </c>
      <c r="C9" s="77" t="s">
        <v>42</v>
      </c>
      <c r="D9" s="78">
        <v>352972027</v>
      </c>
      <c r="E9" s="79">
        <v>1225096929</v>
      </c>
      <c r="F9" s="79">
        <v>429451261</v>
      </c>
      <c r="G9" s="79">
        <v>63214000</v>
      </c>
      <c r="H9" s="80">
        <v>2070734217</v>
      </c>
      <c r="I9" s="78">
        <v>332541829</v>
      </c>
      <c r="J9" s="79">
        <v>1240054940</v>
      </c>
      <c r="K9" s="79">
        <v>410030551</v>
      </c>
      <c r="L9" s="79">
        <v>42785000</v>
      </c>
      <c r="M9" s="81">
        <v>2025412320</v>
      </c>
    </row>
    <row r="10" spans="1:13" ht="16.5">
      <c r="A10" s="52"/>
      <c r="B10" s="82" t="s">
        <v>49</v>
      </c>
      <c r="C10" s="83"/>
      <c r="D10" s="84">
        <f aca="true" t="shared" si="0" ref="D10:M10">D9</f>
        <v>352972027</v>
      </c>
      <c r="E10" s="85">
        <f t="shared" si="0"/>
        <v>1225096929</v>
      </c>
      <c r="F10" s="85">
        <f t="shared" si="0"/>
        <v>429451261</v>
      </c>
      <c r="G10" s="85">
        <f t="shared" si="0"/>
        <v>63214000</v>
      </c>
      <c r="H10" s="86">
        <f t="shared" si="0"/>
        <v>2070734217</v>
      </c>
      <c r="I10" s="84">
        <f t="shared" si="0"/>
        <v>332541829</v>
      </c>
      <c r="J10" s="85">
        <f t="shared" si="0"/>
        <v>1240054940</v>
      </c>
      <c r="K10" s="85">
        <f t="shared" si="0"/>
        <v>410030551</v>
      </c>
      <c r="L10" s="85">
        <f t="shared" si="0"/>
        <v>42785000</v>
      </c>
      <c r="M10" s="87">
        <f t="shared" si="0"/>
        <v>2025412320</v>
      </c>
    </row>
    <row r="11" spans="1:13" ht="12.75">
      <c r="A11" s="51" t="s">
        <v>50</v>
      </c>
      <c r="B11" s="76" t="s">
        <v>134</v>
      </c>
      <c r="C11" s="77" t="s">
        <v>135</v>
      </c>
      <c r="D11" s="78">
        <v>6085166</v>
      </c>
      <c r="E11" s="79">
        <v>9698857</v>
      </c>
      <c r="F11" s="79">
        <v>11700128</v>
      </c>
      <c r="G11" s="79">
        <v>25483000</v>
      </c>
      <c r="H11" s="80">
        <v>52967151</v>
      </c>
      <c r="I11" s="78">
        <v>5443982</v>
      </c>
      <c r="J11" s="79">
        <v>10644075</v>
      </c>
      <c r="K11" s="79">
        <v>7951429</v>
      </c>
      <c r="L11" s="79">
        <v>16220000</v>
      </c>
      <c r="M11" s="81">
        <v>40259486</v>
      </c>
    </row>
    <row r="12" spans="1:13" ht="12.75">
      <c r="A12" s="51" t="s">
        <v>50</v>
      </c>
      <c r="B12" s="76" t="s">
        <v>136</v>
      </c>
      <c r="C12" s="77" t="s">
        <v>137</v>
      </c>
      <c r="D12" s="78">
        <v>0</v>
      </c>
      <c r="E12" s="79">
        <v>-2014</v>
      </c>
      <c r="F12" s="79">
        <v>36325975</v>
      </c>
      <c r="G12" s="79">
        <v>13415000</v>
      </c>
      <c r="H12" s="80">
        <v>49738961</v>
      </c>
      <c r="I12" s="78">
        <v>0</v>
      </c>
      <c r="J12" s="79">
        <v>0</v>
      </c>
      <c r="K12" s="79">
        <v>-14716000</v>
      </c>
      <c r="L12" s="79">
        <v>14716000</v>
      </c>
      <c r="M12" s="81">
        <v>0</v>
      </c>
    </row>
    <row r="13" spans="1:13" ht="12.75">
      <c r="A13" s="51" t="s">
        <v>50</v>
      </c>
      <c r="B13" s="76" t="s">
        <v>138</v>
      </c>
      <c r="C13" s="77" t="s">
        <v>139</v>
      </c>
      <c r="D13" s="78">
        <v>212610</v>
      </c>
      <c r="E13" s="79">
        <v>13937512</v>
      </c>
      <c r="F13" s="79">
        <v>-1861273</v>
      </c>
      <c r="G13" s="79">
        <v>31228000</v>
      </c>
      <c r="H13" s="80">
        <v>43516849</v>
      </c>
      <c r="I13" s="78">
        <v>18673</v>
      </c>
      <c r="J13" s="79">
        <v>4279134</v>
      </c>
      <c r="K13" s="79">
        <v>-10304786</v>
      </c>
      <c r="L13" s="79">
        <v>32367000</v>
      </c>
      <c r="M13" s="81">
        <v>26360021</v>
      </c>
    </row>
    <row r="14" spans="1:13" ht="12.75">
      <c r="A14" s="51" t="s">
        <v>65</v>
      </c>
      <c r="B14" s="76" t="s">
        <v>140</v>
      </c>
      <c r="C14" s="77" t="s">
        <v>141</v>
      </c>
      <c r="D14" s="78">
        <v>0</v>
      </c>
      <c r="E14" s="79">
        <v>0</v>
      </c>
      <c r="F14" s="79">
        <v>18885450</v>
      </c>
      <c r="G14" s="79">
        <v>2576000</v>
      </c>
      <c r="H14" s="80">
        <v>21461450</v>
      </c>
      <c r="I14" s="78">
        <v>0</v>
      </c>
      <c r="J14" s="79">
        <v>0</v>
      </c>
      <c r="K14" s="79">
        <v>15178317</v>
      </c>
      <c r="L14" s="79">
        <v>3811000</v>
      </c>
      <c r="M14" s="81">
        <v>18989317</v>
      </c>
    </row>
    <row r="15" spans="1:13" ht="16.5">
      <c r="A15" s="52"/>
      <c r="B15" s="82" t="s">
        <v>142</v>
      </c>
      <c r="C15" s="83"/>
      <c r="D15" s="84">
        <f aca="true" t="shared" si="1" ref="D15:M15">SUM(D11:D14)</f>
        <v>6297776</v>
      </c>
      <c r="E15" s="85">
        <f t="shared" si="1"/>
        <v>23634355</v>
      </c>
      <c r="F15" s="85">
        <f t="shared" si="1"/>
        <v>65050280</v>
      </c>
      <c r="G15" s="85">
        <f t="shared" si="1"/>
        <v>72702000</v>
      </c>
      <c r="H15" s="86">
        <f t="shared" si="1"/>
        <v>167684411</v>
      </c>
      <c r="I15" s="84">
        <f t="shared" si="1"/>
        <v>5462655</v>
      </c>
      <c r="J15" s="85">
        <f t="shared" si="1"/>
        <v>14923209</v>
      </c>
      <c r="K15" s="85">
        <f t="shared" si="1"/>
        <v>-1891040</v>
      </c>
      <c r="L15" s="85">
        <f t="shared" si="1"/>
        <v>67114000</v>
      </c>
      <c r="M15" s="87">
        <f t="shared" si="1"/>
        <v>85608824</v>
      </c>
    </row>
    <row r="16" spans="1:13" ht="12.75">
      <c r="A16" s="51" t="s">
        <v>50</v>
      </c>
      <c r="B16" s="76" t="s">
        <v>143</v>
      </c>
      <c r="C16" s="77" t="s">
        <v>144</v>
      </c>
      <c r="D16" s="78">
        <v>13517590</v>
      </c>
      <c r="E16" s="79">
        <v>9410213</v>
      </c>
      <c r="F16" s="79">
        <v>-8205210</v>
      </c>
      <c r="G16" s="79">
        <v>8267000</v>
      </c>
      <c r="H16" s="80">
        <v>22989593</v>
      </c>
      <c r="I16" s="78">
        <v>20390479</v>
      </c>
      <c r="J16" s="79">
        <v>23623252</v>
      </c>
      <c r="K16" s="79">
        <v>-5280487</v>
      </c>
      <c r="L16" s="79">
        <v>7137000</v>
      </c>
      <c r="M16" s="81">
        <v>45870244</v>
      </c>
    </row>
    <row r="17" spans="1:13" ht="12.75">
      <c r="A17" s="51" t="s">
        <v>50</v>
      </c>
      <c r="B17" s="76" t="s">
        <v>145</v>
      </c>
      <c r="C17" s="77" t="s">
        <v>146</v>
      </c>
      <c r="D17" s="78">
        <v>9452435</v>
      </c>
      <c r="E17" s="79">
        <v>4350605</v>
      </c>
      <c r="F17" s="79">
        <v>-7441236</v>
      </c>
      <c r="G17" s="79">
        <v>8819000</v>
      </c>
      <c r="H17" s="80">
        <v>15180804</v>
      </c>
      <c r="I17" s="78">
        <v>7836343</v>
      </c>
      <c r="J17" s="79">
        <v>12886162</v>
      </c>
      <c r="K17" s="79">
        <v>23676054</v>
      </c>
      <c r="L17" s="79">
        <v>2839000</v>
      </c>
      <c r="M17" s="81">
        <v>47237559</v>
      </c>
    </row>
    <row r="18" spans="1:13" ht="12.75">
      <c r="A18" s="51" t="s">
        <v>50</v>
      </c>
      <c r="B18" s="76" t="s">
        <v>147</v>
      </c>
      <c r="C18" s="77" t="s">
        <v>148</v>
      </c>
      <c r="D18" s="78">
        <v>18226778</v>
      </c>
      <c r="E18" s="79">
        <v>15731725</v>
      </c>
      <c r="F18" s="79">
        <v>29648744</v>
      </c>
      <c r="G18" s="79">
        <v>7071000</v>
      </c>
      <c r="H18" s="80">
        <v>70678247</v>
      </c>
      <c r="I18" s="78">
        <v>17154865</v>
      </c>
      <c r="J18" s="79">
        <v>16662396</v>
      </c>
      <c r="K18" s="79">
        <v>29475465</v>
      </c>
      <c r="L18" s="79">
        <v>2479000</v>
      </c>
      <c r="M18" s="81">
        <v>65771726</v>
      </c>
    </row>
    <row r="19" spans="1:13" ht="12.75">
      <c r="A19" s="51" t="s">
        <v>50</v>
      </c>
      <c r="B19" s="76" t="s">
        <v>149</v>
      </c>
      <c r="C19" s="77" t="s">
        <v>150</v>
      </c>
      <c r="D19" s="78">
        <v>87351945</v>
      </c>
      <c r="E19" s="79">
        <v>363400689</v>
      </c>
      <c r="F19" s="79">
        <v>328493628</v>
      </c>
      <c r="G19" s="79">
        <v>20533000</v>
      </c>
      <c r="H19" s="80">
        <v>799779262</v>
      </c>
      <c r="I19" s="78">
        <v>84305978</v>
      </c>
      <c r="J19" s="79">
        <v>361262799</v>
      </c>
      <c r="K19" s="79">
        <v>257264723</v>
      </c>
      <c r="L19" s="79">
        <v>20785000</v>
      </c>
      <c r="M19" s="81">
        <v>723618500</v>
      </c>
    </row>
    <row r="20" spans="1:13" ht="12.75">
      <c r="A20" s="51" t="s">
        <v>50</v>
      </c>
      <c r="B20" s="76" t="s">
        <v>151</v>
      </c>
      <c r="C20" s="77" t="s">
        <v>152</v>
      </c>
      <c r="D20" s="78">
        <v>6378588</v>
      </c>
      <c r="E20" s="79">
        <v>49039660</v>
      </c>
      <c r="F20" s="79">
        <v>50168276</v>
      </c>
      <c r="G20" s="79">
        <v>10629000</v>
      </c>
      <c r="H20" s="80">
        <v>116215524</v>
      </c>
      <c r="I20" s="78">
        <v>0</v>
      </c>
      <c r="J20" s="79">
        <v>0</v>
      </c>
      <c r="K20" s="79">
        <v>-6334000</v>
      </c>
      <c r="L20" s="79">
        <v>6334000</v>
      </c>
      <c r="M20" s="81">
        <v>0</v>
      </c>
    </row>
    <row r="21" spans="1:13" ht="12.75">
      <c r="A21" s="51" t="s">
        <v>65</v>
      </c>
      <c r="B21" s="76" t="s">
        <v>153</v>
      </c>
      <c r="C21" s="77" t="s">
        <v>154</v>
      </c>
      <c r="D21" s="78">
        <v>0</v>
      </c>
      <c r="E21" s="79">
        <v>0</v>
      </c>
      <c r="F21" s="79">
        <v>51598029</v>
      </c>
      <c r="G21" s="79">
        <v>9023000</v>
      </c>
      <c r="H21" s="80">
        <v>60621029</v>
      </c>
      <c r="I21" s="78">
        <v>0</v>
      </c>
      <c r="J21" s="79">
        <v>0</v>
      </c>
      <c r="K21" s="79">
        <v>51225474</v>
      </c>
      <c r="L21" s="79">
        <v>3091000</v>
      </c>
      <c r="M21" s="81">
        <v>54316474</v>
      </c>
    </row>
    <row r="22" spans="1:13" ht="16.5">
      <c r="A22" s="52"/>
      <c r="B22" s="82" t="s">
        <v>155</v>
      </c>
      <c r="C22" s="83"/>
      <c r="D22" s="84">
        <f aca="true" t="shared" si="2" ref="D22:M22">SUM(D16:D21)</f>
        <v>134927336</v>
      </c>
      <c r="E22" s="85">
        <f t="shared" si="2"/>
        <v>441932892</v>
      </c>
      <c r="F22" s="85">
        <f t="shared" si="2"/>
        <v>444262231</v>
      </c>
      <c r="G22" s="85">
        <f t="shared" si="2"/>
        <v>64342000</v>
      </c>
      <c r="H22" s="86">
        <f t="shared" si="2"/>
        <v>1085464459</v>
      </c>
      <c r="I22" s="84">
        <f t="shared" si="2"/>
        <v>129687665</v>
      </c>
      <c r="J22" s="85">
        <f t="shared" si="2"/>
        <v>414434609</v>
      </c>
      <c r="K22" s="85">
        <f t="shared" si="2"/>
        <v>350027229</v>
      </c>
      <c r="L22" s="85">
        <f t="shared" si="2"/>
        <v>42665000</v>
      </c>
      <c r="M22" s="87">
        <f t="shared" si="2"/>
        <v>936814503</v>
      </c>
    </row>
    <row r="23" spans="1:13" ht="12.75">
      <c r="A23" s="51" t="s">
        <v>50</v>
      </c>
      <c r="B23" s="76" t="s">
        <v>156</v>
      </c>
      <c r="C23" s="77" t="s">
        <v>157</v>
      </c>
      <c r="D23" s="78">
        <v>16412847</v>
      </c>
      <c r="E23" s="79">
        <v>54698560</v>
      </c>
      <c r="F23" s="79">
        <v>64257478</v>
      </c>
      <c r="G23" s="79">
        <v>39197000</v>
      </c>
      <c r="H23" s="80">
        <v>174565885</v>
      </c>
      <c r="I23" s="78">
        <v>16196150</v>
      </c>
      <c r="J23" s="79">
        <v>50992766</v>
      </c>
      <c r="K23" s="79">
        <v>46945750</v>
      </c>
      <c r="L23" s="79">
        <v>46996000</v>
      </c>
      <c r="M23" s="81">
        <v>161130666</v>
      </c>
    </row>
    <row r="24" spans="1:13" ht="12.75">
      <c r="A24" s="51" t="s">
        <v>50</v>
      </c>
      <c r="B24" s="76" t="s">
        <v>158</v>
      </c>
      <c r="C24" s="77" t="s">
        <v>159</v>
      </c>
      <c r="D24" s="78">
        <v>37928720</v>
      </c>
      <c r="E24" s="79">
        <v>108335008</v>
      </c>
      <c r="F24" s="79">
        <v>81966904</v>
      </c>
      <c r="G24" s="79">
        <v>19230000</v>
      </c>
      <c r="H24" s="80">
        <v>247460632</v>
      </c>
      <c r="I24" s="78">
        <v>36038679</v>
      </c>
      <c r="J24" s="79">
        <v>103903375</v>
      </c>
      <c r="K24" s="79">
        <v>81419096</v>
      </c>
      <c r="L24" s="79">
        <v>9888000</v>
      </c>
      <c r="M24" s="81">
        <v>231249150</v>
      </c>
    </row>
    <row r="25" spans="1:13" ht="12.75">
      <c r="A25" s="51" t="s">
        <v>50</v>
      </c>
      <c r="B25" s="76" t="s">
        <v>160</v>
      </c>
      <c r="C25" s="77" t="s">
        <v>161</v>
      </c>
      <c r="D25" s="78">
        <v>4175290</v>
      </c>
      <c r="E25" s="79">
        <v>40808679</v>
      </c>
      <c r="F25" s="79">
        <v>49951185</v>
      </c>
      <c r="G25" s="79">
        <v>11619000</v>
      </c>
      <c r="H25" s="80">
        <v>106554154</v>
      </c>
      <c r="I25" s="78">
        <v>4025612</v>
      </c>
      <c r="J25" s="79">
        <v>44839789</v>
      </c>
      <c r="K25" s="79">
        <v>60579710</v>
      </c>
      <c r="L25" s="79">
        <v>2630000</v>
      </c>
      <c r="M25" s="81">
        <v>112075111</v>
      </c>
    </row>
    <row r="26" spans="1:13" ht="12.75">
      <c r="A26" s="51" t="s">
        <v>50</v>
      </c>
      <c r="B26" s="76" t="s">
        <v>162</v>
      </c>
      <c r="C26" s="77" t="s">
        <v>163</v>
      </c>
      <c r="D26" s="78">
        <v>42217227</v>
      </c>
      <c r="E26" s="79">
        <v>59066951</v>
      </c>
      <c r="F26" s="79">
        <v>-12175522</v>
      </c>
      <c r="G26" s="79">
        <v>28361000</v>
      </c>
      <c r="H26" s="80">
        <v>117469656</v>
      </c>
      <c r="I26" s="78">
        <v>42291783</v>
      </c>
      <c r="J26" s="79">
        <v>93639795</v>
      </c>
      <c r="K26" s="79">
        <v>220128013</v>
      </c>
      <c r="L26" s="79">
        <v>21082000</v>
      </c>
      <c r="M26" s="81">
        <v>377141591</v>
      </c>
    </row>
    <row r="27" spans="1:13" ht="12.75">
      <c r="A27" s="51" t="s">
        <v>50</v>
      </c>
      <c r="B27" s="76" t="s">
        <v>164</v>
      </c>
      <c r="C27" s="77" t="s">
        <v>165</v>
      </c>
      <c r="D27" s="78">
        <v>8254854</v>
      </c>
      <c r="E27" s="79">
        <v>8323792</v>
      </c>
      <c r="F27" s="79">
        <v>-32777933</v>
      </c>
      <c r="G27" s="79">
        <v>37665000</v>
      </c>
      <c r="H27" s="80">
        <v>21465713</v>
      </c>
      <c r="I27" s="78">
        <v>8535714</v>
      </c>
      <c r="J27" s="79">
        <v>4798998</v>
      </c>
      <c r="K27" s="79">
        <v>16484584</v>
      </c>
      <c r="L27" s="79">
        <v>14611000</v>
      </c>
      <c r="M27" s="81">
        <v>44430296</v>
      </c>
    </row>
    <row r="28" spans="1:13" ht="12.75">
      <c r="A28" s="51" t="s">
        <v>50</v>
      </c>
      <c r="B28" s="76" t="s">
        <v>166</v>
      </c>
      <c r="C28" s="77" t="s">
        <v>167</v>
      </c>
      <c r="D28" s="78">
        <v>0</v>
      </c>
      <c r="E28" s="79">
        <v>0</v>
      </c>
      <c r="F28" s="79">
        <v>-19815000</v>
      </c>
      <c r="G28" s="79">
        <v>19815000</v>
      </c>
      <c r="H28" s="80">
        <v>0</v>
      </c>
      <c r="I28" s="78">
        <v>1622477</v>
      </c>
      <c r="J28" s="79">
        <v>7960213</v>
      </c>
      <c r="K28" s="79">
        <v>-9485419</v>
      </c>
      <c r="L28" s="79">
        <v>12989000</v>
      </c>
      <c r="M28" s="81">
        <v>13086271</v>
      </c>
    </row>
    <row r="29" spans="1:13" ht="12.75">
      <c r="A29" s="51" t="s">
        <v>65</v>
      </c>
      <c r="B29" s="76" t="s">
        <v>168</v>
      </c>
      <c r="C29" s="77" t="s">
        <v>169</v>
      </c>
      <c r="D29" s="78">
        <v>0</v>
      </c>
      <c r="E29" s="79">
        <v>0</v>
      </c>
      <c r="F29" s="79">
        <v>58924500</v>
      </c>
      <c r="G29" s="79">
        <v>4311000</v>
      </c>
      <c r="H29" s="80">
        <v>63235500</v>
      </c>
      <c r="I29" s="78">
        <v>0</v>
      </c>
      <c r="J29" s="79">
        <v>0</v>
      </c>
      <c r="K29" s="79">
        <v>58832579</v>
      </c>
      <c r="L29" s="79">
        <v>7142000</v>
      </c>
      <c r="M29" s="81">
        <v>65974579</v>
      </c>
    </row>
    <row r="30" spans="1:13" ht="16.5">
      <c r="A30" s="52"/>
      <c r="B30" s="82" t="s">
        <v>170</v>
      </c>
      <c r="C30" s="83"/>
      <c r="D30" s="84">
        <f aca="true" t="shared" si="3" ref="D30:M30">SUM(D23:D29)</f>
        <v>108988938</v>
      </c>
      <c r="E30" s="85">
        <f t="shared" si="3"/>
        <v>271232990</v>
      </c>
      <c r="F30" s="85">
        <f t="shared" si="3"/>
        <v>190331612</v>
      </c>
      <c r="G30" s="85">
        <f t="shared" si="3"/>
        <v>160198000</v>
      </c>
      <c r="H30" s="86">
        <f t="shared" si="3"/>
        <v>730751540</v>
      </c>
      <c r="I30" s="84">
        <f t="shared" si="3"/>
        <v>108710415</v>
      </c>
      <c r="J30" s="85">
        <f t="shared" si="3"/>
        <v>306134936</v>
      </c>
      <c r="K30" s="85">
        <f t="shared" si="3"/>
        <v>474904313</v>
      </c>
      <c r="L30" s="85">
        <f t="shared" si="3"/>
        <v>115338000</v>
      </c>
      <c r="M30" s="87">
        <f t="shared" si="3"/>
        <v>1005087664</v>
      </c>
    </row>
    <row r="31" spans="1:13" ht="12.75">
      <c r="A31" s="51" t="s">
        <v>50</v>
      </c>
      <c r="B31" s="76" t="s">
        <v>171</v>
      </c>
      <c r="C31" s="77" t="s">
        <v>172</v>
      </c>
      <c r="D31" s="78">
        <v>18968704</v>
      </c>
      <c r="E31" s="79">
        <v>138528173</v>
      </c>
      <c r="F31" s="79">
        <v>97822920</v>
      </c>
      <c r="G31" s="79">
        <v>10820000</v>
      </c>
      <c r="H31" s="80">
        <v>266139797</v>
      </c>
      <c r="I31" s="78">
        <v>17777283</v>
      </c>
      <c r="J31" s="79">
        <v>119614336</v>
      </c>
      <c r="K31" s="79">
        <v>89310156</v>
      </c>
      <c r="L31" s="79">
        <v>12228000</v>
      </c>
      <c r="M31" s="81">
        <v>238929775</v>
      </c>
    </row>
    <row r="32" spans="1:13" ht="12.75">
      <c r="A32" s="51" t="s">
        <v>50</v>
      </c>
      <c r="B32" s="76" t="s">
        <v>173</v>
      </c>
      <c r="C32" s="77" t="s">
        <v>174</v>
      </c>
      <c r="D32" s="78">
        <v>27123106</v>
      </c>
      <c r="E32" s="79">
        <v>73921964</v>
      </c>
      <c r="F32" s="79">
        <v>83741803</v>
      </c>
      <c r="G32" s="79">
        <v>29112000</v>
      </c>
      <c r="H32" s="80">
        <v>213898873</v>
      </c>
      <c r="I32" s="78">
        <v>24760534</v>
      </c>
      <c r="J32" s="79">
        <v>68032640</v>
      </c>
      <c r="K32" s="79">
        <v>77175261</v>
      </c>
      <c r="L32" s="79">
        <v>26420000</v>
      </c>
      <c r="M32" s="81">
        <v>196388435</v>
      </c>
    </row>
    <row r="33" spans="1:13" ht="12.75">
      <c r="A33" s="51" t="s">
        <v>50</v>
      </c>
      <c r="B33" s="76" t="s">
        <v>175</v>
      </c>
      <c r="C33" s="77" t="s">
        <v>176</v>
      </c>
      <c r="D33" s="78">
        <v>56423326</v>
      </c>
      <c r="E33" s="79">
        <v>193908162</v>
      </c>
      <c r="F33" s="79">
        <v>88451490</v>
      </c>
      <c r="G33" s="79">
        <v>14880000</v>
      </c>
      <c r="H33" s="80">
        <v>353662978</v>
      </c>
      <c r="I33" s="78">
        <v>65330399</v>
      </c>
      <c r="J33" s="79">
        <v>215037557</v>
      </c>
      <c r="K33" s="79">
        <v>82360180</v>
      </c>
      <c r="L33" s="79">
        <v>11573000</v>
      </c>
      <c r="M33" s="81">
        <v>374301136</v>
      </c>
    </row>
    <row r="34" spans="1:13" ht="12.75">
      <c r="A34" s="51" t="s">
        <v>50</v>
      </c>
      <c r="B34" s="76" t="s">
        <v>177</v>
      </c>
      <c r="C34" s="77" t="s">
        <v>178</v>
      </c>
      <c r="D34" s="78">
        <v>2285091</v>
      </c>
      <c r="E34" s="79">
        <v>8848655</v>
      </c>
      <c r="F34" s="79">
        <v>67319778</v>
      </c>
      <c r="G34" s="79">
        <v>15723000</v>
      </c>
      <c r="H34" s="80">
        <v>94176524</v>
      </c>
      <c r="I34" s="78">
        <v>0</v>
      </c>
      <c r="J34" s="79">
        <v>0</v>
      </c>
      <c r="K34" s="79">
        <v>-11577000</v>
      </c>
      <c r="L34" s="79">
        <v>11577000</v>
      </c>
      <c r="M34" s="81">
        <v>0</v>
      </c>
    </row>
    <row r="35" spans="1:13" ht="12.75">
      <c r="A35" s="51" t="s">
        <v>65</v>
      </c>
      <c r="B35" s="76" t="s">
        <v>179</v>
      </c>
      <c r="C35" s="77" t="s">
        <v>180</v>
      </c>
      <c r="D35" s="78">
        <v>0</v>
      </c>
      <c r="E35" s="79">
        <v>0</v>
      </c>
      <c r="F35" s="79">
        <v>72171262</v>
      </c>
      <c r="G35" s="79">
        <v>1649000</v>
      </c>
      <c r="H35" s="80">
        <v>73820262</v>
      </c>
      <c r="I35" s="78">
        <v>0</v>
      </c>
      <c r="J35" s="79">
        <v>0</v>
      </c>
      <c r="K35" s="79">
        <v>64383757</v>
      </c>
      <c r="L35" s="79">
        <v>3772000</v>
      </c>
      <c r="M35" s="81">
        <v>68155757</v>
      </c>
    </row>
    <row r="36" spans="1:13" ht="16.5">
      <c r="A36" s="52"/>
      <c r="B36" s="82" t="s">
        <v>181</v>
      </c>
      <c r="C36" s="83"/>
      <c r="D36" s="84">
        <f aca="true" t="shared" si="4" ref="D36:M36">SUM(D31:D35)</f>
        <v>104800227</v>
      </c>
      <c r="E36" s="85">
        <f t="shared" si="4"/>
        <v>415206954</v>
      </c>
      <c r="F36" s="85">
        <f t="shared" si="4"/>
        <v>409507253</v>
      </c>
      <c r="G36" s="85">
        <f t="shared" si="4"/>
        <v>72184000</v>
      </c>
      <c r="H36" s="86">
        <f t="shared" si="4"/>
        <v>1001698434</v>
      </c>
      <c r="I36" s="84">
        <f t="shared" si="4"/>
        <v>107868216</v>
      </c>
      <c r="J36" s="85">
        <f t="shared" si="4"/>
        <v>402684533</v>
      </c>
      <c r="K36" s="85">
        <f t="shared" si="4"/>
        <v>301652354</v>
      </c>
      <c r="L36" s="85">
        <f t="shared" si="4"/>
        <v>65570000</v>
      </c>
      <c r="M36" s="87">
        <f t="shared" si="4"/>
        <v>877775103</v>
      </c>
    </row>
    <row r="37" spans="1:13" ht="16.5">
      <c r="A37" s="53"/>
      <c r="B37" s="88" t="s">
        <v>182</v>
      </c>
      <c r="C37" s="89"/>
      <c r="D37" s="90">
        <f aca="true" t="shared" si="5" ref="D37:M37">SUM(D9,D11:D14,D16:D21,D23:D29,D31:D35)</f>
        <v>707986304</v>
      </c>
      <c r="E37" s="91">
        <f t="shared" si="5"/>
        <v>2377104120</v>
      </c>
      <c r="F37" s="91">
        <f t="shared" si="5"/>
        <v>1538602637</v>
      </c>
      <c r="G37" s="91">
        <f t="shared" si="5"/>
        <v>432640000</v>
      </c>
      <c r="H37" s="92">
        <f t="shared" si="5"/>
        <v>5056333061</v>
      </c>
      <c r="I37" s="90">
        <f t="shared" si="5"/>
        <v>684270780</v>
      </c>
      <c r="J37" s="91">
        <f t="shared" si="5"/>
        <v>2378232227</v>
      </c>
      <c r="K37" s="91">
        <f t="shared" si="5"/>
        <v>1534723407</v>
      </c>
      <c r="L37" s="91">
        <f t="shared" si="5"/>
        <v>333472000</v>
      </c>
      <c r="M37" s="93">
        <f t="shared" si="5"/>
        <v>4930698414</v>
      </c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183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35</v>
      </c>
      <c r="C9" s="77" t="s">
        <v>36</v>
      </c>
      <c r="D9" s="78">
        <v>1479715924</v>
      </c>
      <c r="E9" s="79">
        <v>6653668593</v>
      </c>
      <c r="F9" s="79">
        <v>2763538951</v>
      </c>
      <c r="G9" s="79">
        <v>214271000</v>
      </c>
      <c r="H9" s="80">
        <v>11111194468</v>
      </c>
      <c r="I9" s="78">
        <v>1259129825</v>
      </c>
      <c r="J9" s="79">
        <v>6755860221</v>
      </c>
      <c r="K9" s="79">
        <v>2482342215</v>
      </c>
      <c r="L9" s="79">
        <v>154384000</v>
      </c>
      <c r="M9" s="81">
        <v>10651716261</v>
      </c>
    </row>
    <row r="10" spans="1:13" ht="12.75">
      <c r="A10" s="51" t="s">
        <v>48</v>
      </c>
      <c r="B10" s="76" t="s">
        <v>39</v>
      </c>
      <c r="C10" s="77" t="s">
        <v>40</v>
      </c>
      <c r="D10" s="78">
        <v>3296407196</v>
      </c>
      <c r="E10" s="79">
        <v>8309640762</v>
      </c>
      <c r="F10" s="79">
        <v>5480130002</v>
      </c>
      <c r="G10" s="79">
        <v>337240000</v>
      </c>
      <c r="H10" s="80">
        <v>17423417960</v>
      </c>
      <c r="I10" s="78">
        <v>3221644551</v>
      </c>
      <c r="J10" s="79">
        <v>8063653260</v>
      </c>
      <c r="K10" s="79">
        <v>5265116262</v>
      </c>
      <c r="L10" s="79">
        <v>226117000</v>
      </c>
      <c r="M10" s="81">
        <v>16776531073</v>
      </c>
    </row>
    <row r="11" spans="1:13" ht="12.75">
      <c r="A11" s="51" t="s">
        <v>48</v>
      </c>
      <c r="B11" s="76" t="s">
        <v>45</v>
      </c>
      <c r="C11" s="77" t="s">
        <v>46</v>
      </c>
      <c r="D11" s="78">
        <v>2129604552</v>
      </c>
      <c r="E11" s="79">
        <v>4771137662</v>
      </c>
      <c r="F11" s="79">
        <v>2046955822</v>
      </c>
      <c r="G11" s="79">
        <v>158688000</v>
      </c>
      <c r="H11" s="80">
        <v>9106386036</v>
      </c>
      <c r="I11" s="78">
        <v>1825176807</v>
      </c>
      <c r="J11" s="79">
        <v>3672347139</v>
      </c>
      <c r="K11" s="79">
        <v>2105155604</v>
      </c>
      <c r="L11" s="79">
        <v>117767000</v>
      </c>
      <c r="M11" s="81">
        <v>7720446550</v>
      </c>
    </row>
    <row r="12" spans="1:13" ht="16.5">
      <c r="A12" s="52"/>
      <c r="B12" s="82" t="s">
        <v>49</v>
      </c>
      <c r="C12" s="83"/>
      <c r="D12" s="84">
        <f aca="true" t="shared" si="0" ref="D12:M12">SUM(D9:D11)</f>
        <v>6905727672</v>
      </c>
      <c r="E12" s="85">
        <f t="shared" si="0"/>
        <v>19734447017</v>
      </c>
      <c r="F12" s="85">
        <f t="shared" si="0"/>
        <v>10290624775</v>
      </c>
      <c r="G12" s="85">
        <f t="shared" si="0"/>
        <v>710199000</v>
      </c>
      <c r="H12" s="86">
        <f t="shared" si="0"/>
        <v>37640998464</v>
      </c>
      <c r="I12" s="84">
        <f t="shared" si="0"/>
        <v>6305951183</v>
      </c>
      <c r="J12" s="85">
        <f t="shared" si="0"/>
        <v>18491860620</v>
      </c>
      <c r="K12" s="85">
        <f t="shared" si="0"/>
        <v>9852614081</v>
      </c>
      <c r="L12" s="85">
        <f t="shared" si="0"/>
        <v>498268000</v>
      </c>
      <c r="M12" s="87">
        <f t="shared" si="0"/>
        <v>35148693884</v>
      </c>
    </row>
    <row r="13" spans="1:13" ht="12.75">
      <c r="A13" s="51" t="s">
        <v>50</v>
      </c>
      <c r="B13" s="76" t="s">
        <v>184</v>
      </c>
      <c r="C13" s="77" t="s">
        <v>185</v>
      </c>
      <c r="D13" s="78">
        <v>235600817</v>
      </c>
      <c r="E13" s="79">
        <v>1153808136</v>
      </c>
      <c r="F13" s="79">
        <v>415485386</v>
      </c>
      <c r="G13" s="79">
        <v>21672000</v>
      </c>
      <c r="H13" s="80">
        <v>1826566339</v>
      </c>
      <c r="I13" s="78">
        <v>223929081</v>
      </c>
      <c r="J13" s="79">
        <v>1159189207</v>
      </c>
      <c r="K13" s="79">
        <v>372761764</v>
      </c>
      <c r="L13" s="79">
        <v>9001000</v>
      </c>
      <c r="M13" s="81">
        <v>1764881052</v>
      </c>
    </row>
    <row r="14" spans="1:13" ht="12.75">
      <c r="A14" s="51" t="s">
        <v>50</v>
      </c>
      <c r="B14" s="76" t="s">
        <v>186</v>
      </c>
      <c r="C14" s="77" t="s">
        <v>187</v>
      </c>
      <c r="D14" s="78">
        <v>64012413</v>
      </c>
      <c r="E14" s="79">
        <v>210477353</v>
      </c>
      <c r="F14" s="79">
        <v>47116006</v>
      </c>
      <c r="G14" s="79">
        <v>20060000</v>
      </c>
      <c r="H14" s="80">
        <v>341665772</v>
      </c>
      <c r="I14" s="78">
        <v>61854463</v>
      </c>
      <c r="J14" s="79">
        <v>192097041</v>
      </c>
      <c r="K14" s="79">
        <v>44199446</v>
      </c>
      <c r="L14" s="79">
        <v>14619000</v>
      </c>
      <c r="M14" s="81">
        <v>312769950</v>
      </c>
    </row>
    <row r="15" spans="1:13" ht="12.75">
      <c r="A15" s="51" t="s">
        <v>50</v>
      </c>
      <c r="B15" s="76" t="s">
        <v>188</v>
      </c>
      <c r="C15" s="77" t="s">
        <v>189</v>
      </c>
      <c r="D15" s="78">
        <v>35240624</v>
      </c>
      <c r="E15" s="79">
        <v>131938900</v>
      </c>
      <c r="F15" s="79">
        <v>40039692</v>
      </c>
      <c r="G15" s="79">
        <v>37577000</v>
      </c>
      <c r="H15" s="80">
        <v>244796216</v>
      </c>
      <c r="I15" s="78">
        <v>31739632</v>
      </c>
      <c r="J15" s="79">
        <v>149155930</v>
      </c>
      <c r="K15" s="79">
        <v>46163110</v>
      </c>
      <c r="L15" s="79">
        <v>20972000</v>
      </c>
      <c r="M15" s="81">
        <v>248030672</v>
      </c>
    </row>
    <row r="16" spans="1:13" ht="12.75">
      <c r="A16" s="51" t="s">
        <v>65</v>
      </c>
      <c r="B16" s="76" t="s">
        <v>190</v>
      </c>
      <c r="C16" s="77" t="s">
        <v>191</v>
      </c>
      <c r="D16" s="78">
        <v>0</v>
      </c>
      <c r="E16" s="79">
        <v>0</v>
      </c>
      <c r="F16" s="79">
        <v>145070181</v>
      </c>
      <c r="G16" s="79">
        <v>1438000</v>
      </c>
      <c r="H16" s="80">
        <v>146508181</v>
      </c>
      <c r="I16" s="78">
        <v>0</v>
      </c>
      <c r="J16" s="79">
        <v>0</v>
      </c>
      <c r="K16" s="79">
        <v>122237096</v>
      </c>
      <c r="L16" s="79">
        <v>3219000</v>
      </c>
      <c r="M16" s="81">
        <v>125456096</v>
      </c>
    </row>
    <row r="17" spans="1:13" ht="16.5">
      <c r="A17" s="52"/>
      <c r="B17" s="82" t="s">
        <v>192</v>
      </c>
      <c r="C17" s="83"/>
      <c r="D17" s="84">
        <f aca="true" t="shared" si="1" ref="D17:M17">SUM(D13:D16)</f>
        <v>334853854</v>
      </c>
      <c r="E17" s="85">
        <f t="shared" si="1"/>
        <v>1496224389</v>
      </c>
      <c r="F17" s="85">
        <f t="shared" si="1"/>
        <v>647711265</v>
      </c>
      <c r="G17" s="85">
        <f t="shared" si="1"/>
        <v>80747000</v>
      </c>
      <c r="H17" s="86">
        <f t="shared" si="1"/>
        <v>2559536508</v>
      </c>
      <c r="I17" s="84">
        <f t="shared" si="1"/>
        <v>317523176</v>
      </c>
      <c r="J17" s="85">
        <f t="shared" si="1"/>
        <v>1500442178</v>
      </c>
      <c r="K17" s="85">
        <f t="shared" si="1"/>
        <v>585361416</v>
      </c>
      <c r="L17" s="85">
        <f t="shared" si="1"/>
        <v>47811000</v>
      </c>
      <c r="M17" s="87">
        <f t="shared" si="1"/>
        <v>2451137770</v>
      </c>
    </row>
    <row r="18" spans="1:13" ht="12.75">
      <c r="A18" s="51" t="s">
        <v>50</v>
      </c>
      <c r="B18" s="76" t="s">
        <v>193</v>
      </c>
      <c r="C18" s="77" t="s">
        <v>194</v>
      </c>
      <c r="D18" s="78">
        <v>126264265</v>
      </c>
      <c r="E18" s="79">
        <v>422743811</v>
      </c>
      <c r="F18" s="79">
        <v>136509511</v>
      </c>
      <c r="G18" s="79">
        <v>97251000</v>
      </c>
      <c r="H18" s="80">
        <v>782768587</v>
      </c>
      <c r="I18" s="78">
        <v>38648966</v>
      </c>
      <c r="J18" s="79">
        <v>329189632</v>
      </c>
      <c r="K18" s="79">
        <v>-222229544</v>
      </c>
      <c r="L18" s="79">
        <v>62509000</v>
      </c>
      <c r="M18" s="81">
        <v>208118054</v>
      </c>
    </row>
    <row r="19" spans="1:13" ht="12.75">
      <c r="A19" s="51" t="s">
        <v>50</v>
      </c>
      <c r="B19" s="76" t="s">
        <v>195</v>
      </c>
      <c r="C19" s="77" t="s">
        <v>196</v>
      </c>
      <c r="D19" s="78">
        <v>855058447</v>
      </c>
      <c r="E19" s="79">
        <v>1594958667</v>
      </c>
      <c r="F19" s="79">
        <v>974504302</v>
      </c>
      <c r="G19" s="79">
        <v>33646000</v>
      </c>
      <c r="H19" s="80">
        <v>3458167416</v>
      </c>
      <c r="I19" s="78">
        <v>128836770</v>
      </c>
      <c r="J19" s="79">
        <v>184892271</v>
      </c>
      <c r="K19" s="79">
        <v>112482254</v>
      </c>
      <c r="L19" s="79">
        <v>19519000</v>
      </c>
      <c r="M19" s="81">
        <v>445730295</v>
      </c>
    </row>
    <row r="20" spans="1:13" ht="12.75">
      <c r="A20" s="51" t="s">
        <v>50</v>
      </c>
      <c r="B20" s="76" t="s">
        <v>197</v>
      </c>
      <c r="C20" s="77" t="s">
        <v>198</v>
      </c>
      <c r="D20" s="78">
        <v>75794528</v>
      </c>
      <c r="E20" s="79">
        <v>291211250</v>
      </c>
      <c r="F20" s="79">
        <v>145101294</v>
      </c>
      <c r="G20" s="79">
        <v>39410000</v>
      </c>
      <c r="H20" s="80">
        <v>551517072</v>
      </c>
      <c r="I20" s="78">
        <v>66553447</v>
      </c>
      <c r="J20" s="79">
        <v>314955938</v>
      </c>
      <c r="K20" s="79">
        <v>118738957</v>
      </c>
      <c r="L20" s="79">
        <v>38372000</v>
      </c>
      <c r="M20" s="81">
        <v>538620342</v>
      </c>
    </row>
    <row r="21" spans="1:13" ht="12.75">
      <c r="A21" s="51" t="s">
        <v>65</v>
      </c>
      <c r="B21" s="76" t="s">
        <v>199</v>
      </c>
      <c r="C21" s="77" t="s">
        <v>200</v>
      </c>
      <c r="D21" s="78">
        <v>0</v>
      </c>
      <c r="E21" s="79">
        <v>62341</v>
      </c>
      <c r="F21" s="79">
        <v>90127998</v>
      </c>
      <c r="G21" s="79">
        <v>17754000</v>
      </c>
      <c r="H21" s="80">
        <v>107944339</v>
      </c>
      <c r="I21" s="78">
        <v>0</v>
      </c>
      <c r="J21" s="79">
        <v>6480</v>
      </c>
      <c r="K21" s="79">
        <v>74755306</v>
      </c>
      <c r="L21" s="79">
        <v>3313000</v>
      </c>
      <c r="M21" s="81">
        <v>78074786</v>
      </c>
    </row>
    <row r="22" spans="1:13" ht="16.5">
      <c r="A22" s="52"/>
      <c r="B22" s="82" t="s">
        <v>201</v>
      </c>
      <c r="C22" s="83"/>
      <c r="D22" s="84">
        <f aca="true" t="shared" si="2" ref="D22:M22">SUM(D18:D21)</f>
        <v>1057117240</v>
      </c>
      <c r="E22" s="85">
        <f t="shared" si="2"/>
        <v>2308976069</v>
      </c>
      <c r="F22" s="85">
        <f t="shared" si="2"/>
        <v>1346243105</v>
      </c>
      <c r="G22" s="85">
        <f t="shared" si="2"/>
        <v>188061000</v>
      </c>
      <c r="H22" s="86">
        <f t="shared" si="2"/>
        <v>4900397414</v>
      </c>
      <c r="I22" s="84">
        <f t="shared" si="2"/>
        <v>234039183</v>
      </c>
      <c r="J22" s="85">
        <f t="shared" si="2"/>
        <v>829044321</v>
      </c>
      <c r="K22" s="85">
        <f t="shared" si="2"/>
        <v>83746973</v>
      </c>
      <c r="L22" s="85">
        <f t="shared" si="2"/>
        <v>123713000</v>
      </c>
      <c r="M22" s="87">
        <f t="shared" si="2"/>
        <v>1270543477</v>
      </c>
    </row>
    <row r="23" spans="1:13" ht="16.5">
      <c r="A23" s="53"/>
      <c r="B23" s="88" t="s">
        <v>202</v>
      </c>
      <c r="C23" s="89"/>
      <c r="D23" s="90">
        <f aca="true" t="shared" si="3" ref="D23:M23">SUM(D9:D11,D13:D16,D18:D21)</f>
        <v>8297698766</v>
      </c>
      <c r="E23" s="91">
        <f t="shared" si="3"/>
        <v>23539647475</v>
      </c>
      <c r="F23" s="91">
        <f t="shared" si="3"/>
        <v>12284579145</v>
      </c>
      <c r="G23" s="91">
        <f t="shared" si="3"/>
        <v>979007000</v>
      </c>
      <c r="H23" s="92">
        <f t="shared" si="3"/>
        <v>45100932386</v>
      </c>
      <c r="I23" s="90">
        <f t="shared" si="3"/>
        <v>6857513542</v>
      </c>
      <c r="J23" s="91">
        <f t="shared" si="3"/>
        <v>20821347119</v>
      </c>
      <c r="K23" s="91">
        <f t="shared" si="3"/>
        <v>10521722470</v>
      </c>
      <c r="L23" s="91">
        <f t="shared" si="3"/>
        <v>669792000</v>
      </c>
      <c r="M23" s="93">
        <f t="shared" si="3"/>
        <v>38870375131</v>
      </c>
    </row>
    <row r="24" spans="1:13" ht="12.75">
      <c r="A24" s="5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5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5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5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5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5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5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2.75">
      <c r="A31" s="5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>
      <c r="A32" s="5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203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48</v>
      </c>
      <c r="B9" s="76" t="s">
        <v>37</v>
      </c>
      <c r="C9" s="77" t="s">
        <v>38</v>
      </c>
      <c r="D9" s="78">
        <v>2724233507</v>
      </c>
      <c r="E9" s="79">
        <v>5179982374</v>
      </c>
      <c r="F9" s="79">
        <v>2583036419</v>
      </c>
      <c r="G9" s="79">
        <v>287798000</v>
      </c>
      <c r="H9" s="80">
        <v>10775050300</v>
      </c>
      <c r="I9" s="78">
        <v>2728474322</v>
      </c>
      <c r="J9" s="79">
        <v>5488032287</v>
      </c>
      <c r="K9" s="79">
        <v>2432554742</v>
      </c>
      <c r="L9" s="79">
        <v>268382000</v>
      </c>
      <c r="M9" s="81">
        <v>10917443351</v>
      </c>
    </row>
    <row r="10" spans="1:13" ht="16.5">
      <c r="A10" s="52"/>
      <c r="B10" s="82" t="s">
        <v>49</v>
      </c>
      <c r="C10" s="83"/>
      <c r="D10" s="84">
        <f aca="true" t="shared" si="0" ref="D10:M10">D9</f>
        <v>2724233507</v>
      </c>
      <c r="E10" s="85">
        <f t="shared" si="0"/>
        <v>5179982374</v>
      </c>
      <c r="F10" s="85">
        <f t="shared" si="0"/>
        <v>2583036419</v>
      </c>
      <c r="G10" s="85">
        <f t="shared" si="0"/>
        <v>287798000</v>
      </c>
      <c r="H10" s="86">
        <f t="shared" si="0"/>
        <v>10775050300</v>
      </c>
      <c r="I10" s="84">
        <f t="shared" si="0"/>
        <v>2728474322</v>
      </c>
      <c r="J10" s="85">
        <f t="shared" si="0"/>
        <v>5488032287</v>
      </c>
      <c r="K10" s="85">
        <f t="shared" si="0"/>
        <v>2432554742</v>
      </c>
      <c r="L10" s="85">
        <f t="shared" si="0"/>
        <v>268382000</v>
      </c>
      <c r="M10" s="87">
        <f t="shared" si="0"/>
        <v>10917443351</v>
      </c>
    </row>
    <row r="11" spans="1:13" ht="25.5">
      <c r="A11" s="51" t="s">
        <v>50</v>
      </c>
      <c r="B11" s="76" t="s">
        <v>204</v>
      </c>
      <c r="C11" s="77" t="s">
        <v>205</v>
      </c>
      <c r="D11" s="78">
        <v>43071850</v>
      </c>
      <c r="E11" s="79">
        <v>3965321</v>
      </c>
      <c r="F11" s="79">
        <v>66100362</v>
      </c>
      <c r="G11" s="79">
        <v>3691000</v>
      </c>
      <c r="H11" s="80">
        <v>116828533</v>
      </c>
      <c r="I11" s="78">
        <v>44006481</v>
      </c>
      <c r="J11" s="79">
        <v>3950800</v>
      </c>
      <c r="K11" s="79">
        <v>53988783</v>
      </c>
      <c r="L11" s="79">
        <v>4648000</v>
      </c>
      <c r="M11" s="81">
        <v>106594064</v>
      </c>
    </row>
    <row r="12" spans="1:13" ht="25.5">
      <c r="A12" s="51" t="s">
        <v>50</v>
      </c>
      <c r="B12" s="76" t="s">
        <v>206</v>
      </c>
      <c r="C12" s="77" t="s">
        <v>207</v>
      </c>
      <c r="D12" s="78">
        <v>0</v>
      </c>
      <c r="E12" s="79">
        <v>0</v>
      </c>
      <c r="F12" s="79">
        <v>52418116</v>
      </c>
      <c r="G12" s="79">
        <v>13327000</v>
      </c>
      <c r="H12" s="80">
        <v>65745116</v>
      </c>
      <c r="I12" s="78">
        <v>7734672</v>
      </c>
      <c r="J12" s="79">
        <v>0</v>
      </c>
      <c r="K12" s="79">
        <v>104808833</v>
      </c>
      <c r="L12" s="79">
        <v>11334000</v>
      </c>
      <c r="M12" s="81">
        <v>123877505</v>
      </c>
    </row>
    <row r="13" spans="1:13" ht="25.5">
      <c r="A13" s="51" t="s">
        <v>50</v>
      </c>
      <c r="B13" s="76" t="s">
        <v>208</v>
      </c>
      <c r="C13" s="77" t="s">
        <v>209</v>
      </c>
      <c r="D13" s="78">
        <v>7775601</v>
      </c>
      <c r="E13" s="79">
        <v>7871103</v>
      </c>
      <c r="F13" s="79">
        <v>52906115</v>
      </c>
      <c r="G13" s="79">
        <v>3652000</v>
      </c>
      <c r="H13" s="80">
        <v>72204819</v>
      </c>
      <c r="I13" s="78">
        <v>-17843</v>
      </c>
      <c r="J13" s="79">
        <v>8270485</v>
      </c>
      <c r="K13" s="79">
        <v>60355111</v>
      </c>
      <c r="L13" s="79">
        <v>3695000</v>
      </c>
      <c r="M13" s="81">
        <v>72302753</v>
      </c>
    </row>
    <row r="14" spans="1:13" ht="25.5">
      <c r="A14" s="51" t="s">
        <v>50</v>
      </c>
      <c r="B14" s="76" t="s">
        <v>210</v>
      </c>
      <c r="C14" s="77" t="s">
        <v>211</v>
      </c>
      <c r="D14" s="78">
        <v>167493882</v>
      </c>
      <c r="E14" s="79">
        <v>55459255</v>
      </c>
      <c r="F14" s="79">
        <v>79249526</v>
      </c>
      <c r="G14" s="79">
        <v>34182000</v>
      </c>
      <c r="H14" s="80">
        <v>336384663</v>
      </c>
      <c r="I14" s="78">
        <v>160415886</v>
      </c>
      <c r="J14" s="79">
        <v>54834789</v>
      </c>
      <c r="K14" s="79">
        <v>66832419</v>
      </c>
      <c r="L14" s="79">
        <v>32710000</v>
      </c>
      <c r="M14" s="81">
        <v>314793094</v>
      </c>
    </row>
    <row r="15" spans="1:13" ht="12.75">
      <c r="A15" s="51" t="s">
        <v>65</v>
      </c>
      <c r="B15" s="76" t="s">
        <v>212</v>
      </c>
      <c r="C15" s="77" t="s">
        <v>213</v>
      </c>
      <c r="D15" s="78">
        <v>0</v>
      </c>
      <c r="E15" s="79">
        <v>89963336</v>
      </c>
      <c r="F15" s="79">
        <v>228990133</v>
      </c>
      <c r="G15" s="79">
        <v>13662000</v>
      </c>
      <c r="H15" s="80">
        <v>332615469</v>
      </c>
      <c r="I15" s="78">
        <v>0</v>
      </c>
      <c r="J15" s="79">
        <v>143017153</v>
      </c>
      <c r="K15" s="79">
        <v>445626942</v>
      </c>
      <c r="L15" s="79">
        <v>25716000</v>
      </c>
      <c r="M15" s="81">
        <v>614360095</v>
      </c>
    </row>
    <row r="16" spans="1:13" ht="16.5">
      <c r="A16" s="52"/>
      <c r="B16" s="82" t="s">
        <v>214</v>
      </c>
      <c r="C16" s="83"/>
      <c r="D16" s="84">
        <f aca="true" t="shared" si="1" ref="D16:M16">SUM(D11:D15)</f>
        <v>218341333</v>
      </c>
      <c r="E16" s="85">
        <f t="shared" si="1"/>
        <v>157259015</v>
      </c>
      <c r="F16" s="85">
        <f t="shared" si="1"/>
        <v>479664252</v>
      </c>
      <c r="G16" s="85">
        <f t="shared" si="1"/>
        <v>68514000</v>
      </c>
      <c r="H16" s="86">
        <f t="shared" si="1"/>
        <v>923778600</v>
      </c>
      <c r="I16" s="84">
        <f t="shared" si="1"/>
        <v>212139196</v>
      </c>
      <c r="J16" s="85">
        <f t="shared" si="1"/>
        <v>210073227</v>
      </c>
      <c r="K16" s="85">
        <f t="shared" si="1"/>
        <v>731612088</v>
      </c>
      <c r="L16" s="85">
        <f t="shared" si="1"/>
        <v>78103000</v>
      </c>
      <c r="M16" s="87">
        <f t="shared" si="1"/>
        <v>1231927511</v>
      </c>
    </row>
    <row r="17" spans="1:13" ht="25.5">
      <c r="A17" s="51" t="s">
        <v>50</v>
      </c>
      <c r="B17" s="76" t="s">
        <v>215</v>
      </c>
      <c r="C17" s="77" t="s">
        <v>216</v>
      </c>
      <c r="D17" s="78">
        <v>19036071</v>
      </c>
      <c r="E17" s="79">
        <v>1168609</v>
      </c>
      <c r="F17" s="79">
        <v>94611873</v>
      </c>
      <c r="G17" s="79">
        <v>6151000</v>
      </c>
      <c r="H17" s="80">
        <v>120967553</v>
      </c>
      <c r="I17" s="78">
        <v>17187781</v>
      </c>
      <c r="J17" s="79">
        <v>906902</v>
      </c>
      <c r="K17" s="79">
        <v>86753079</v>
      </c>
      <c r="L17" s="79">
        <v>3254000</v>
      </c>
      <c r="M17" s="81">
        <v>108101762</v>
      </c>
    </row>
    <row r="18" spans="1:13" ht="25.5">
      <c r="A18" s="51" t="s">
        <v>50</v>
      </c>
      <c r="B18" s="76" t="s">
        <v>217</v>
      </c>
      <c r="C18" s="77" t="s">
        <v>218</v>
      </c>
      <c r="D18" s="78">
        <v>57119846</v>
      </c>
      <c r="E18" s="79">
        <v>25433200</v>
      </c>
      <c r="F18" s="79">
        <v>27355287</v>
      </c>
      <c r="G18" s="79">
        <v>11410000</v>
      </c>
      <c r="H18" s="80">
        <v>121318333</v>
      </c>
      <c r="I18" s="78">
        <v>53388534</v>
      </c>
      <c r="J18" s="79">
        <v>23223305</v>
      </c>
      <c r="K18" s="79">
        <v>27312186</v>
      </c>
      <c r="L18" s="79">
        <v>5480000</v>
      </c>
      <c r="M18" s="81">
        <v>109404025</v>
      </c>
    </row>
    <row r="19" spans="1:13" ht="25.5">
      <c r="A19" s="51" t="s">
        <v>50</v>
      </c>
      <c r="B19" s="76" t="s">
        <v>219</v>
      </c>
      <c r="C19" s="77" t="s">
        <v>220</v>
      </c>
      <c r="D19" s="78">
        <v>3726490</v>
      </c>
      <c r="E19" s="79">
        <v>6044194</v>
      </c>
      <c r="F19" s="79">
        <v>5608897</v>
      </c>
      <c r="G19" s="79">
        <v>11848000</v>
      </c>
      <c r="H19" s="80">
        <v>27227581</v>
      </c>
      <c r="I19" s="78">
        <v>6749685</v>
      </c>
      <c r="J19" s="79">
        <v>21265356</v>
      </c>
      <c r="K19" s="79">
        <v>10428437</v>
      </c>
      <c r="L19" s="79">
        <v>3467000</v>
      </c>
      <c r="M19" s="81">
        <v>41910478</v>
      </c>
    </row>
    <row r="20" spans="1:13" ht="25.5">
      <c r="A20" s="51" t="s">
        <v>50</v>
      </c>
      <c r="B20" s="76" t="s">
        <v>221</v>
      </c>
      <c r="C20" s="77" t="s">
        <v>222</v>
      </c>
      <c r="D20" s="78">
        <v>2761561</v>
      </c>
      <c r="E20" s="79">
        <v>20004</v>
      </c>
      <c r="F20" s="79">
        <v>15411965</v>
      </c>
      <c r="G20" s="79">
        <v>3475000</v>
      </c>
      <c r="H20" s="80">
        <v>21668530</v>
      </c>
      <c r="I20" s="78">
        <v>9127766</v>
      </c>
      <c r="J20" s="79">
        <v>31419</v>
      </c>
      <c r="K20" s="79">
        <v>30668152</v>
      </c>
      <c r="L20" s="79">
        <v>3534000</v>
      </c>
      <c r="M20" s="81">
        <v>43361337</v>
      </c>
    </row>
    <row r="21" spans="1:13" ht="25.5">
      <c r="A21" s="51" t="s">
        <v>50</v>
      </c>
      <c r="B21" s="76" t="s">
        <v>223</v>
      </c>
      <c r="C21" s="77" t="s">
        <v>224</v>
      </c>
      <c r="D21" s="78">
        <v>1384904187</v>
      </c>
      <c r="E21" s="79">
        <v>3711994572</v>
      </c>
      <c r="F21" s="79">
        <v>1425095453</v>
      </c>
      <c r="G21" s="79">
        <v>34716000</v>
      </c>
      <c r="H21" s="80">
        <v>6556710212</v>
      </c>
      <c r="I21" s="78">
        <v>294123204</v>
      </c>
      <c r="J21" s="79">
        <v>909747991</v>
      </c>
      <c r="K21" s="79">
        <v>71688439</v>
      </c>
      <c r="L21" s="79">
        <v>39142000</v>
      </c>
      <c r="M21" s="81">
        <v>1314701634</v>
      </c>
    </row>
    <row r="22" spans="1:13" ht="25.5">
      <c r="A22" s="51" t="s">
        <v>50</v>
      </c>
      <c r="B22" s="76" t="s">
        <v>225</v>
      </c>
      <c r="C22" s="77" t="s">
        <v>226</v>
      </c>
      <c r="D22" s="78">
        <v>4798967</v>
      </c>
      <c r="E22" s="79">
        <v>133374</v>
      </c>
      <c r="F22" s="79">
        <v>23402529</v>
      </c>
      <c r="G22" s="79">
        <v>9831000</v>
      </c>
      <c r="H22" s="80">
        <v>38165870</v>
      </c>
      <c r="I22" s="78">
        <v>6959452</v>
      </c>
      <c r="J22" s="79">
        <v>176838</v>
      </c>
      <c r="K22" s="79">
        <v>53820455</v>
      </c>
      <c r="L22" s="79">
        <v>3540000</v>
      </c>
      <c r="M22" s="81">
        <v>64496745</v>
      </c>
    </row>
    <row r="23" spans="1:13" ht="25.5">
      <c r="A23" s="51" t="s">
        <v>50</v>
      </c>
      <c r="B23" s="76" t="s">
        <v>227</v>
      </c>
      <c r="C23" s="77" t="s">
        <v>228</v>
      </c>
      <c r="D23" s="78">
        <v>12074625</v>
      </c>
      <c r="E23" s="79">
        <v>180828</v>
      </c>
      <c r="F23" s="79">
        <v>35831167</v>
      </c>
      <c r="G23" s="79">
        <v>3022000</v>
      </c>
      <c r="H23" s="80">
        <v>51108620</v>
      </c>
      <c r="I23" s="78">
        <v>844580</v>
      </c>
      <c r="J23" s="79">
        <v>81383</v>
      </c>
      <c r="K23" s="79">
        <v>29783875</v>
      </c>
      <c r="L23" s="79">
        <v>3074000</v>
      </c>
      <c r="M23" s="81">
        <v>33783838</v>
      </c>
    </row>
    <row r="24" spans="1:13" ht="12.75">
      <c r="A24" s="51" t="s">
        <v>65</v>
      </c>
      <c r="B24" s="76" t="s">
        <v>229</v>
      </c>
      <c r="C24" s="77" t="s">
        <v>230</v>
      </c>
      <c r="D24" s="78">
        <v>0</v>
      </c>
      <c r="E24" s="79">
        <v>73288527</v>
      </c>
      <c r="F24" s="79">
        <v>243437569</v>
      </c>
      <c r="G24" s="79">
        <v>24930000</v>
      </c>
      <c r="H24" s="80">
        <v>341656096</v>
      </c>
      <c r="I24" s="78">
        <v>0</v>
      </c>
      <c r="J24" s="79">
        <v>123391544</v>
      </c>
      <c r="K24" s="79">
        <v>429606698</v>
      </c>
      <c r="L24" s="79">
        <v>24613000</v>
      </c>
      <c r="M24" s="81">
        <v>577611242</v>
      </c>
    </row>
    <row r="25" spans="1:13" ht="16.5">
      <c r="A25" s="52"/>
      <c r="B25" s="82" t="s">
        <v>231</v>
      </c>
      <c r="C25" s="83"/>
      <c r="D25" s="84">
        <f aca="true" t="shared" si="2" ref="D25:M25">SUM(D17:D24)</f>
        <v>1484421747</v>
      </c>
      <c r="E25" s="85">
        <f t="shared" si="2"/>
        <v>3818263308</v>
      </c>
      <c r="F25" s="85">
        <f t="shared" si="2"/>
        <v>1870754740</v>
      </c>
      <c r="G25" s="85">
        <f t="shared" si="2"/>
        <v>105383000</v>
      </c>
      <c r="H25" s="86">
        <f t="shared" si="2"/>
        <v>7278822795</v>
      </c>
      <c r="I25" s="84">
        <f t="shared" si="2"/>
        <v>388381002</v>
      </c>
      <c r="J25" s="85">
        <f t="shared" si="2"/>
        <v>1078824738</v>
      </c>
      <c r="K25" s="85">
        <f t="shared" si="2"/>
        <v>740061321</v>
      </c>
      <c r="L25" s="85">
        <f t="shared" si="2"/>
        <v>86104000</v>
      </c>
      <c r="M25" s="87">
        <f t="shared" si="2"/>
        <v>2293371061</v>
      </c>
    </row>
    <row r="26" spans="1:13" ht="25.5">
      <c r="A26" s="51" t="s">
        <v>50</v>
      </c>
      <c r="B26" s="76" t="s">
        <v>232</v>
      </c>
      <c r="C26" s="77" t="s">
        <v>233</v>
      </c>
      <c r="D26" s="78">
        <v>7653151</v>
      </c>
      <c r="E26" s="79">
        <v>735616</v>
      </c>
      <c r="F26" s="79">
        <v>53799068</v>
      </c>
      <c r="G26" s="79">
        <v>9958000</v>
      </c>
      <c r="H26" s="80">
        <v>72145835</v>
      </c>
      <c r="I26" s="78">
        <v>7989317</v>
      </c>
      <c r="J26" s="79">
        <v>706310</v>
      </c>
      <c r="K26" s="79">
        <v>53650336</v>
      </c>
      <c r="L26" s="79">
        <v>3822000</v>
      </c>
      <c r="M26" s="81">
        <v>66167963</v>
      </c>
    </row>
    <row r="27" spans="1:13" ht="25.5">
      <c r="A27" s="51" t="s">
        <v>50</v>
      </c>
      <c r="B27" s="76" t="s">
        <v>234</v>
      </c>
      <c r="C27" s="77" t="s">
        <v>235</v>
      </c>
      <c r="D27" s="78">
        <v>54913883</v>
      </c>
      <c r="E27" s="79">
        <v>67977279</v>
      </c>
      <c r="F27" s="79">
        <v>-2371340</v>
      </c>
      <c r="G27" s="79">
        <v>3743000</v>
      </c>
      <c r="H27" s="80">
        <v>124262822</v>
      </c>
      <c r="I27" s="78">
        <v>53574738</v>
      </c>
      <c r="J27" s="79">
        <v>62517702</v>
      </c>
      <c r="K27" s="79">
        <v>82717766</v>
      </c>
      <c r="L27" s="79">
        <v>6260000</v>
      </c>
      <c r="M27" s="81">
        <v>205070206</v>
      </c>
    </row>
    <row r="28" spans="1:13" ht="25.5">
      <c r="A28" s="51" t="s">
        <v>50</v>
      </c>
      <c r="B28" s="76" t="s">
        <v>236</v>
      </c>
      <c r="C28" s="77" t="s">
        <v>237</v>
      </c>
      <c r="D28" s="78">
        <v>69666101</v>
      </c>
      <c r="E28" s="79">
        <v>115466537</v>
      </c>
      <c r="F28" s="79">
        <v>124989835</v>
      </c>
      <c r="G28" s="79">
        <v>6238000</v>
      </c>
      <c r="H28" s="80">
        <v>316360473</v>
      </c>
      <c r="I28" s="78">
        <v>65759779</v>
      </c>
      <c r="J28" s="79">
        <v>114872787</v>
      </c>
      <c r="K28" s="79">
        <v>102179398</v>
      </c>
      <c r="L28" s="79">
        <v>17160000</v>
      </c>
      <c r="M28" s="81">
        <v>299971964</v>
      </c>
    </row>
    <row r="29" spans="1:13" ht="12.75">
      <c r="A29" s="51" t="s">
        <v>65</v>
      </c>
      <c r="B29" s="76" t="s">
        <v>238</v>
      </c>
      <c r="C29" s="77" t="s">
        <v>239</v>
      </c>
      <c r="D29" s="78">
        <v>0</v>
      </c>
      <c r="E29" s="79">
        <v>56385671</v>
      </c>
      <c r="F29" s="79">
        <v>186775562</v>
      </c>
      <c r="G29" s="79">
        <v>39846000</v>
      </c>
      <c r="H29" s="80">
        <v>283007233</v>
      </c>
      <c r="I29" s="78">
        <v>0</v>
      </c>
      <c r="J29" s="79">
        <v>61130810</v>
      </c>
      <c r="K29" s="79">
        <v>162337211</v>
      </c>
      <c r="L29" s="79">
        <v>36364000</v>
      </c>
      <c r="M29" s="81">
        <v>259832021</v>
      </c>
    </row>
    <row r="30" spans="1:13" ht="16.5">
      <c r="A30" s="52"/>
      <c r="B30" s="82" t="s">
        <v>240</v>
      </c>
      <c r="C30" s="83"/>
      <c r="D30" s="84">
        <f aca="true" t="shared" si="3" ref="D30:M30">SUM(D26:D29)</f>
        <v>132233135</v>
      </c>
      <c r="E30" s="85">
        <f t="shared" si="3"/>
        <v>240565103</v>
      </c>
      <c r="F30" s="85">
        <f t="shared" si="3"/>
        <v>363193125</v>
      </c>
      <c r="G30" s="85">
        <f t="shared" si="3"/>
        <v>59785000</v>
      </c>
      <c r="H30" s="86">
        <f t="shared" si="3"/>
        <v>795776363</v>
      </c>
      <c r="I30" s="84">
        <f t="shared" si="3"/>
        <v>127323834</v>
      </c>
      <c r="J30" s="85">
        <f t="shared" si="3"/>
        <v>239227609</v>
      </c>
      <c r="K30" s="85">
        <f t="shared" si="3"/>
        <v>400884711</v>
      </c>
      <c r="L30" s="85">
        <f t="shared" si="3"/>
        <v>63606000</v>
      </c>
      <c r="M30" s="87">
        <f t="shared" si="3"/>
        <v>831042154</v>
      </c>
    </row>
    <row r="31" spans="1:13" ht="25.5">
      <c r="A31" s="51" t="s">
        <v>50</v>
      </c>
      <c r="B31" s="76" t="s">
        <v>241</v>
      </c>
      <c r="C31" s="77" t="s">
        <v>242</v>
      </c>
      <c r="D31" s="78">
        <v>35776243</v>
      </c>
      <c r="E31" s="79">
        <v>36758428</v>
      </c>
      <c r="F31" s="79">
        <v>28297312</v>
      </c>
      <c r="G31" s="79">
        <v>3909000</v>
      </c>
      <c r="H31" s="80">
        <v>104740983</v>
      </c>
      <c r="I31" s="78">
        <v>37580929</v>
      </c>
      <c r="J31" s="79">
        <v>36686335</v>
      </c>
      <c r="K31" s="79">
        <v>20232453</v>
      </c>
      <c r="L31" s="79">
        <v>3363000</v>
      </c>
      <c r="M31" s="81">
        <v>97862717</v>
      </c>
    </row>
    <row r="32" spans="1:13" ht="25.5">
      <c r="A32" s="51" t="s">
        <v>50</v>
      </c>
      <c r="B32" s="76" t="s">
        <v>243</v>
      </c>
      <c r="C32" s="77" t="s">
        <v>244</v>
      </c>
      <c r="D32" s="78">
        <v>8283628</v>
      </c>
      <c r="E32" s="79">
        <v>4440567</v>
      </c>
      <c r="F32" s="79">
        <v>67741118</v>
      </c>
      <c r="G32" s="79">
        <v>2976000</v>
      </c>
      <c r="H32" s="80">
        <v>83441313</v>
      </c>
      <c r="I32" s="78">
        <v>4048083</v>
      </c>
      <c r="J32" s="79">
        <v>977646</v>
      </c>
      <c r="K32" s="79">
        <v>-10683028</v>
      </c>
      <c r="L32" s="79">
        <v>10982000</v>
      </c>
      <c r="M32" s="81">
        <v>5324701</v>
      </c>
    </row>
    <row r="33" spans="1:13" ht="25.5">
      <c r="A33" s="51" t="s">
        <v>50</v>
      </c>
      <c r="B33" s="76" t="s">
        <v>245</v>
      </c>
      <c r="C33" s="77" t="s">
        <v>246</v>
      </c>
      <c r="D33" s="78">
        <v>4878751</v>
      </c>
      <c r="E33" s="79">
        <v>98717</v>
      </c>
      <c r="F33" s="79">
        <v>77526672</v>
      </c>
      <c r="G33" s="79">
        <v>11971000</v>
      </c>
      <c r="H33" s="80">
        <v>94475140</v>
      </c>
      <c r="I33" s="78">
        <v>4243608</v>
      </c>
      <c r="J33" s="79">
        <v>95531</v>
      </c>
      <c r="K33" s="79">
        <v>64351915</v>
      </c>
      <c r="L33" s="79">
        <v>11837000</v>
      </c>
      <c r="M33" s="81">
        <v>80528054</v>
      </c>
    </row>
    <row r="34" spans="1:13" ht="25.5">
      <c r="A34" s="51" t="s">
        <v>50</v>
      </c>
      <c r="B34" s="76" t="s">
        <v>247</v>
      </c>
      <c r="C34" s="77" t="s">
        <v>248</v>
      </c>
      <c r="D34" s="78">
        <v>11944819</v>
      </c>
      <c r="E34" s="79">
        <v>24348313</v>
      </c>
      <c r="F34" s="79">
        <v>44992965</v>
      </c>
      <c r="G34" s="79">
        <v>19819000</v>
      </c>
      <c r="H34" s="80">
        <v>101105097</v>
      </c>
      <c r="I34" s="78">
        <v>10769666</v>
      </c>
      <c r="J34" s="79">
        <v>21209465</v>
      </c>
      <c r="K34" s="79">
        <v>41138259</v>
      </c>
      <c r="L34" s="79">
        <v>16811000</v>
      </c>
      <c r="M34" s="81">
        <v>89928390</v>
      </c>
    </row>
    <row r="35" spans="1:13" ht="12.75">
      <c r="A35" s="51" t="s">
        <v>65</v>
      </c>
      <c r="B35" s="76" t="s">
        <v>249</v>
      </c>
      <c r="C35" s="77" t="s">
        <v>250</v>
      </c>
      <c r="D35" s="78">
        <v>0</v>
      </c>
      <c r="E35" s="79">
        <v>19228265</v>
      </c>
      <c r="F35" s="79">
        <v>146243332</v>
      </c>
      <c r="G35" s="79">
        <v>38315000</v>
      </c>
      <c r="H35" s="80">
        <v>203786597</v>
      </c>
      <c r="I35" s="78">
        <v>0</v>
      </c>
      <c r="J35" s="79">
        <v>30178764</v>
      </c>
      <c r="K35" s="79">
        <v>-18442965</v>
      </c>
      <c r="L35" s="79">
        <v>25168000</v>
      </c>
      <c r="M35" s="81">
        <v>36903799</v>
      </c>
    </row>
    <row r="36" spans="1:13" ht="16.5">
      <c r="A36" s="52"/>
      <c r="B36" s="82" t="s">
        <v>251</v>
      </c>
      <c r="C36" s="83"/>
      <c r="D36" s="84">
        <f aca="true" t="shared" si="4" ref="D36:M36">SUM(D31:D35)</f>
        <v>60883441</v>
      </c>
      <c r="E36" s="85">
        <f t="shared" si="4"/>
        <v>84874290</v>
      </c>
      <c r="F36" s="85">
        <f t="shared" si="4"/>
        <v>364801399</v>
      </c>
      <c r="G36" s="85">
        <f t="shared" si="4"/>
        <v>76990000</v>
      </c>
      <c r="H36" s="86">
        <f t="shared" si="4"/>
        <v>587549130</v>
      </c>
      <c r="I36" s="84">
        <f t="shared" si="4"/>
        <v>56642286</v>
      </c>
      <c r="J36" s="85">
        <f t="shared" si="4"/>
        <v>89147741</v>
      </c>
      <c r="K36" s="85">
        <f t="shared" si="4"/>
        <v>96596634</v>
      </c>
      <c r="L36" s="85">
        <f t="shared" si="4"/>
        <v>68161000</v>
      </c>
      <c r="M36" s="87">
        <f t="shared" si="4"/>
        <v>310547661</v>
      </c>
    </row>
    <row r="37" spans="1:13" ht="25.5">
      <c r="A37" s="51" t="s">
        <v>50</v>
      </c>
      <c r="B37" s="76" t="s">
        <v>252</v>
      </c>
      <c r="C37" s="77" t="s">
        <v>253</v>
      </c>
      <c r="D37" s="78">
        <v>92148111</v>
      </c>
      <c r="E37" s="79">
        <v>278759711</v>
      </c>
      <c r="F37" s="79">
        <v>183321372</v>
      </c>
      <c r="G37" s="79">
        <v>13181000</v>
      </c>
      <c r="H37" s="80">
        <v>567410194</v>
      </c>
      <c r="I37" s="78">
        <v>106432034</v>
      </c>
      <c r="J37" s="79">
        <v>278849486</v>
      </c>
      <c r="K37" s="79">
        <v>115619489</v>
      </c>
      <c r="L37" s="79">
        <v>39232000</v>
      </c>
      <c r="M37" s="81">
        <v>540133009</v>
      </c>
    </row>
    <row r="38" spans="1:13" ht="25.5">
      <c r="A38" s="51" t="s">
        <v>50</v>
      </c>
      <c r="B38" s="76" t="s">
        <v>254</v>
      </c>
      <c r="C38" s="77" t="s">
        <v>255</v>
      </c>
      <c r="D38" s="78">
        <v>5447341</v>
      </c>
      <c r="E38" s="79">
        <v>4363648</v>
      </c>
      <c r="F38" s="79">
        <v>12264582</v>
      </c>
      <c r="G38" s="79">
        <v>3757000</v>
      </c>
      <c r="H38" s="80">
        <v>25832571</v>
      </c>
      <c r="I38" s="78">
        <v>10528266</v>
      </c>
      <c r="J38" s="79">
        <v>9047315</v>
      </c>
      <c r="K38" s="79">
        <v>39148633</v>
      </c>
      <c r="L38" s="79">
        <v>3380000</v>
      </c>
      <c r="M38" s="81">
        <v>62104214</v>
      </c>
    </row>
    <row r="39" spans="1:13" ht="25.5">
      <c r="A39" s="51" t="s">
        <v>50</v>
      </c>
      <c r="B39" s="76" t="s">
        <v>256</v>
      </c>
      <c r="C39" s="77" t="s">
        <v>257</v>
      </c>
      <c r="D39" s="78">
        <v>6808091</v>
      </c>
      <c r="E39" s="79">
        <v>311867</v>
      </c>
      <c r="F39" s="79">
        <v>44831019</v>
      </c>
      <c r="G39" s="79">
        <v>2885000</v>
      </c>
      <c r="H39" s="80">
        <v>54835977</v>
      </c>
      <c r="I39" s="78">
        <v>6499156</v>
      </c>
      <c r="J39" s="79">
        <v>284027</v>
      </c>
      <c r="K39" s="79">
        <v>38326436</v>
      </c>
      <c r="L39" s="79">
        <v>2891000</v>
      </c>
      <c r="M39" s="81">
        <v>48000619</v>
      </c>
    </row>
    <row r="40" spans="1:13" ht="12.75">
      <c r="A40" s="51" t="s">
        <v>65</v>
      </c>
      <c r="B40" s="76" t="s">
        <v>258</v>
      </c>
      <c r="C40" s="77" t="s">
        <v>259</v>
      </c>
      <c r="D40" s="78">
        <v>0</v>
      </c>
      <c r="E40" s="79">
        <v>6371017</v>
      </c>
      <c r="F40" s="79">
        <v>67365450</v>
      </c>
      <c r="G40" s="79">
        <v>13417000</v>
      </c>
      <c r="H40" s="80">
        <v>87153467</v>
      </c>
      <c r="I40" s="78">
        <v>0</v>
      </c>
      <c r="J40" s="79">
        <v>4586780</v>
      </c>
      <c r="K40" s="79">
        <v>124722370</v>
      </c>
      <c r="L40" s="79">
        <v>10405000</v>
      </c>
      <c r="M40" s="81">
        <v>139714150</v>
      </c>
    </row>
    <row r="41" spans="1:13" ht="16.5">
      <c r="A41" s="52"/>
      <c r="B41" s="82" t="s">
        <v>260</v>
      </c>
      <c r="C41" s="83"/>
      <c r="D41" s="84">
        <f aca="true" t="shared" si="5" ref="D41:M41">SUM(D37:D40)</f>
        <v>104403543</v>
      </c>
      <c r="E41" s="85">
        <f t="shared" si="5"/>
        <v>289806243</v>
      </c>
      <c r="F41" s="85">
        <f t="shared" si="5"/>
        <v>307782423</v>
      </c>
      <c r="G41" s="85">
        <f t="shared" si="5"/>
        <v>33240000</v>
      </c>
      <c r="H41" s="86">
        <f t="shared" si="5"/>
        <v>735232209</v>
      </c>
      <c r="I41" s="84">
        <f t="shared" si="5"/>
        <v>123459456</v>
      </c>
      <c r="J41" s="85">
        <f t="shared" si="5"/>
        <v>292767608</v>
      </c>
      <c r="K41" s="85">
        <f t="shared" si="5"/>
        <v>317816928</v>
      </c>
      <c r="L41" s="85">
        <f t="shared" si="5"/>
        <v>55908000</v>
      </c>
      <c r="M41" s="87">
        <f t="shared" si="5"/>
        <v>789951992</v>
      </c>
    </row>
    <row r="42" spans="1:13" ht="25.5">
      <c r="A42" s="51" t="s">
        <v>50</v>
      </c>
      <c r="B42" s="76" t="s">
        <v>261</v>
      </c>
      <c r="C42" s="77" t="s">
        <v>262</v>
      </c>
      <c r="D42" s="78">
        <v>7419393</v>
      </c>
      <c r="E42" s="79">
        <v>5469296</v>
      </c>
      <c r="F42" s="79">
        <v>34329089</v>
      </c>
      <c r="G42" s="79">
        <v>7373000</v>
      </c>
      <c r="H42" s="80">
        <v>54590778</v>
      </c>
      <c r="I42" s="78">
        <v>9490415</v>
      </c>
      <c r="J42" s="79">
        <v>9436467</v>
      </c>
      <c r="K42" s="79">
        <v>65342526</v>
      </c>
      <c r="L42" s="79">
        <v>9944000</v>
      </c>
      <c r="M42" s="81">
        <v>94213408</v>
      </c>
    </row>
    <row r="43" spans="1:13" ht="25.5">
      <c r="A43" s="51" t="s">
        <v>50</v>
      </c>
      <c r="B43" s="76" t="s">
        <v>263</v>
      </c>
      <c r="C43" s="77" t="s">
        <v>264</v>
      </c>
      <c r="D43" s="78">
        <v>6506631</v>
      </c>
      <c r="E43" s="79">
        <v>12669307</v>
      </c>
      <c r="F43" s="79">
        <v>-8714976</v>
      </c>
      <c r="G43" s="79">
        <v>14443000</v>
      </c>
      <c r="H43" s="80">
        <v>24903962</v>
      </c>
      <c r="I43" s="78">
        <v>0</v>
      </c>
      <c r="J43" s="79">
        <v>0</v>
      </c>
      <c r="K43" s="79">
        <v>-3943000</v>
      </c>
      <c r="L43" s="79">
        <v>3943000</v>
      </c>
      <c r="M43" s="81">
        <v>0</v>
      </c>
    </row>
    <row r="44" spans="1:13" ht="25.5">
      <c r="A44" s="51" t="s">
        <v>50</v>
      </c>
      <c r="B44" s="76" t="s">
        <v>265</v>
      </c>
      <c r="C44" s="77" t="s">
        <v>266</v>
      </c>
      <c r="D44" s="78">
        <v>25714445</v>
      </c>
      <c r="E44" s="79">
        <v>69286417</v>
      </c>
      <c r="F44" s="79">
        <v>65824070</v>
      </c>
      <c r="G44" s="79">
        <v>15360000</v>
      </c>
      <c r="H44" s="80">
        <v>176184932</v>
      </c>
      <c r="I44" s="78">
        <v>23187239</v>
      </c>
      <c r="J44" s="79">
        <v>66672177</v>
      </c>
      <c r="K44" s="79">
        <v>56292164</v>
      </c>
      <c r="L44" s="79">
        <v>11551000</v>
      </c>
      <c r="M44" s="81">
        <v>157702580</v>
      </c>
    </row>
    <row r="45" spans="1:13" ht="25.5">
      <c r="A45" s="51" t="s">
        <v>50</v>
      </c>
      <c r="B45" s="76" t="s">
        <v>267</v>
      </c>
      <c r="C45" s="77" t="s">
        <v>268</v>
      </c>
      <c r="D45" s="78">
        <v>15863265</v>
      </c>
      <c r="E45" s="79">
        <v>475547</v>
      </c>
      <c r="F45" s="79">
        <v>71487056</v>
      </c>
      <c r="G45" s="79">
        <v>6617000</v>
      </c>
      <c r="H45" s="80">
        <v>94442868</v>
      </c>
      <c r="I45" s="78">
        <v>15096997</v>
      </c>
      <c r="J45" s="79">
        <v>439881</v>
      </c>
      <c r="K45" s="79">
        <v>64385776</v>
      </c>
      <c r="L45" s="79">
        <v>3666000</v>
      </c>
      <c r="M45" s="81">
        <v>83588654</v>
      </c>
    </row>
    <row r="46" spans="1:13" ht="25.5">
      <c r="A46" s="51" t="s">
        <v>50</v>
      </c>
      <c r="B46" s="76" t="s">
        <v>269</v>
      </c>
      <c r="C46" s="77" t="s">
        <v>270</v>
      </c>
      <c r="D46" s="78">
        <v>65413117</v>
      </c>
      <c r="E46" s="79">
        <v>18114579</v>
      </c>
      <c r="F46" s="79">
        <v>65883598</v>
      </c>
      <c r="G46" s="79">
        <v>13727000</v>
      </c>
      <c r="H46" s="80">
        <v>163138294</v>
      </c>
      <c r="I46" s="78">
        <v>73183293</v>
      </c>
      <c r="J46" s="79">
        <v>17519496</v>
      </c>
      <c r="K46" s="79">
        <v>57377057</v>
      </c>
      <c r="L46" s="79">
        <v>12072000</v>
      </c>
      <c r="M46" s="81">
        <v>160151846</v>
      </c>
    </row>
    <row r="47" spans="1:13" ht="12.75">
      <c r="A47" s="51" t="s">
        <v>65</v>
      </c>
      <c r="B47" s="76" t="s">
        <v>271</v>
      </c>
      <c r="C47" s="77" t="s">
        <v>272</v>
      </c>
      <c r="D47" s="78">
        <v>0</v>
      </c>
      <c r="E47" s="79">
        <v>8639656</v>
      </c>
      <c r="F47" s="79">
        <v>148440566</v>
      </c>
      <c r="G47" s="79">
        <v>82693000</v>
      </c>
      <c r="H47" s="80">
        <v>239773222</v>
      </c>
      <c r="I47" s="78">
        <v>0</v>
      </c>
      <c r="J47" s="79">
        <v>9154688</v>
      </c>
      <c r="K47" s="79">
        <v>131617824</v>
      </c>
      <c r="L47" s="79">
        <v>69793000</v>
      </c>
      <c r="M47" s="81">
        <v>210565512</v>
      </c>
    </row>
    <row r="48" spans="1:13" ht="16.5">
      <c r="A48" s="52"/>
      <c r="B48" s="82" t="s">
        <v>273</v>
      </c>
      <c r="C48" s="83"/>
      <c r="D48" s="84">
        <f aca="true" t="shared" si="6" ref="D48:M48">SUM(D42:D47)</f>
        <v>120916851</v>
      </c>
      <c r="E48" s="85">
        <f t="shared" si="6"/>
        <v>114654802</v>
      </c>
      <c r="F48" s="85">
        <f t="shared" si="6"/>
        <v>377249403</v>
      </c>
      <c r="G48" s="85">
        <f t="shared" si="6"/>
        <v>140213000</v>
      </c>
      <c r="H48" s="86">
        <f t="shared" si="6"/>
        <v>753034056</v>
      </c>
      <c r="I48" s="84">
        <f t="shared" si="6"/>
        <v>120957944</v>
      </c>
      <c r="J48" s="85">
        <f t="shared" si="6"/>
        <v>103222709</v>
      </c>
      <c r="K48" s="85">
        <f t="shared" si="6"/>
        <v>371072347</v>
      </c>
      <c r="L48" s="85">
        <f t="shared" si="6"/>
        <v>110969000</v>
      </c>
      <c r="M48" s="87">
        <f t="shared" si="6"/>
        <v>706222000</v>
      </c>
    </row>
    <row r="49" spans="1:13" ht="25.5">
      <c r="A49" s="51" t="s">
        <v>50</v>
      </c>
      <c r="B49" s="76" t="s">
        <v>274</v>
      </c>
      <c r="C49" s="77" t="s">
        <v>275</v>
      </c>
      <c r="D49" s="78">
        <v>4769115</v>
      </c>
      <c r="E49" s="79">
        <v>156090</v>
      </c>
      <c r="F49" s="79">
        <v>76827061</v>
      </c>
      <c r="G49" s="79">
        <v>6502000</v>
      </c>
      <c r="H49" s="80">
        <v>88254266</v>
      </c>
      <c r="I49" s="78">
        <v>5887011</v>
      </c>
      <c r="J49" s="79">
        <v>156090</v>
      </c>
      <c r="K49" s="79">
        <v>60801432</v>
      </c>
      <c r="L49" s="79">
        <v>11246000</v>
      </c>
      <c r="M49" s="81">
        <v>78090533</v>
      </c>
    </row>
    <row r="50" spans="1:13" ht="25.5">
      <c r="A50" s="51" t="s">
        <v>50</v>
      </c>
      <c r="B50" s="76" t="s">
        <v>276</v>
      </c>
      <c r="C50" s="77" t="s">
        <v>277</v>
      </c>
      <c r="D50" s="78">
        <v>6983164</v>
      </c>
      <c r="E50" s="79">
        <v>952283</v>
      </c>
      <c r="F50" s="79">
        <v>73164618</v>
      </c>
      <c r="G50" s="79">
        <v>24984000</v>
      </c>
      <c r="H50" s="80">
        <v>106084065</v>
      </c>
      <c r="I50" s="78">
        <v>6957707</v>
      </c>
      <c r="J50" s="79">
        <v>741135</v>
      </c>
      <c r="K50" s="79">
        <v>81811047</v>
      </c>
      <c r="L50" s="79">
        <v>4104000</v>
      </c>
      <c r="M50" s="81">
        <v>93613889</v>
      </c>
    </row>
    <row r="51" spans="1:13" ht="25.5">
      <c r="A51" s="51" t="s">
        <v>50</v>
      </c>
      <c r="B51" s="76" t="s">
        <v>278</v>
      </c>
      <c r="C51" s="77" t="s">
        <v>279</v>
      </c>
      <c r="D51" s="78">
        <v>23825311</v>
      </c>
      <c r="E51" s="79">
        <v>2412335</v>
      </c>
      <c r="F51" s="79">
        <v>139035795</v>
      </c>
      <c r="G51" s="79">
        <v>27578000</v>
      </c>
      <c r="H51" s="80">
        <v>192851441</v>
      </c>
      <c r="I51" s="78">
        <v>23770121</v>
      </c>
      <c r="J51" s="79">
        <v>2525806</v>
      </c>
      <c r="K51" s="79">
        <v>90067337</v>
      </c>
      <c r="L51" s="79">
        <v>52470000</v>
      </c>
      <c r="M51" s="81">
        <v>168833264</v>
      </c>
    </row>
    <row r="52" spans="1:13" ht="25.5">
      <c r="A52" s="51" t="s">
        <v>50</v>
      </c>
      <c r="B52" s="76" t="s">
        <v>280</v>
      </c>
      <c r="C52" s="77" t="s">
        <v>281</v>
      </c>
      <c r="D52" s="78">
        <v>16414203</v>
      </c>
      <c r="E52" s="79">
        <v>529359</v>
      </c>
      <c r="F52" s="79">
        <v>48137741</v>
      </c>
      <c r="G52" s="79">
        <v>7497000</v>
      </c>
      <c r="H52" s="80">
        <v>72578303</v>
      </c>
      <c r="I52" s="78">
        <v>11045407</v>
      </c>
      <c r="J52" s="79">
        <v>526899</v>
      </c>
      <c r="K52" s="79">
        <v>34442407</v>
      </c>
      <c r="L52" s="79">
        <v>14687000</v>
      </c>
      <c r="M52" s="81">
        <v>60701713</v>
      </c>
    </row>
    <row r="53" spans="1:13" ht="12.75">
      <c r="A53" s="51" t="s">
        <v>65</v>
      </c>
      <c r="B53" s="76" t="s">
        <v>282</v>
      </c>
      <c r="C53" s="77" t="s">
        <v>283</v>
      </c>
      <c r="D53" s="78">
        <v>0</v>
      </c>
      <c r="E53" s="79">
        <v>12348067</v>
      </c>
      <c r="F53" s="79">
        <v>180246413</v>
      </c>
      <c r="G53" s="79">
        <v>28175000</v>
      </c>
      <c r="H53" s="80">
        <v>220769480</v>
      </c>
      <c r="I53" s="78">
        <v>0</v>
      </c>
      <c r="J53" s="79">
        <v>12862074</v>
      </c>
      <c r="K53" s="79">
        <v>141197234</v>
      </c>
      <c r="L53" s="79">
        <v>35176000</v>
      </c>
      <c r="M53" s="81">
        <v>189235308</v>
      </c>
    </row>
    <row r="54" spans="1:13" ht="16.5">
      <c r="A54" s="52"/>
      <c r="B54" s="82" t="s">
        <v>284</v>
      </c>
      <c r="C54" s="83"/>
      <c r="D54" s="84">
        <f aca="true" t="shared" si="7" ref="D54:M54">SUM(D49:D53)</f>
        <v>51991793</v>
      </c>
      <c r="E54" s="85">
        <f t="shared" si="7"/>
        <v>16398134</v>
      </c>
      <c r="F54" s="85">
        <f t="shared" si="7"/>
        <v>517411628</v>
      </c>
      <c r="G54" s="85">
        <f t="shared" si="7"/>
        <v>94736000</v>
      </c>
      <c r="H54" s="86">
        <f t="shared" si="7"/>
        <v>680537555</v>
      </c>
      <c r="I54" s="84">
        <f t="shared" si="7"/>
        <v>47660246</v>
      </c>
      <c r="J54" s="85">
        <f t="shared" si="7"/>
        <v>16812004</v>
      </c>
      <c r="K54" s="85">
        <f t="shared" si="7"/>
        <v>408319457</v>
      </c>
      <c r="L54" s="85">
        <f t="shared" si="7"/>
        <v>117683000</v>
      </c>
      <c r="M54" s="87">
        <f t="shared" si="7"/>
        <v>590474707</v>
      </c>
    </row>
    <row r="55" spans="1:13" ht="25.5">
      <c r="A55" s="51" t="s">
        <v>50</v>
      </c>
      <c r="B55" s="76" t="s">
        <v>285</v>
      </c>
      <c r="C55" s="77" t="s">
        <v>286</v>
      </c>
      <c r="D55" s="78">
        <v>2903067</v>
      </c>
      <c r="E55" s="79">
        <v>194145</v>
      </c>
      <c r="F55" s="79">
        <v>59823357</v>
      </c>
      <c r="G55" s="79">
        <v>6092000</v>
      </c>
      <c r="H55" s="80">
        <v>69012569</v>
      </c>
      <c r="I55" s="78">
        <v>2695560</v>
      </c>
      <c r="J55" s="79">
        <v>146729</v>
      </c>
      <c r="K55" s="79">
        <v>50653174</v>
      </c>
      <c r="L55" s="79">
        <v>7988000</v>
      </c>
      <c r="M55" s="81">
        <v>61483463</v>
      </c>
    </row>
    <row r="56" spans="1:13" ht="25.5">
      <c r="A56" s="51" t="s">
        <v>50</v>
      </c>
      <c r="B56" s="76" t="s">
        <v>287</v>
      </c>
      <c r="C56" s="77" t="s">
        <v>288</v>
      </c>
      <c r="D56" s="78">
        <v>177095152</v>
      </c>
      <c r="E56" s="79">
        <v>684322755</v>
      </c>
      <c r="F56" s="79">
        <v>145133399</v>
      </c>
      <c r="G56" s="79">
        <v>50306000</v>
      </c>
      <c r="H56" s="80">
        <v>1056857306</v>
      </c>
      <c r="I56" s="78">
        <v>151223071</v>
      </c>
      <c r="J56" s="79">
        <v>652280606</v>
      </c>
      <c r="K56" s="79">
        <v>125642266</v>
      </c>
      <c r="L56" s="79">
        <v>43627000</v>
      </c>
      <c r="M56" s="81">
        <v>972772943</v>
      </c>
    </row>
    <row r="57" spans="1:13" ht="25.5">
      <c r="A57" s="51" t="s">
        <v>50</v>
      </c>
      <c r="B57" s="76" t="s">
        <v>289</v>
      </c>
      <c r="C57" s="77" t="s">
        <v>290</v>
      </c>
      <c r="D57" s="78">
        <v>80243380</v>
      </c>
      <c r="E57" s="79">
        <v>22858544</v>
      </c>
      <c r="F57" s="79">
        <v>98447601</v>
      </c>
      <c r="G57" s="79">
        <v>6292000</v>
      </c>
      <c r="H57" s="80">
        <v>207841525</v>
      </c>
      <c r="I57" s="78">
        <v>63011970</v>
      </c>
      <c r="J57" s="79">
        <v>38840432</v>
      </c>
      <c r="K57" s="79">
        <v>104053166</v>
      </c>
      <c r="L57" s="79">
        <v>6082000</v>
      </c>
      <c r="M57" s="81">
        <v>211987568</v>
      </c>
    </row>
    <row r="58" spans="1:13" ht="25.5">
      <c r="A58" s="51" t="s">
        <v>50</v>
      </c>
      <c r="B58" s="76" t="s">
        <v>291</v>
      </c>
      <c r="C58" s="77" t="s">
        <v>292</v>
      </c>
      <c r="D58" s="78">
        <v>11680269</v>
      </c>
      <c r="E58" s="79">
        <v>5757475</v>
      </c>
      <c r="F58" s="79">
        <v>30996534</v>
      </c>
      <c r="G58" s="79">
        <v>10033000</v>
      </c>
      <c r="H58" s="80">
        <v>58467278</v>
      </c>
      <c r="I58" s="78">
        <v>10645564</v>
      </c>
      <c r="J58" s="79">
        <v>10507668</v>
      </c>
      <c r="K58" s="79">
        <v>55169288</v>
      </c>
      <c r="L58" s="79">
        <v>14602000</v>
      </c>
      <c r="M58" s="81">
        <v>90924520</v>
      </c>
    </row>
    <row r="59" spans="1:13" ht="25.5">
      <c r="A59" s="51" t="s">
        <v>50</v>
      </c>
      <c r="B59" s="76" t="s">
        <v>293</v>
      </c>
      <c r="C59" s="77" t="s">
        <v>294</v>
      </c>
      <c r="D59" s="78">
        <v>12253944</v>
      </c>
      <c r="E59" s="79">
        <v>2696648</v>
      </c>
      <c r="F59" s="79">
        <v>39771511</v>
      </c>
      <c r="G59" s="79">
        <v>7164000</v>
      </c>
      <c r="H59" s="80">
        <v>61886103</v>
      </c>
      <c r="I59" s="78">
        <v>6113624</v>
      </c>
      <c r="J59" s="79">
        <v>3835212</v>
      </c>
      <c r="K59" s="79">
        <v>29904902</v>
      </c>
      <c r="L59" s="79">
        <v>15683000</v>
      </c>
      <c r="M59" s="81">
        <v>55536738</v>
      </c>
    </row>
    <row r="60" spans="1:13" ht="12.75">
      <c r="A60" s="51" t="s">
        <v>65</v>
      </c>
      <c r="B60" s="76" t="s">
        <v>295</v>
      </c>
      <c r="C60" s="77" t="s">
        <v>296</v>
      </c>
      <c r="D60" s="78">
        <v>0</v>
      </c>
      <c r="E60" s="79">
        <v>26046818</v>
      </c>
      <c r="F60" s="79">
        <v>241603503</v>
      </c>
      <c r="G60" s="79">
        <v>19492000</v>
      </c>
      <c r="H60" s="80">
        <v>287142321</v>
      </c>
      <c r="I60" s="78">
        <v>0</v>
      </c>
      <c r="J60" s="79">
        <v>23080023</v>
      </c>
      <c r="K60" s="79">
        <v>163019498</v>
      </c>
      <c r="L60" s="79">
        <v>66776000</v>
      </c>
      <c r="M60" s="81">
        <v>252875521</v>
      </c>
    </row>
    <row r="61" spans="1:13" ht="16.5">
      <c r="A61" s="52"/>
      <c r="B61" s="82" t="s">
        <v>297</v>
      </c>
      <c r="C61" s="83"/>
      <c r="D61" s="84">
        <f aca="true" t="shared" si="8" ref="D61:M61">SUM(D55:D60)</f>
        <v>284175812</v>
      </c>
      <c r="E61" s="85">
        <f t="shared" si="8"/>
        <v>741876385</v>
      </c>
      <c r="F61" s="85">
        <f t="shared" si="8"/>
        <v>615775905</v>
      </c>
      <c r="G61" s="85">
        <f t="shared" si="8"/>
        <v>99379000</v>
      </c>
      <c r="H61" s="86">
        <f t="shared" si="8"/>
        <v>1741207102</v>
      </c>
      <c r="I61" s="84">
        <f t="shared" si="8"/>
        <v>233689789</v>
      </c>
      <c r="J61" s="85">
        <f t="shared" si="8"/>
        <v>728690670</v>
      </c>
      <c r="K61" s="85">
        <f t="shared" si="8"/>
        <v>528442294</v>
      </c>
      <c r="L61" s="85">
        <f t="shared" si="8"/>
        <v>154758000</v>
      </c>
      <c r="M61" s="87">
        <f t="shared" si="8"/>
        <v>1645580753</v>
      </c>
    </row>
    <row r="62" spans="1:13" ht="25.5">
      <c r="A62" s="51" t="s">
        <v>50</v>
      </c>
      <c r="B62" s="76" t="s">
        <v>298</v>
      </c>
      <c r="C62" s="77" t="s">
        <v>299</v>
      </c>
      <c r="D62" s="78">
        <v>19143955</v>
      </c>
      <c r="E62" s="79">
        <v>11191089</v>
      </c>
      <c r="F62" s="79">
        <v>80969109</v>
      </c>
      <c r="G62" s="79">
        <v>6242000</v>
      </c>
      <c r="H62" s="80">
        <v>117546153</v>
      </c>
      <c r="I62" s="78">
        <v>9573425</v>
      </c>
      <c r="J62" s="79">
        <v>8913679</v>
      </c>
      <c r="K62" s="79">
        <v>75870766</v>
      </c>
      <c r="L62" s="79">
        <v>3204000</v>
      </c>
      <c r="M62" s="81">
        <v>97561870</v>
      </c>
    </row>
    <row r="63" spans="1:13" ht="25.5">
      <c r="A63" s="51" t="s">
        <v>50</v>
      </c>
      <c r="B63" s="76" t="s">
        <v>300</v>
      </c>
      <c r="C63" s="77" t="s">
        <v>301</v>
      </c>
      <c r="D63" s="78">
        <v>106616913</v>
      </c>
      <c r="E63" s="79">
        <v>171658060</v>
      </c>
      <c r="F63" s="79">
        <v>107143659</v>
      </c>
      <c r="G63" s="79">
        <v>6061000</v>
      </c>
      <c r="H63" s="80">
        <v>391479632</v>
      </c>
      <c r="I63" s="78">
        <v>98865363</v>
      </c>
      <c r="J63" s="79">
        <v>176336904</v>
      </c>
      <c r="K63" s="79">
        <v>94543479</v>
      </c>
      <c r="L63" s="79">
        <v>7127000</v>
      </c>
      <c r="M63" s="81">
        <v>376872746</v>
      </c>
    </row>
    <row r="64" spans="1:13" ht="25.5">
      <c r="A64" s="51" t="s">
        <v>50</v>
      </c>
      <c r="B64" s="76" t="s">
        <v>302</v>
      </c>
      <c r="C64" s="77" t="s">
        <v>303</v>
      </c>
      <c r="D64" s="78">
        <v>15466589</v>
      </c>
      <c r="E64" s="79">
        <v>10044</v>
      </c>
      <c r="F64" s="79">
        <v>62073390</v>
      </c>
      <c r="G64" s="79">
        <v>13985000</v>
      </c>
      <c r="H64" s="80">
        <v>91535023</v>
      </c>
      <c r="I64" s="78">
        <v>14903474</v>
      </c>
      <c r="J64" s="79">
        <v>0</v>
      </c>
      <c r="K64" s="79">
        <v>62492445</v>
      </c>
      <c r="L64" s="79">
        <v>3517000</v>
      </c>
      <c r="M64" s="81">
        <v>80912919</v>
      </c>
    </row>
    <row r="65" spans="1:13" ht="25.5">
      <c r="A65" s="51" t="s">
        <v>50</v>
      </c>
      <c r="B65" s="76" t="s">
        <v>304</v>
      </c>
      <c r="C65" s="77" t="s">
        <v>305</v>
      </c>
      <c r="D65" s="78">
        <v>19253938</v>
      </c>
      <c r="E65" s="79">
        <v>93775</v>
      </c>
      <c r="F65" s="79">
        <v>40733555</v>
      </c>
      <c r="G65" s="79">
        <v>5966000</v>
      </c>
      <c r="H65" s="80">
        <v>66047268</v>
      </c>
      <c r="I65" s="78">
        <v>16189984</v>
      </c>
      <c r="J65" s="79">
        <v>18882</v>
      </c>
      <c r="K65" s="79">
        <v>34039978</v>
      </c>
      <c r="L65" s="79">
        <v>6757000</v>
      </c>
      <c r="M65" s="81">
        <v>57005844</v>
      </c>
    </row>
    <row r="66" spans="1:13" ht="12.75">
      <c r="A66" s="51" t="s">
        <v>65</v>
      </c>
      <c r="B66" s="76" t="s">
        <v>306</v>
      </c>
      <c r="C66" s="77" t="s">
        <v>307</v>
      </c>
      <c r="D66" s="78">
        <v>0</v>
      </c>
      <c r="E66" s="79">
        <v>61993379</v>
      </c>
      <c r="F66" s="79">
        <v>250014492</v>
      </c>
      <c r="G66" s="79">
        <v>22783000</v>
      </c>
      <c r="H66" s="80">
        <v>334790871</v>
      </c>
      <c r="I66" s="78">
        <v>0</v>
      </c>
      <c r="J66" s="79">
        <v>41668586</v>
      </c>
      <c r="K66" s="79">
        <v>214100319</v>
      </c>
      <c r="L66" s="79">
        <v>26785000</v>
      </c>
      <c r="M66" s="81">
        <v>282553905</v>
      </c>
    </row>
    <row r="67" spans="1:13" ht="16.5">
      <c r="A67" s="52"/>
      <c r="B67" s="82" t="s">
        <v>308</v>
      </c>
      <c r="C67" s="83"/>
      <c r="D67" s="84">
        <f aca="true" t="shared" si="9" ref="D67:M67">SUM(D62:D66)</f>
        <v>160481395</v>
      </c>
      <c r="E67" s="85">
        <f t="shared" si="9"/>
        <v>244946347</v>
      </c>
      <c r="F67" s="85">
        <f t="shared" si="9"/>
        <v>540934205</v>
      </c>
      <c r="G67" s="85">
        <f t="shared" si="9"/>
        <v>55037000</v>
      </c>
      <c r="H67" s="86">
        <f t="shared" si="9"/>
        <v>1001398947</v>
      </c>
      <c r="I67" s="84">
        <f t="shared" si="9"/>
        <v>139532246</v>
      </c>
      <c r="J67" s="85">
        <f t="shared" si="9"/>
        <v>226938051</v>
      </c>
      <c r="K67" s="85">
        <f t="shared" si="9"/>
        <v>481046987</v>
      </c>
      <c r="L67" s="85">
        <f t="shared" si="9"/>
        <v>47390000</v>
      </c>
      <c r="M67" s="87">
        <f t="shared" si="9"/>
        <v>894907284</v>
      </c>
    </row>
    <row r="68" spans="1:13" ht="25.5">
      <c r="A68" s="51" t="s">
        <v>50</v>
      </c>
      <c r="B68" s="76" t="s">
        <v>309</v>
      </c>
      <c r="C68" s="77" t="s">
        <v>310</v>
      </c>
      <c r="D68" s="78">
        <v>51564369</v>
      </c>
      <c r="E68" s="79">
        <v>39945846</v>
      </c>
      <c r="F68" s="79">
        <v>29445586</v>
      </c>
      <c r="G68" s="79">
        <v>3907000</v>
      </c>
      <c r="H68" s="80">
        <v>124862801</v>
      </c>
      <c r="I68" s="78">
        <v>63311969</v>
      </c>
      <c r="J68" s="79">
        <v>41116124</v>
      </c>
      <c r="K68" s="79">
        <v>12475897</v>
      </c>
      <c r="L68" s="79">
        <v>21541000</v>
      </c>
      <c r="M68" s="81">
        <v>138444990</v>
      </c>
    </row>
    <row r="69" spans="1:13" ht="25.5">
      <c r="A69" s="51" t="s">
        <v>50</v>
      </c>
      <c r="B69" s="76" t="s">
        <v>311</v>
      </c>
      <c r="C69" s="77" t="s">
        <v>312</v>
      </c>
      <c r="D69" s="78">
        <v>3232650</v>
      </c>
      <c r="E69" s="79">
        <v>784679</v>
      </c>
      <c r="F69" s="79">
        <v>50298529</v>
      </c>
      <c r="G69" s="79">
        <v>6031000</v>
      </c>
      <c r="H69" s="80">
        <v>60346858</v>
      </c>
      <c r="I69" s="78">
        <v>13231042</v>
      </c>
      <c r="J69" s="79">
        <v>941938</v>
      </c>
      <c r="K69" s="79">
        <v>159354633</v>
      </c>
      <c r="L69" s="79">
        <v>3074000</v>
      </c>
      <c r="M69" s="81">
        <v>176601613</v>
      </c>
    </row>
    <row r="70" spans="1:13" ht="25.5">
      <c r="A70" s="51" t="s">
        <v>50</v>
      </c>
      <c r="B70" s="76" t="s">
        <v>313</v>
      </c>
      <c r="C70" s="77" t="s">
        <v>314</v>
      </c>
      <c r="D70" s="78">
        <v>6158281</v>
      </c>
      <c r="E70" s="79">
        <v>755540</v>
      </c>
      <c r="F70" s="79">
        <v>90814858</v>
      </c>
      <c r="G70" s="79">
        <v>6398000</v>
      </c>
      <c r="H70" s="80">
        <v>104126679</v>
      </c>
      <c r="I70" s="78">
        <v>6348757</v>
      </c>
      <c r="J70" s="79">
        <v>719457</v>
      </c>
      <c r="K70" s="79">
        <v>74273315</v>
      </c>
      <c r="L70" s="79">
        <v>9733000</v>
      </c>
      <c r="M70" s="81">
        <v>91074529</v>
      </c>
    </row>
    <row r="71" spans="1:13" ht="25.5">
      <c r="A71" s="51" t="s">
        <v>50</v>
      </c>
      <c r="B71" s="76" t="s">
        <v>315</v>
      </c>
      <c r="C71" s="77" t="s">
        <v>316</v>
      </c>
      <c r="D71" s="78">
        <v>8958389</v>
      </c>
      <c r="E71" s="79">
        <v>901348</v>
      </c>
      <c r="F71" s="79">
        <v>53536238</v>
      </c>
      <c r="G71" s="79">
        <v>11234000</v>
      </c>
      <c r="H71" s="80">
        <v>74629975</v>
      </c>
      <c r="I71" s="78">
        <v>8864086</v>
      </c>
      <c r="J71" s="79">
        <v>865420</v>
      </c>
      <c r="K71" s="79">
        <v>58188070</v>
      </c>
      <c r="L71" s="79">
        <v>6341000</v>
      </c>
      <c r="M71" s="81">
        <v>74258576</v>
      </c>
    </row>
    <row r="72" spans="1:13" ht="12.75">
      <c r="A72" s="51" t="s">
        <v>65</v>
      </c>
      <c r="B72" s="76" t="s">
        <v>317</v>
      </c>
      <c r="C72" s="77" t="s">
        <v>318</v>
      </c>
      <c r="D72" s="78">
        <v>0</v>
      </c>
      <c r="E72" s="79">
        <v>15962964</v>
      </c>
      <c r="F72" s="79">
        <v>140860200</v>
      </c>
      <c r="G72" s="79">
        <v>29921000</v>
      </c>
      <c r="H72" s="80">
        <v>186744164</v>
      </c>
      <c r="I72" s="78">
        <v>0</v>
      </c>
      <c r="J72" s="79">
        <v>16934448</v>
      </c>
      <c r="K72" s="79">
        <v>104807208</v>
      </c>
      <c r="L72" s="79">
        <v>44576000</v>
      </c>
      <c r="M72" s="81">
        <v>166317656</v>
      </c>
    </row>
    <row r="73" spans="1:13" ht="16.5">
      <c r="A73" s="52"/>
      <c r="B73" s="82" t="s">
        <v>319</v>
      </c>
      <c r="C73" s="83"/>
      <c r="D73" s="84">
        <f aca="true" t="shared" si="10" ref="D73:M73">SUM(D68:D72)</f>
        <v>69913689</v>
      </c>
      <c r="E73" s="85">
        <f t="shared" si="10"/>
        <v>58350377</v>
      </c>
      <c r="F73" s="85">
        <f t="shared" si="10"/>
        <v>364955411</v>
      </c>
      <c r="G73" s="85">
        <f t="shared" si="10"/>
        <v>57491000</v>
      </c>
      <c r="H73" s="86">
        <f t="shared" si="10"/>
        <v>550710477</v>
      </c>
      <c r="I73" s="84">
        <f t="shared" si="10"/>
        <v>91755854</v>
      </c>
      <c r="J73" s="85">
        <f t="shared" si="10"/>
        <v>60577387</v>
      </c>
      <c r="K73" s="85">
        <f t="shared" si="10"/>
        <v>409099123</v>
      </c>
      <c r="L73" s="85">
        <f t="shared" si="10"/>
        <v>85265000</v>
      </c>
      <c r="M73" s="87">
        <f t="shared" si="10"/>
        <v>646697364</v>
      </c>
    </row>
    <row r="74" spans="1:13" ht="16.5">
      <c r="A74" s="53"/>
      <c r="B74" s="88" t="s">
        <v>320</v>
      </c>
      <c r="C74" s="89"/>
      <c r="D74" s="90">
        <f aca="true" t="shared" si="11" ref="D74:M74">SUM(D9,D11:D15,D17:D24,D26:D29,D31:D35,D37:D40,D42:D47,D49:D53,D55:D60,D62:D66,D68:D72)</f>
        <v>5411996246</v>
      </c>
      <c r="E74" s="91">
        <f t="shared" si="11"/>
        <v>10946976378</v>
      </c>
      <c r="F74" s="91">
        <f t="shared" si="11"/>
        <v>8385558910</v>
      </c>
      <c r="G74" s="91">
        <f t="shared" si="11"/>
        <v>1078566000</v>
      </c>
      <c r="H74" s="92">
        <f t="shared" si="11"/>
        <v>25823097534</v>
      </c>
      <c r="I74" s="90">
        <f t="shared" si="11"/>
        <v>4270016175</v>
      </c>
      <c r="J74" s="91">
        <f t="shared" si="11"/>
        <v>8534314031</v>
      </c>
      <c r="K74" s="91">
        <f t="shared" si="11"/>
        <v>6917506632</v>
      </c>
      <c r="L74" s="91">
        <f t="shared" si="11"/>
        <v>1136329000</v>
      </c>
      <c r="M74" s="93">
        <f t="shared" si="11"/>
        <v>20858165838</v>
      </c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321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322</v>
      </c>
      <c r="C9" s="77" t="s">
        <v>323</v>
      </c>
      <c r="D9" s="78">
        <v>17449644</v>
      </c>
      <c r="E9" s="79">
        <v>1803771</v>
      </c>
      <c r="F9" s="79">
        <v>23531966</v>
      </c>
      <c r="G9" s="79">
        <v>6151000</v>
      </c>
      <c r="H9" s="80">
        <v>48936381</v>
      </c>
      <c r="I9" s="78">
        <v>24860302</v>
      </c>
      <c r="J9" s="79">
        <v>2442439</v>
      </c>
      <c r="K9" s="79">
        <v>256443187</v>
      </c>
      <c r="L9" s="79">
        <v>7284000</v>
      </c>
      <c r="M9" s="81">
        <v>291029928</v>
      </c>
    </row>
    <row r="10" spans="1:13" ht="12.75">
      <c r="A10" s="51" t="s">
        <v>50</v>
      </c>
      <c r="B10" s="76" t="s">
        <v>324</v>
      </c>
      <c r="C10" s="77" t="s">
        <v>325</v>
      </c>
      <c r="D10" s="78">
        <v>4026893</v>
      </c>
      <c r="E10" s="79">
        <v>5058440</v>
      </c>
      <c r="F10" s="79">
        <v>150169998</v>
      </c>
      <c r="G10" s="79">
        <v>2665000</v>
      </c>
      <c r="H10" s="80">
        <v>161920331</v>
      </c>
      <c r="I10" s="78">
        <v>12769251</v>
      </c>
      <c r="J10" s="79">
        <v>1598325</v>
      </c>
      <c r="K10" s="79">
        <v>116517305</v>
      </c>
      <c r="L10" s="79">
        <v>3750000</v>
      </c>
      <c r="M10" s="81">
        <v>134634881</v>
      </c>
    </row>
    <row r="11" spans="1:13" ht="12.75">
      <c r="A11" s="51" t="s">
        <v>50</v>
      </c>
      <c r="B11" s="76" t="s">
        <v>326</v>
      </c>
      <c r="C11" s="77" t="s">
        <v>327</v>
      </c>
      <c r="D11" s="78">
        <v>21697910</v>
      </c>
      <c r="E11" s="79">
        <v>114273982</v>
      </c>
      <c r="F11" s="79">
        <v>278794297</v>
      </c>
      <c r="G11" s="79">
        <v>4082000</v>
      </c>
      <c r="H11" s="80">
        <v>418848189</v>
      </c>
      <c r="I11" s="78">
        <v>31365861</v>
      </c>
      <c r="J11" s="79">
        <v>166744866</v>
      </c>
      <c r="K11" s="79">
        <v>185917570</v>
      </c>
      <c r="L11" s="79">
        <v>7881000</v>
      </c>
      <c r="M11" s="81">
        <v>391909297</v>
      </c>
    </row>
    <row r="12" spans="1:13" ht="12.75">
      <c r="A12" s="51" t="s">
        <v>50</v>
      </c>
      <c r="B12" s="76" t="s">
        <v>328</v>
      </c>
      <c r="C12" s="77" t="s">
        <v>329</v>
      </c>
      <c r="D12" s="78">
        <v>20807440</v>
      </c>
      <c r="E12" s="79">
        <v>24597568</v>
      </c>
      <c r="F12" s="79">
        <v>106989450</v>
      </c>
      <c r="G12" s="79">
        <v>3573000</v>
      </c>
      <c r="H12" s="80">
        <v>155967458</v>
      </c>
      <c r="I12" s="78">
        <v>34490641</v>
      </c>
      <c r="J12" s="79">
        <v>63020911</v>
      </c>
      <c r="K12" s="79">
        <v>80171511</v>
      </c>
      <c r="L12" s="79">
        <v>6264000</v>
      </c>
      <c r="M12" s="81">
        <v>183947063</v>
      </c>
    </row>
    <row r="13" spans="1:13" ht="12.75">
      <c r="A13" s="51" t="s">
        <v>50</v>
      </c>
      <c r="B13" s="76" t="s">
        <v>330</v>
      </c>
      <c r="C13" s="77" t="s">
        <v>331</v>
      </c>
      <c r="D13" s="78">
        <v>25204638</v>
      </c>
      <c r="E13" s="79">
        <v>2119644</v>
      </c>
      <c r="F13" s="79">
        <v>68494574</v>
      </c>
      <c r="G13" s="79">
        <v>2299000</v>
      </c>
      <c r="H13" s="80">
        <v>98117856</v>
      </c>
      <c r="I13" s="78">
        <v>15136240</v>
      </c>
      <c r="J13" s="79">
        <v>1307478</v>
      </c>
      <c r="K13" s="79">
        <v>2285052</v>
      </c>
      <c r="L13" s="79">
        <v>2328000</v>
      </c>
      <c r="M13" s="81">
        <v>21056770</v>
      </c>
    </row>
    <row r="14" spans="1:13" ht="12.75">
      <c r="A14" s="51" t="s">
        <v>65</v>
      </c>
      <c r="B14" s="76" t="s">
        <v>332</v>
      </c>
      <c r="C14" s="77" t="s">
        <v>333</v>
      </c>
      <c r="D14" s="78">
        <v>0</v>
      </c>
      <c r="E14" s="79">
        <v>0</v>
      </c>
      <c r="F14" s="79">
        <v>-13551300</v>
      </c>
      <c r="G14" s="79">
        <v>17443000</v>
      </c>
      <c r="H14" s="80">
        <v>3891700</v>
      </c>
      <c r="I14" s="78">
        <v>0</v>
      </c>
      <c r="J14" s="79">
        <v>0</v>
      </c>
      <c r="K14" s="79">
        <v>383513506</v>
      </c>
      <c r="L14" s="79">
        <v>7174000</v>
      </c>
      <c r="M14" s="81">
        <v>390687506</v>
      </c>
    </row>
    <row r="15" spans="1:13" ht="16.5">
      <c r="A15" s="52"/>
      <c r="B15" s="82" t="s">
        <v>334</v>
      </c>
      <c r="C15" s="83"/>
      <c r="D15" s="84">
        <f aca="true" t="shared" si="0" ref="D15:M15">SUM(D9:D14)</f>
        <v>89186525</v>
      </c>
      <c r="E15" s="85">
        <f t="shared" si="0"/>
        <v>147853405</v>
      </c>
      <c r="F15" s="85">
        <f t="shared" si="0"/>
        <v>614428985</v>
      </c>
      <c r="G15" s="85">
        <f t="shared" si="0"/>
        <v>36213000</v>
      </c>
      <c r="H15" s="86">
        <f t="shared" si="0"/>
        <v>887681915</v>
      </c>
      <c r="I15" s="84">
        <f t="shared" si="0"/>
        <v>118622295</v>
      </c>
      <c r="J15" s="85">
        <f t="shared" si="0"/>
        <v>235114019</v>
      </c>
      <c r="K15" s="85">
        <f t="shared" si="0"/>
        <v>1024848131</v>
      </c>
      <c r="L15" s="85">
        <f t="shared" si="0"/>
        <v>34681000</v>
      </c>
      <c r="M15" s="87">
        <f t="shared" si="0"/>
        <v>1413265445</v>
      </c>
    </row>
    <row r="16" spans="1:13" ht="12.75">
      <c r="A16" s="51" t="s">
        <v>50</v>
      </c>
      <c r="B16" s="76" t="s">
        <v>335</v>
      </c>
      <c r="C16" s="77" t="s">
        <v>336</v>
      </c>
      <c r="D16" s="78">
        <v>7656903</v>
      </c>
      <c r="E16" s="79">
        <v>44066008</v>
      </c>
      <c r="F16" s="79">
        <v>83166360</v>
      </c>
      <c r="G16" s="79">
        <v>3557000</v>
      </c>
      <c r="H16" s="80">
        <v>138446271</v>
      </c>
      <c r="I16" s="78">
        <v>6484403</v>
      </c>
      <c r="J16" s="79">
        <v>41392532</v>
      </c>
      <c r="K16" s="79">
        <v>68865864</v>
      </c>
      <c r="L16" s="79">
        <v>3097000</v>
      </c>
      <c r="M16" s="81">
        <v>119839799</v>
      </c>
    </row>
    <row r="17" spans="1:13" ht="12.75">
      <c r="A17" s="51" t="s">
        <v>50</v>
      </c>
      <c r="B17" s="76" t="s">
        <v>337</v>
      </c>
      <c r="C17" s="77" t="s">
        <v>338</v>
      </c>
      <c r="D17" s="78">
        <v>22720539</v>
      </c>
      <c r="E17" s="79">
        <v>6622148</v>
      </c>
      <c r="F17" s="79">
        <v>218366046</v>
      </c>
      <c r="G17" s="79">
        <v>17829000</v>
      </c>
      <c r="H17" s="80">
        <v>265537733</v>
      </c>
      <c r="I17" s="78">
        <v>23875614</v>
      </c>
      <c r="J17" s="79">
        <v>5875596</v>
      </c>
      <c r="K17" s="79">
        <v>203159712</v>
      </c>
      <c r="L17" s="79">
        <v>8749000</v>
      </c>
      <c r="M17" s="81">
        <v>241659922</v>
      </c>
    </row>
    <row r="18" spans="1:13" ht="12.75">
      <c r="A18" s="51" t="s">
        <v>50</v>
      </c>
      <c r="B18" s="76" t="s">
        <v>339</v>
      </c>
      <c r="C18" s="77" t="s">
        <v>340</v>
      </c>
      <c r="D18" s="78">
        <v>21896988</v>
      </c>
      <c r="E18" s="79">
        <v>68129339</v>
      </c>
      <c r="F18" s="79">
        <v>184671250</v>
      </c>
      <c r="G18" s="79">
        <v>2417000</v>
      </c>
      <c r="H18" s="80">
        <v>277114577</v>
      </c>
      <c r="I18" s="78">
        <v>13204687</v>
      </c>
      <c r="J18" s="79">
        <v>42028263</v>
      </c>
      <c r="K18" s="79">
        <v>191796730</v>
      </c>
      <c r="L18" s="79">
        <v>10315000</v>
      </c>
      <c r="M18" s="81">
        <v>257344680</v>
      </c>
    </row>
    <row r="19" spans="1:13" ht="12.75">
      <c r="A19" s="51" t="s">
        <v>50</v>
      </c>
      <c r="B19" s="76" t="s">
        <v>341</v>
      </c>
      <c r="C19" s="77" t="s">
        <v>342</v>
      </c>
      <c r="D19" s="78">
        <v>8964649</v>
      </c>
      <c r="E19" s="79">
        <v>1059518</v>
      </c>
      <c r="F19" s="79">
        <v>176641984</v>
      </c>
      <c r="G19" s="79">
        <v>5889000</v>
      </c>
      <c r="H19" s="80">
        <v>192555151</v>
      </c>
      <c r="I19" s="78">
        <v>-65581855</v>
      </c>
      <c r="J19" s="79">
        <v>-13910338</v>
      </c>
      <c r="K19" s="79">
        <v>133856462</v>
      </c>
      <c r="L19" s="79">
        <v>4936000</v>
      </c>
      <c r="M19" s="81">
        <v>59300269</v>
      </c>
    </row>
    <row r="20" spans="1:13" ht="12.75">
      <c r="A20" s="51" t="s">
        <v>65</v>
      </c>
      <c r="B20" s="76" t="s">
        <v>343</v>
      </c>
      <c r="C20" s="77" t="s">
        <v>344</v>
      </c>
      <c r="D20" s="78">
        <v>0</v>
      </c>
      <c r="E20" s="79">
        <v>55581687</v>
      </c>
      <c r="F20" s="79">
        <v>481970589</v>
      </c>
      <c r="G20" s="79">
        <v>15386000</v>
      </c>
      <c r="H20" s="80">
        <v>552938276</v>
      </c>
      <c r="I20" s="78">
        <v>0</v>
      </c>
      <c r="J20" s="79">
        <v>41765086</v>
      </c>
      <c r="K20" s="79">
        <v>491160412</v>
      </c>
      <c r="L20" s="79">
        <v>16482000</v>
      </c>
      <c r="M20" s="81">
        <v>549407498</v>
      </c>
    </row>
    <row r="21" spans="1:13" ht="16.5">
      <c r="A21" s="52"/>
      <c r="B21" s="82" t="s">
        <v>345</v>
      </c>
      <c r="C21" s="83"/>
      <c r="D21" s="84">
        <f aca="true" t="shared" si="1" ref="D21:M21">SUM(D16:D20)</f>
        <v>61239079</v>
      </c>
      <c r="E21" s="85">
        <f t="shared" si="1"/>
        <v>175458700</v>
      </c>
      <c r="F21" s="85">
        <f t="shared" si="1"/>
        <v>1144816229</v>
      </c>
      <c r="G21" s="85">
        <f t="shared" si="1"/>
        <v>45078000</v>
      </c>
      <c r="H21" s="86">
        <f t="shared" si="1"/>
        <v>1426592008</v>
      </c>
      <c r="I21" s="84">
        <f t="shared" si="1"/>
        <v>-22017151</v>
      </c>
      <c r="J21" s="85">
        <f t="shared" si="1"/>
        <v>117151139</v>
      </c>
      <c r="K21" s="85">
        <f t="shared" si="1"/>
        <v>1088839180</v>
      </c>
      <c r="L21" s="85">
        <f t="shared" si="1"/>
        <v>43579000</v>
      </c>
      <c r="M21" s="87">
        <f t="shared" si="1"/>
        <v>1227552168</v>
      </c>
    </row>
    <row r="22" spans="1:13" ht="12.75">
      <c r="A22" s="51" t="s">
        <v>50</v>
      </c>
      <c r="B22" s="76" t="s">
        <v>346</v>
      </c>
      <c r="C22" s="77" t="s">
        <v>347</v>
      </c>
      <c r="D22" s="78">
        <v>22733040</v>
      </c>
      <c r="E22" s="79">
        <v>9207743</v>
      </c>
      <c r="F22" s="79">
        <v>87530682</v>
      </c>
      <c r="G22" s="79">
        <v>3245000</v>
      </c>
      <c r="H22" s="80">
        <v>122716465</v>
      </c>
      <c r="I22" s="78">
        <v>22733078</v>
      </c>
      <c r="J22" s="79">
        <v>7349116</v>
      </c>
      <c r="K22" s="79">
        <v>77347499</v>
      </c>
      <c r="L22" s="79">
        <v>8660000</v>
      </c>
      <c r="M22" s="81">
        <v>116089693</v>
      </c>
    </row>
    <row r="23" spans="1:13" ht="12.75">
      <c r="A23" s="51" t="s">
        <v>50</v>
      </c>
      <c r="B23" s="76" t="s">
        <v>348</v>
      </c>
      <c r="C23" s="77" t="s">
        <v>349</v>
      </c>
      <c r="D23" s="78">
        <v>12522588</v>
      </c>
      <c r="E23" s="79">
        <v>2675349</v>
      </c>
      <c r="F23" s="79">
        <v>-3803757</v>
      </c>
      <c r="G23" s="79">
        <v>6584000</v>
      </c>
      <c r="H23" s="80">
        <v>17978180</v>
      </c>
      <c r="I23" s="78">
        <v>4907170</v>
      </c>
      <c r="J23" s="79">
        <v>2960445</v>
      </c>
      <c r="K23" s="79">
        <v>61516979</v>
      </c>
      <c r="L23" s="79">
        <v>3053000</v>
      </c>
      <c r="M23" s="81">
        <v>72437594</v>
      </c>
    </row>
    <row r="24" spans="1:13" ht="12.75">
      <c r="A24" s="51" t="s">
        <v>50</v>
      </c>
      <c r="B24" s="76" t="s">
        <v>350</v>
      </c>
      <c r="C24" s="77" t="s">
        <v>351</v>
      </c>
      <c r="D24" s="78">
        <v>128973779</v>
      </c>
      <c r="E24" s="79">
        <v>368548489</v>
      </c>
      <c r="F24" s="79">
        <v>181086631</v>
      </c>
      <c r="G24" s="79">
        <v>308631000</v>
      </c>
      <c r="H24" s="80">
        <v>987239899</v>
      </c>
      <c r="I24" s="78">
        <v>127541152</v>
      </c>
      <c r="J24" s="79">
        <v>366352020</v>
      </c>
      <c r="K24" s="79">
        <v>71647090</v>
      </c>
      <c r="L24" s="79">
        <v>397285000</v>
      </c>
      <c r="M24" s="81">
        <v>962825262</v>
      </c>
    </row>
    <row r="25" spans="1:13" ht="12.75">
      <c r="A25" s="51" t="s">
        <v>50</v>
      </c>
      <c r="B25" s="76" t="s">
        <v>352</v>
      </c>
      <c r="C25" s="77" t="s">
        <v>353</v>
      </c>
      <c r="D25" s="78">
        <v>7841884</v>
      </c>
      <c r="E25" s="79">
        <v>18155024</v>
      </c>
      <c r="F25" s="79">
        <v>275488748</v>
      </c>
      <c r="G25" s="79">
        <v>2775000</v>
      </c>
      <c r="H25" s="80">
        <v>304260656</v>
      </c>
      <c r="I25" s="78">
        <v>0</v>
      </c>
      <c r="J25" s="79">
        <v>0</v>
      </c>
      <c r="K25" s="79">
        <v>-2736000</v>
      </c>
      <c r="L25" s="79">
        <v>2736000</v>
      </c>
      <c r="M25" s="81">
        <v>0</v>
      </c>
    </row>
    <row r="26" spans="1:13" ht="12.75">
      <c r="A26" s="51" t="s">
        <v>65</v>
      </c>
      <c r="B26" s="76" t="s">
        <v>354</v>
      </c>
      <c r="C26" s="77" t="s">
        <v>355</v>
      </c>
      <c r="D26" s="78">
        <v>0</v>
      </c>
      <c r="E26" s="79">
        <v>18503609</v>
      </c>
      <c r="F26" s="79">
        <v>261432246</v>
      </c>
      <c r="G26" s="79">
        <v>32649000</v>
      </c>
      <c r="H26" s="80">
        <v>312584855</v>
      </c>
      <c r="I26" s="78">
        <v>0</v>
      </c>
      <c r="J26" s="79">
        <v>18083441</v>
      </c>
      <c r="K26" s="79">
        <v>224803678</v>
      </c>
      <c r="L26" s="79">
        <v>29334000</v>
      </c>
      <c r="M26" s="81">
        <v>272221119</v>
      </c>
    </row>
    <row r="27" spans="1:13" ht="16.5">
      <c r="A27" s="52"/>
      <c r="B27" s="82" t="s">
        <v>356</v>
      </c>
      <c r="C27" s="83"/>
      <c r="D27" s="84">
        <f aca="true" t="shared" si="2" ref="D27:M27">SUM(D22:D26)</f>
        <v>172071291</v>
      </c>
      <c r="E27" s="85">
        <f t="shared" si="2"/>
        <v>417090214</v>
      </c>
      <c r="F27" s="85">
        <f t="shared" si="2"/>
        <v>801734550</v>
      </c>
      <c r="G27" s="85">
        <f t="shared" si="2"/>
        <v>353884000</v>
      </c>
      <c r="H27" s="86">
        <f t="shared" si="2"/>
        <v>1744780055</v>
      </c>
      <c r="I27" s="84">
        <f t="shared" si="2"/>
        <v>155181400</v>
      </c>
      <c r="J27" s="85">
        <f t="shared" si="2"/>
        <v>394745022</v>
      </c>
      <c r="K27" s="85">
        <f t="shared" si="2"/>
        <v>432579246</v>
      </c>
      <c r="L27" s="85">
        <f t="shared" si="2"/>
        <v>441068000</v>
      </c>
      <c r="M27" s="87">
        <f t="shared" si="2"/>
        <v>1423573668</v>
      </c>
    </row>
    <row r="28" spans="1:13" ht="12.75">
      <c r="A28" s="51" t="s">
        <v>50</v>
      </c>
      <c r="B28" s="76" t="s">
        <v>357</v>
      </c>
      <c r="C28" s="77" t="s">
        <v>358</v>
      </c>
      <c r="D28" s="78">
        <v>20119951</v>
      </c>
      <c r="E28" s="79">
        <v>32096180</v>
      </c>
      <c r="F28" s="79">
        <v>833813</v>
      </c>
      <c r="G28" s="79">
        <v>6548000</v>
      </c>
      <c r="H28" s="80">
        <v>59597944</v>
      </c>
      <c r="I28" s="78">
        <v>18491235</v>
      </c>
      <c r="J28" s="79">
        <v>36161152</v>
      </c>
      <c r="K28" s="79">
        <v>611466</v>
      </c>
      <c r="L28" s="79">
        <v>6255000</v>
      </c>
      <c r="M28" s="81">
        <v>61518853</v>
      </c>
    </row>
    <row r="29" spans="1:13" ht="12.75">
      <c r="A29" s="51" t="s">
        <v>50</v>
      </c>
      <c r="B29" s="76" t="s">
        <v>359</v>
      </c>
      <c r="C29" s="77" t="s">
        <v>360</v>
      </c>
      <c r="D29" s="78">
        <v>38464258</v>
      </c>
      <c r="E29" s="79">
        <v>47875893</v>
      </c>
      <c r="F29" s="79">
        <v>65154704</v>
      </c>
      <c r="G29" s="79">
        <v>20390000</v>
      </c>
      <c r="H29" s="80">
        <v>171884855</v>
      </c>
      <c r="I29" s="78">
        <v>77912760</v>
      </c>
      <c r="J29" s="79">
        <v>43441602</v>
      </c>
      <c r="K29" s="79">
        <v>9121853</v>
      </c>
      <c r="L29" s="79">
        <v>12350000</v>
      </c>
      <c r="M29" s="81">
        <v>142826215</v>
      </c>
    </row>
    <row r="30" spans="1:13" ht="12.75">
      <c r="A30" s="51" t="s">
        <v>50</v>
      </c>
      <c r="B30" s="76" t="s">
        <v>361</v>
      </c>
      <c r="C30" s="77" t="s">
        <v>362</v>
      </c>
      <c r="D30" s="78">
        <v>20561733</v>
      </c>
      <c r="E30" s="79">
        <v>48709842</v>
      </c>
      <c r="F30" s="79">
        <v>42905447</v>
      </c>
      <c r="G30" s="79">
        <v>13144000</v>
      </c>
      <c r="H30" s="80">
        <v>125321022</v>
      </c>
      <c r="I30" s="78">
        <v>18764408</v>
      </c>
      <c r="J30" s="79">
        <v>44890293</v>
      </c>
      <c r="K30" s="79">
        <v>22247846</v>
      </c>
      <c r="L30" s="79">
        <v>20141000</v>
      </c>
      <c r="M30" s="81">
        <v>106043547</v>
      </c>
    </row>
    <row r="31" spans="1:13" ht="12.75">
      <c r="A31" s="51" t="s">
        <v>50</v>
      </c>
      <c r="B31" s="76" t="s">
        <v>363</v>
      </c>
      <c r="C31" s="77" t="s">
        <v>364</v>
      </c>
      <c r="D31" s="78">
        <v>20653698</v>
      </c>
      <c r="E31" s="79">
        <v>88831180</v>
      </c>
      <c r="F31" s="79">
        <v>194205826</v>
      </c>
      <c r="G31" s="79">
        <v>34432000</v>
      </c>
      <c r="H31" s="80">
        <v>338122704</v>
      </c>
      <c r="I31" s="78">
        <v>19703987</v>
      </c>
      <c r="J31" s="79">
        <v>110468434</v>
      </c>
      <c r="K31" s="79">
        <v>176857961</v>
      </c>
      <c r="L31" s="79">
        <v>21511000</v>
      </c>
      <c r="M31" s="81">
        <v>328541382</v>
      </c>
    </row>
    <row r="32" spans="1:13" ht="12.75">
      <c r="A32" s="51" t="s">
        <v>50</v>
      </c>
      <c r="B32" s="76" t="s">
        <v>365</v>
      </c>
      <c r="C32" s="77" t="s">
        <v>366</v>
      </c>
      <c r="D32" s="78">
        <v>29450582</v>
      </c>
      <c r="E32" s="79">
        <v>48395881</v>
      </c>
      <c r="F32" s="79">
        <v>65677832</v>
      </c>
      <c r="G32" s="79">
        <v>3107000</v>
      </c>
      <c r="H32" s="80">
        <v>146631295</v>
      </c>
      <c r="I32" s="78">
        <v>12967856</v>
      </c>
      <c r="J32" s="79">
        <v>72508155</v>
      </c>
      <c r="K32" s="79">
        <v>9431537</v>
      </c>
      <c r="L32" s="79">
        <v>10548000</v>
      </c>
      <c r="M32" s="81">
        <v>105455548</v>
      </c>
    </row>
    <row r="33" spans="1:13" ht="12.75">
      <c r="A33" s="51" t="s">
        <v>65</v>
      </c>
      <c r="B33" s="76" t="s">
        <v>367</v>
      </c>
      <c r="C33" s="77" t="s">
        <v>368</v>
      </c>
      <c r="D33" s="78">
        <v>0</v>
      </c>
      <c r="E33" s="79">
        <v>0</v>
      </c>
      <c r="F33" s="79">
        <v>59889259</v>
      </c>
      <c r="G33" s="79">
        <v>2442000</v>
      </c>
      <c r="H33" s="80">
        <v>62331259</v>
      </c>
      <c r="I33" s="78">
        <v>0</v>
      </c>
      <c r="J33" s="79">
        <v>0</v>
      </c>
      <c r="K33" s="79">
        <v>55992533</v>
      </c>
      <c r="L33" s="79">
        <v>3773000</v>
      </c>
      <c r="M33" s="81">
        <v>59765533</v>
      </c>
    </row>
    <row r="34" spans="1:13" ht="16.5">
      <c r="A34" s="52"/>
      <c r="B34" s="82" t="s">
        <v>369</v>
      </c>
      <c r="C34" s="83"/>
      <c r="D34" s="84">
        <f aca="true" t="shared" si="3" ref="D34:M34">SUM(D28:D33)</f>
        <v>129250222</v>
      </c>
      <c r="E34" s="85">
        <f t="shared" si="3"/>
        <v>265908976</v>
      </c>
      <c r="F34" s="85">
        <f t="shared" si="3"/>
        <v>428666881</v>
      </c>
      <c r="G34" s="85">
        <f t="shared" si="3"/>
        <v>80063000</v>
      </c>
      <c r="H34" s="86">
        <f t="shared" si="3"/>
        <v>903889079</v>
      </c>
      <c r="I34" s="84">
        <f t="shared" si="3"/>
        <v>147840246</v>
      </c>
      <c r="J34" s="85">
        <f t="shared" si="3"/>
        <v>307469636</v>
      </c>
      <c r="K34" s="85">
        <f t="shared" si="3"/>
        <v>274263196</v>
      </c>
      <c r="L34" s="85">
        <f t="shared" si="3"/>
        <v>74578000</v>
      </c>
      <c r="M34" s="87">
        <f t="shared" si="3"/>
        <v>804151078</v>
      </c>
    </row>
    <row r="35" spans="1:13" ht="12.75">
      <c r="A35" s="51" t="s">
        <v>50</v>
      </c>
      <c r="B35" s="76" t="s">
        <v>370</v>
      </c>
      <c r="C35" s="77" t="s">
        <v>371</v>
      </c>
      <c r="D35" s="78">
        <v>10026922</v>
      </c>
      <c r="E35" s="79">
        <v>17612008</v>
      </c>
      <c r="F35" s="79">
        <v>67420073</v>
      </c>
      <c r="G35" s="79">
        <v>4888000</v>
      </c>
      <c r="H35" s="80">
        <v>99947003</v>
      </c>
      <c r="I35" s="78">
        <v>9323133</v>
      </c>
      <c r="J35" s="79">
        <v>14816021</v>
      </c>
      <c r="K35" s="79">
        <v>60584701</v>
      </c>
      <c r="L35" s="79">
        <v>3606000</v>
      </c>
      <c r="M35" s="81">
        <v>88329855</v>
      </c>
    </row>
    <row r="36" spans="1:13" ht="12.75">
      <c r="A36" s="51" t="s">
        <v>50</v>
      </c>
      <c r="B36" s="76" t="s">
        <v>372</v>
      </c>
      <c r="C36" s="77" t="s">
        <v>373</v>
      </c>
      <c r="D36" s="78">
        <v>9825166</v>
      </c>
      <c r="E36" s="79">
        <v>22947770</v>
      </c>
      <c r="F36" s="79">
        <v>123128768</v>
      </c>
      <c r="G36" s="79">
        <v>13617000</v>
      </c>
      <c r="H36" s="80">
        <v>169518704</v>
      </c>
      <c r="I36" s="78">
        <v>8912263</v>
      </c>
      <c r="J36" s="79">
        <v>23354438</v>
      </c>
      <c r="K36" s="79">
        <v>108040864</v>
      </c>
      <c r="L36" s="79">
        <v>12175000</v>
      </c>
      <c r="M36" s="81">
        <v>152482565</v>
      </c>
    </row>
    <row r="37" spans="1:13" ht="12.75">
      <c r="A37" s="51" t="s">
        <v>50</v>
      </c>
      <c r="B37" s="76" t="s">
        <v>374</v>
      </c>
      <c r="C37" s="77" t="s">
        <v>375</v>
      </c>
      <c r="D37" s="78">
        <v>10300197</v>
      </c>
      <c r="E37" s="79">
        <v>29739</v>
      </c>
      <c r="F37" s="79">
        <v>137645747</v>
      </c>
      <c r="G37" s="79">
        <v>2290000</v>
      </c>
      <c r="H37" s="80">
        <v>150265683</v>
      </c>
      <c r="I37" s="78">
        <v>10210596</v>
      </c>
      <c r="J37" s="79">
        <v>29217</v>
      </c>
      <c r="K37" s="79">
        <v>124420093</v>
      </c>
      <c r="L37" s="79">
        <v>2336000</v>
      </c>
      <c r="M37" s="81">
        <v>136995906</v>
      </c>
    </row>
    <row r="38" spans="1:13" ht="12.75">
      <c r="A38" s="51" t="s">
        <v>50</v>
      </c>
      <c r="B38" s="76" t="s">
        <v>376</v>
      </c>
      <c r="C38" s="77" t="s">
        <v>377</v>
      </c>
      <c r="D38" s="78">
        <v>38814168</v>
      </c>
      <c r="E38" s="79">
        <v>5562715</v>
      </c>
      <c r="F38" s="79">
        <v>213321148</v>
      </c>
      <c r="G38" s="79">
        <v>3359000</v>
      </c>
      <c r="H38" s="80">
        <v>261057031</v>
      </c>
      <c r="I38" s="78">
        <v>38676952</v>
      </c>
      <c r="J38" s="79">
        <v>5638864</v>
      </c>
      <c r="K38" s="79">
        <v>178386619</v>
      </c>
      <c r="L38" s="79">
        <v>4043000</v>
      </c>
      <c r="M38" s="81">
        <v>226745435</v>
      </c>
    </row>
    <row r="39" spans="1:13" ht="12.75">
      <c r="A39" s="51" t="s">
        <v>65</v>
      </c>
      <c r="B39" s="76" t="s">
        <v>378</v>
      </c>
      <c r="C39" s="77" t="s">
        <v>379</v>
      </c>
      <c r="D39" s="78">
        <v>0</v>
      </c>
      <c r="E39" s="79">
        <v>21279073</v>
      </c>
      <c r="F39" s="79">
        <v>389879183</v>
      </c>
      <c r="G39" s="79">
        <v>24668000</v>
      </c>
      <c r="H39" s="80">
        <v>435826256</v>
      </c>
      <c r="I39" s="78">
        <v>0</v>
      </c>
      <c r="J39" s="79">
        <v>23298404</v>
      </c>
      <c r="K39" s="79">
        <v>404018733</v>
      </c>
      <c r="L39" s="79">
        <v>5045000</v>
      </c>
      <c r="M39" s="81">
        <v>432362137</v>
      </c>
    </row>
    <row r="40" spans="1:13" ht="16.5">
      <c r="A40" s="52"/>
      <c r="B40" s="82" t="s">
        <v>380</v>
      </c>
      <c r="C40" s="83"/>
      <c r="D40" s="84">
        <f aca="true" t="shared" si="4" ref="D40:M40">SUM(D35:D39)</f>
        <v>68966453</v>
      </c>
      <c r="E40" s="85">
        <f t="shared" si="4"/>
        <v>67431305</v>
      </c>
      <c r="F40" s="85">
        <f t="shared" si="4"/>
        <v>931394919</v>
      </c>
      <c r="G40" s="85">
        <f t="shared" si="4"/>
        <v>48822000</v>
      </c>
      <c r="H40" s="86">
        <f t="shared" si="4"/>
        <v>1116614677</v>
      </c>
      <c r="I40" s="84">
        <f t="shared" si="4"/>
        <v>67122944</v>
      </c>
      <c r="J40" s="85">
        <f t="shared" si="4"/>
        <v>67136944</v>
      </c>
      <c r="K40" s="85">
        <f t="shared" si="4"/>
        <v>875451010</v>
      </c>
      <c r="L40" s="85">
        <f t="shared" si="4"/>
        <v>27205000</v>
      </c>
      <c r="M40" s="87">
        <f t="shared" si="4"/>
        <v>1036915898</v>
      </c>
    </row>
    <row r="41" spans="1:13" ht="16.5">
      <c r="A41" s="53"/>
      <c r="B41" s="88" t="s">
        <v>381</v>
      </c>
      <c r="C41" s="89"/>
      <c r="D41" s="90">
        <f aca="true" t="shared" si="5" ref="D41:M41">SUM(D9:D14,D16:D20,D22:D26,D28:D33,D35:D39)</f>
        <v>520713570</v>
      </c>
      <c r="E41" s="91">
        <f t="shared" si="5"/>
        <v>1073742600</v>
      </c>
      <c r="F41" s="91">
        <f t="shared" si="5"/>
        <v>3921041564</v>
      </c>
      <c r="G41" s="91">
        <f t="shared" si="5"/>
        <v>564060000</v>
      </c>
      <c r="H41" s="92">
        <f t="shared" si="5"/>
        <v>6079557734</v>
      </c>
      <c r="I41" s="90">
        <f t="shared" si="5"/>
        <v>466749734</v>
      </c>
      <c r="J41" s="91">
        <f t="shared" si="5"/>
        <v>1121616760</v>
      </c>
      <c r="K41" s="91">
        <f t="shared" si="5"/>
        <v>3695980763</v>
      </c>
      <c r="L41" s="91">
        <f t="shared" si="5"/>
        <v>621111000</v>
      </c>
      <c r="M41" s="93">
        <f t="shared" si="5"/>
        <v>5905458257</v>
      </c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382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383</v>
      </c>
      <c r="C9" s="77" t="s">
        <v>384</v>
      </c>
      <c r="D9" s="78">
        <v>8919194</v>
      </c>
      <c r="E9" s="79">
        <v>14149387</v>
      </c>
      <c r="F9" s="79">
        <v>91866198</v>
      </c>
      <c r="G9" s="79">
        <v>69695000</v>
      </c>
      <c r="H9" s="80">
        <v>184629779</v>
      </c>
      <c r="I9" s="78">
        <v>30947590</v>
      </c>
      <c r="J9" s="79">
        <v>13544313</v>
      </c>
      <c r="K9" s="79">
        <v>111543945</v>
      </c>
      <c r="L9" s="79">
        <v>35653000</v>
      </c>
      <c r="M9" s="81">
        <v>191688848</v>
      </c>
    </row>
    <row r="10" spans="1:13" ht="12.75">
      <c r="A10" s="51" t="s">
        <v>50</v>
      </c>
      <c r="B10" s="76" t="s">
        <v>385</v>
      </c>
      <c r="C10" s="77" t="s">
        <v>386</v>
      </c>
      <c r="D10" s="78">
        <v>30405301</v>
      </c>
      <c r="E10" s="79">
        <v>209022085</v>
      </c>
      <c r="F10" s="79">
        <v>76379605</v>
      </c>
      <c r="G10" s="79">
        <v>24110000</v>
      </c>
      <c r="H10" s="80">
        <v>339916991</v>
      </c>
      <c r="I10" s="78">
        <v>28953677</v>
      </c>
      <c r="J10" s="79">
        <v>96847421</v>
      </c>
      <c r="K10" s="79">
        <v>72837869</v>
      </c>
      <c r="L10" s="79">
        <v>17847000</v>
      </c>
      <c r="M10" s="81">
        <v>216485967</v>
      </c>
    </row>
    <row r="11" spans="1:13" ht="12.75">
      <c r="A11" s="51" t="s">
        <v>50</v>
      </c>
      <c r="B11" s="76" t="s">
        <v>387</v>
      </c>
      <c r="C11" s="77" t="s">
        <v>388</v>
      </c>
      <c r="D11" s="78">
        <v>18739896</v>
      </c>
      <c r="E11" s="79">
        <v>42635097</v>
      </c>
      <c r="F11" s="79">
        <v>83229293</v>
      </c>
      <c r="G11" s="79">
        <v>43054000</v>
      </c>
      <c r="H11" s="80">
        <v>187658286</v>
      </c>
      <c r="I11" s="78">
        <v>18293115</v>
      </c>
      <c r="J11" s="79">
        <v>47990550</v>
      </c>
      <c r="K11" s="79">
        <v>98672768</v>
      </c>
      <c r="L11" s="79">
        <v>10800000</v>
      </c>
      <c r="M11" s="81">
        <v>175756433</v>
      </c>
    </row>
    <row r="12" spans="1:13" ht="12.75">
      <c r="A12" s="51" t="s">
        <v>50</v>
      </c>
      <c r="B12" s="76" t="s">
        <v>389</v>
      </c>
      <c r="C12" s="77" t="s">
        <v>390</v>
      </c>
      <c r="D12" s="78">
        <v>31147722</v>
      </c>
      <c r="E12" s="79">
        <v>28463051</v>
      </c>
      <c r="F12" s="79">
        <v>4615466</v>
      </c>
      <c r="G12" s="79">
        <v>8319000</v>
      </c>
      <c r="H12" s="80">
        <v>72545239</v>
      </c>
      <c r="I12" s="78">
        <v>22315461</v>
      </c>
      <c r="J12" s="79">
        <v>28543163</v>
      </c>
      <c r="K12" s="79">
        <v>-4725538</v>
      </c>
      <c r="L12" s="79">
        <v>16019000</v>
      </c>
      <c r="M12" s="81">
        <v>62152086</v>
      </c>
    </row>
    <row r="13" spans="1:13" ht="12.75">
      <c r="A13" s="51" t="s">
        <v>50</v>
      </c>
      <c r="B13" s="76" t="s">
        <v>391</v>
      </c>
      <c r="C13" s="77" t="s">
        <v>392</v>
      </c>
      <c r="D13" s="78">
        <v>31268207</v>
      </c>
      <c r="E13" s="79">
        <v>120882374</v>
      </c>
      <c r="F13" s="79">
        <v>-11748340</v>
      </c>
      <c r="G13" s="79">
        <v>23961000</v>
      </c>
      <c r="H13" s="80">
        <v>164363241</v>
      </c>
      <c r="I13" s="78">
        <v>24505952</v>
      </c>
      <c r="J13" s="79">
        <v>108766553</v>
      </c>
      <c r="K13" s="79">
        <v>67095018</v>
      </c>
      <c r="L13" s="79">
        <v>3528000</v>
      </c>
      <c r="M13" s="81">
        <v>203895523</v>
      </c>
    </row>
    <row r="14" spans="1:13" ht="12.75">
      <c r="A14" s="51" t="s">
        <v>50</v>
      </c>
      <c r="B14" s="76" t="s">
        <v>393</v>
      </c>
      <c r="C14" s="77" t="s">
        <v>394</v>
      </c>
      <c r="D14" s="78">
        <v>8096441</v>
      </c>
      <c r="E14" s="79">
        <v>24509306</v>
      </c>
      <c r="F14" s="79">
        <v>22089506</v>
      </c>
      <c r="G14" s="79">
        <v>27222000</v>
      </c>
      <c r="H14" s="80">
        <v>81917253</v>
      </c>
      <c r="I14" s="78">
        <v>8187548</v>
      </c>
      <c r="J14" s="79">
        <v>31855050</v>
      </c>
      <c r="K14" s="79">
        <v>-20959666</v>
      </c>
      <c r="L14" s="79">
        <v>56041000</v>
      </c>
      <c r="M14" s="81">
        <v>75123932</v>
      </c>
    </row>
    <row r="15" spans="1:13" ht="12.75">
      <c r="A15" s="51" t="s">
        <v>50</v>
      </c>
      <c r="B15" s="76" t="s">
        <v>395</v>
      </c>
      <c r="C15" s="77" t="s">
        <v>396</v>
      </c>
      <c r="D15" s="78">
        <v>93810100</v>
      </c>
      <c r="E15" s="79">
        <v>332374986</v>
      </c>
      <c r="F15" s="79">
        <v>60352405</v>
      </c>
      <c r="G15" s="79">
        <v>61753000</v>
      </c>
      <c r="H15" s="80">
        <v>548290491</v>
      </c>
      <c r="I15" s="78">
        <v>81651486</v>
      </c>
      <c r="J15" s="79">
        <v>297304513</v>
      </c>
      <c r="K15" s="79">
        <v>146528731</v>
      </c>
      <c r="L15" s="79">
        <v>15383000</v>
      </c>
      <c r="M15" s="81">
        <v>540867730</v>
      </c>
    </row>
    <row r="16" spans="1:13" ht="12.75">
      <c r="A16" s="51" t="s">
        <v>65</v>
      </c>
      <c r="B16" s="76" t="s">
        <v>397</v>
      </c>
      <c r="C16" s="77" t="s">
        <v>398</v>
      </c>
      <c r="D16" s="78">
        <v>0</v>
      </c>
      <c r="E16" s="79">
        <v>37014</v>
      </c>
      <c r="F16" s="79">
        <v>-165706368</v>
      </c>
      <c r="G16" s="79">
        <v>6833000</v>
      </c>
      <c r="H16" s="80">
        <v>-158836354</v>
      </c>
      <c r="I16" s="78">
        <v>0</v>
      </c>
      <c r="J16" s="79">
        <v>14360</v>
      </c>
      <c r="K16" s="79">
        <v>118033237</v>
      </c>
      <c r="L16" s="79">
        <v>8537000</v>
      </c>
      <c r="M16" s="81">
        <v>126584597</v>
      </c>
    </row>
    <row r="17" spans="1:13" ht="16.5">
      <c r="A17" s="52"/>
      <c r="B17" s="82" t="s">
        <v>399</v>
      </c>
      <c r="C17" s="83"/>
      <c r="D17" s="84">
        <f aca="true" t="shared" si="0" ref="D17:M17">SUM(D9:D16)</f>
        <v>222386861</v>
      </c>
      <c r="E17" s="85">
        <f t="shared" si="0"/>
        <v>772073300</v>
      </c>
      <c r="F17" s="85">
        <f t="shared" si="0"/>
        <v>161077765</v>
      </c>
      <c r="G17" s="85">
        <f t="shared" si="0"/>
        <v>264947000</v>
      </c>
      <c r="H17" s="86">
        <f t="shared" si="0"/>
        <v>1420484926</v>
      </c>
      <c r="I17" s="84">
        <f t="shared" si="0"/>
        <v>214854829</v>
      </c>
      <c r="J17" s="85">
        <f t="shared" si="0"/>
        <v>624865923</v>
      </c>
      <c r="K17" s="85">
        <f t="shared" si="0"/>
        <v>589026364</v>
      </c>
      <c r="L17" s="85">
        <f t="shared" si="0"/>
        <v>163808000</v>
      </c>
      <c r="M17" s="87">
        <f t="shared" si="0"/>
        <v>1592555116</v>
      </c>
    </row>
    <row r="18" spans="1:13" ht="12.75">
      <c r="A18" s="51" t="s">
        <v>50</v>
      </c>
      <c r="B18" s="76" t="s">
        <v>400</v>
      </c>
      <c r="C18" s="77" t="s">
        <v>401</v>
      </c>
      <c r="D18" s="78">
        <v>8176856</v>
      </c>
      <c r="E18" s="79">
        <v>64179894</v>
      </c>
      <c r="F18" s="79">
        <v>32181238</v>
      </c>
      <c r="G18" s="79">
        <v>5870000</v>
      </c>
      <c r="H18" s="80">
        <v>110407988</v>
      </c>
      <c r="I18" s="78">
        <v>19630694</v>
      </c>
      <c r="J18" s="79">
        <v>54061134</v>
      </c>
      <c r="K18" s="79">
        <v>64339420</v>
      </c>
      <c r="L18" s="79">
        <v>2710000</v>
      </c>
      <c r="M18" s="81">
        <v>140741248</v>
      </c>
    </row>
    <row r="19" spans="1:13" ht="12.75">
      <c r="A19" s="51" t="s">
        <v>50</v>
      </c>
      <c r="B19" s="76" t="s">
        <v>402</v>
      </c>
      <c r="C19" s="77" t="s">
        <v>403</v>
      </c>
      <c r="D19" s="78">
        <v>162312456</v>
      </c>
      <c r="E19" s="79">
        <v>436588656</v>
      </c>
      <c r="F19" s="79">
        <v>282541091</v>
      </c>
      <c r="G19" s="79">
        <v>9499000</v>
      </c>
      <c r="H19" s="80">
        <v>890941203</v>
      </c>
      <c r="I19" s="78">
        <v>140422554</v>
      </c>
      <c r="J19" s="79">
        <v>427165100</v>
      </c>
      <c r="K19" s="79">
        <v>223191306</v>
      </c>
      <c r="L19" s="79">
        <v>21266000</v>
      </c>
      <c r="M19" s="81">
        <v>812044960</v>
      </c>
    </row>
    <row r="20" spans="1:13" ht="12.75">
      <c r="A20" s="51" t="s">
        <v>50</v>
      </c>
      <c r="B20" s="76" t="s">
        <v>404</v>
      </c>
      <c r="C20" s="77" t="s">
        <v>405</v>
      </c>
      <c r="D20" s="78">
        <v>104286143</v>
      </c>
      <c r="E20" s="79">
        <v>258348937</v>
      </c>
      <c r="F20" s="79">
        <v>65356160</v>
      </c>
      <c r="G20" s="79">
        <v>61284000</v>
      </c>
      <c r="H20" s="80">
        <v>489275240</v>
      </c>
      <c r="I20" s="78">
        <v>97059006</v>
      </c>
      <c r="J20" s="79">
        <v>237887783</v>
      </c>
      <c r="K20" s="79">
        <v>93636630</v>
      </c>
      <c r="L20" s="79">
        <v>17078000</v>
      </c>
      <c r="M20" s="81">
        <v>445661419</v>
      </c>
    </row>
    <row r="21" spans="1:13" ht="12.75">
      <c r="A21" s="51" t="s">
        <v>50</v>
      </c>
      <c r="B21" s="76" t="s">
        <v>406</v>
      </c>
      <c r="C21" s="77" t="s">
        <v>407</v>
      </c>
      <c r="D21" s="78">
        <v>1433196</v>
      </c>
      <c r="E21" s="79">
        <v>42901015</v>
      </c>
      <c r="F21" s="79">
        <v>7425251</v>
      </c>
      <c r="G21" s="79">
        <v>27326000</v>
      </c>
      <c r="H21" s="80">
        <v>79085462</v>
      </c>
      <c r="I21" s="78">
        <v>-213354</v>
      </c>
      <c r="J21" s="79">
        <v>9478258</v>
      </c>
      <c r="K21" s="79">
        <v>-12868231</v>
      </c>
      <c r="L21" s="79">
        <v>12969000</v>
      </c>
      <c r="M21" s="81">
        <v>9365673</v>
      </c>
    </row>
    <row r="22" spans="1:13" ht="12.75">
      <c r="A22" s="51" t="s">
        <v>50</v>
      </c>
      <c r="B22" s="76" t="s">
        <v>408</v>
      </c>
      <c r="C22" s="77" t="s">
        <v>409</v>
      </c>
      <c r="D22" s="78">
        <v>9766397</v>
      </c>
      <c r="E22" s="79">
        <v>49053468</v>
      </c>
      <c r="F22" s="79">
        <v>219503530</v>
      </c>
      <c r="G22" s="79">
        <v>13736000</v>
      </c>
      <c r="H22" s="80">
        <v>292059395</v>
      </c>
      <c r="I22" s="78">
        <v>15734380</v>
      </c>
      <c r="J22" s="79">
        <v>44175786</v>
      </c>
      <c r="K22" s="79">
        <v>177906054</v>
      </c>
      <c r="L22" s="79">
        <v>14874000</v>
      </c>
      <c r="M22" s="81">
        <v>252690220</v>
      </c>
    </row>
    <row r="23" spans="1:13" ht="12.75">
      <c r="A23" s="51" t="s">
        <v>50</v>
      </c>
      <c r="B23" s="76" t="s">
        <v>410</v>
      </c>
      <c r="C23" s="77" t="s">
        <v>411</v>
      </c>
      <c r="D23" s="78">
        <v>10113242</v>
      </c>
      <c r="E23" s="79">
        <v>33798382</v>
      </c>
      <c r="F23" s="79">
        <v>13848480</v>
      </c>
      <c r="G23" s="79">
        <v>3530000</v>
      </c>
      <c r="H23" s="80">
        <v>61290104</v>
      </c>
      <c r="I23" s="78">
        <v>7719892</v>
      </c>
      <c r="J23" s="79">
        <v>23247441</v>
      </c>
      <c r="K23" s="79">
        <v>164875295</v>
      </c>
      <c r="L23" s="79">
        <v>3422000</v>
      </c>
      <c r="M23" s="81">
        <v>199264628</v>
      </c>
    </row>
    <row r="24" spans="1:13" ht="12.75">
      <c r="A24" s="51" t="s">
        <v>65</v>
      </c>
      <c r="B24" s="76" t="s">
        <v>412</v>
      </c>
      <c r="C24" s="77" t="s">
        <v>413</v>
      </c>
      <c r="D24" s="78">
        <v>0</v>
      </c>
      <c r="E24" s="79">
        <v>0</v>
      </c>
      <c r="F24" s="79">
        <v>168305138</v>
      </c>
      <c r="G24" s="79">
        <v>2101000</v>
      </c>
      <c r="H24" s="80">
        <v>170406138</v>
      </c>
      <c r="I24" s="78">
        <v>0</v>
      </c>
      <c r="J24" s="79">
        <v>0</v>
      </c>
      <c r="K24" s="79">
        <v>149633593</v>
      </c>
      <c r="L24" s="79">
        <v>3150000</v>
      </c>
      <c r="M24" s="81">
        <v>152783593</v>
      </c>
    </row>
    <row r="25" spans="1:13" ht="16.5">
      <c r="A25" s="52"/>
      <c r="B25" s="82" t="s">
        <v>414</v>
      </c>
      <c r="C25" s="83"/>
      <c r="D25" s="84">
        <f aca="true" t="shared" si="1" ref="D25:M25">SUM(D18:D24)</f>
        <v>296088290</v>
      </c>
      <c r="E25" s="85">
        <f t="shared" si="1"/>
        <v>884870352</v>
      </c>
      <c r="F25" s="85">
        <f t="shared" si="1"/>
        <v>789160888</v>
      </c>
      <c r="G25" s="85">
        <f t="shared" si="1"/>
        <v>123346000</v>
      </c>
      <c r="H25" s="86">
        <f t="shared" si="1"/>
        <v>2093465530</v>
      </c>
      <c r="I25" s="84">
        <f t="shared" si="1"/>
        <v>280353172</v>
      </c>
      <c r="J25" s="85">
        <f t="shared" si="1"/>
        <v>796015502</v>
      </c>
      <c r="K25" s="85">
        <f t="shared" si="1"/>
        <v>860714067</v>
      </c>
      <c r="L25" s="85">
        <f t="shared" si="1"/>
        <v>75469000</v>
      </c>
      <c r="M25" s="87">
        <f t="shared" si="1"/>
        <v>2012551741</v>
      </c>
    </row>
    <row r="26" spans="1:13" ht="12.75">
      <c r="A26" s="51" t="s">
        <v>50</v>
      </c>
      <c r="B26" s="76" t="s">
        <v>415</v>
      </c>
      <c r="C26" s="77" t="s">
        <v>416</v>
      </c>
      <c r="D26" s="78">
        <v>22816771</v>
      </c>
      <c r="E26" s="79">
        <v>91846311</v>
      </c>
      <c r="F26" s="79">
        <v>64379549</v>
      </c>
      <c r="G26" s="79">
        <v>8523000</v>
      </c>
      <c r="H26" s="80">
        <v>187565631</v>
      </c>
      <c r="I26" s="78">
        <v>15240029</v>
      </c>
      <c r="J26" s="79">
        <v>58549474</v>
      </c>
      <c r="K26" s="79">
        <v>49013519</v>
      </c>
      <c r="L26" s="79">
        <v>12731000</v>
      </c>
      <c r="M26" s="81">
        <v>135534022</v>
      </c>
    </row>
    <row r="27" spans="1:13" ht="12.75">
      <c r="A27" s="51" t="s">
        <v>50</v>
      </c>
      <c r="B27" s="76" t="s">
        <v>417</v>
      </c>
      <c r="C27" s="77" t="s">
        <v>418</v>
      </c>
      <c r="D27" s="78">
        <v>27689868</v>
      </c>
      <c r="E27" s="79">
        <v>37192103</v>
      </c>
      <c r="F27" s="79">
        <v>269253242</v>
      </c>
      <c r="G27" s="79">
        <v>19919000</v>
      </c>
      <c r="H27" s="80">
        <v>354054213</v>
      </c>
      <c r="I27" s="78">
        <v>25961950</v>
      </c>
      <c r="J27" s="79">
        <v>35691350</v>
      </c>
      <c r="K27" s="79">
        <v>220910772</v>
      </c>
      <c r="L27" s="79">
        <v>23519000</v>
      </c>
      <c r="M27" s="81">
        <v>306083072</v>
      </c>
    </row>
    <row r="28" spans="1:13" ht="12.75">
      <c r="A28" s="51" t="s">
        <v>50</v>
      </c>
      <c r="B28" s="76" t="s">
        <v>419</v>
      </c>
      <c r="C28" s="77" t="s">
        <v>420</v>
      </c>
      <c r="D28" s="78">
        <v>60467749</v>
      </c>
      <c r="E28" s="79">
        <v>8193967</v>
      </c>
      <c r="F28" s="79">
        <v>346411040</v>
      </c>
      <c r="G28" s="79">
        <v>37470000</v>
      </c>
      <c r="H28" s="80">
        <v>452542756</v>
      </c>
      <c r="I28" s="78">
        <v>40861384</v>
      </c>
      <c r="J28" s="79">
        <v>4687738</v>
      </c>
      <c r="K28" s="79">
        <v>312363127</v>
      </c>
      <c r="L28" s="79">
        <v>21955000</v>
      </c>
      <c r="M28" s="81">
        <v>379867249</v>
      </c>
    </row>
    <row r="29" spans="1:13" ht="12.75">
      <c r="A29" s="51" t="s">
        <v>50</v>
      </c>
      <c r="B29" s="76" t="s">
        <v>421</v>
      </c>
      <c r="C29" s="77" t="s">
        <v>422</v>
      </c>
      <c r="D29" s="78">
        <v>182049326</v>
      </c>
      <c r="E29" s="79">
        <v>364388612</v>
      </c>
      <c r="F29" s="79">
        <v>358739471</v>
      </c>
      <c r="G29" s="79">
        <v>26634000</v>
      </c>
      <c r="H29" s="80">
        <v>931811409</v>
      </c>
      <c r="I29" s="78">
        <v>163997755</v>
      </c>
      <c r="J29" s="79">
        <v>353759612</v>
      </c>
      <c r="K29" s="79">
        <v>290752596</v>
      </c>
      <c r="L29" s="79">
        <v>46870000</v>
      </c>
      <c r="M29" s="81">
        <v>855379963</v>
      </c>
    </row>
    <row r="30" spans="1:13" ht="12.75">
      <c r="A30" s="51" t="s">
        <v>65</v>
      </c>
      <c r="B30" s="76" t="s">
        <v>423</v>
      </c>
      <c r="C30" s="77" t="s">
        <v>424</v>
      </c>
      <c r="D30" s="78">
        <v>0</v>
      </c>
      <c r="E30" s="79">
        <v>0</v>
      </c>
      <c r="F30" s="79">
        <v>119187072</v>
      </c>
      <c r="G30" s="79">
        <v>2253000</v>
      </c>
      <c r="H30" s="80">
        <v>121440072</v>
      </c>
      <c r="I30" s="78">
        <v>0</v>
      </c>
      <c r="J30" s="79">
        <v>0</v>
      </c>
      <c r="K30" s="79">
        <v>105140205</v>
      </c>
      <c r="L30" s="79">
        <v>3788000</v>
      </c>
      <c r="M30" s="81">
        <v>108928205</v>
      </c>
    </row>
    <row r="31" spans="1:13" ht="16.5">
      <c r="A31" s="52"/>
      <c r="B31" s="82" t="s">
        <v>425</v>
      </c>
      <c r="C31" s="83"/>
      <c r="D31" s="84">
        <f aca="true" t="shared" si="2" ref="D31:M31">SUM(D26:D30)</f>
        <v>293023714</v>
      </c>
      <c r="E31" s="85">
        <f t="shared" si="2"/>
        <v>501620993</v>
      </c>
      <c r="F31" s="85">
        <f t="shared" si="2"/>
        <v>1157970374</v>
      </c>
      <c r="G31" s="85">
        <f t="shared" si="2"/>
        <v>94799000</v>
      </c>
      <c r="H31" s="86">
        <f t="shared" si="2"/>
        <v>2047414081</v>
      </c>
      <c r="I31" s="84">
        <f t="shared" si="2"/>
        <v>246061118</v>
      </c>
      <c r="J31" s="85">
        <f t="shared" si="2"/>
        <v>452688174</v>
      </c>
      <c r="K31" s="85">
        <f t="shared" si="2"/>
        <v>978180219</v>
      </c>
      <c r="L31" s="85">
        <f t="shared" si="2"/>
        <v>108863000</v>
      </c>
      <c r="M31" s="87">
        <f t="shared" si="2"/>
        <v>1785792511</v>
      </c>
    </row>
    <row r="32" spans="1:13" ht="16.5">
      <c r="A32" s="53"/>
      <c r="B32" s="88" t="s">
        <v>426</v>
      </c>
      <c r="C32" s="89"/>
      <c r="D32" s="90">
        <f aca="true" t="shared" si="3" ref="D32:M32">SUM(D9:D16,D18:D24,D26:D30)</f>
        <v>811498865</v>
      </c>
      <c r="E32" s="91">
        <f t="shared" si="3"/>
        <v>2158564645</v>
      </c>
      <c r="F32" s="91">
        <f t="shared" si="3"/>
        <v>2108209027</v>
      </c>
      <c r="G32" s="91">
        <f t="shared" si="3"/>
        <v>483092000</v>
      </c>
      <c r="H32" s="92">
        <f t="shared" si="3"/>
        <v>5561364537</v>
      </c>
      <c r="I32" s="90">
        <f t="shared" si="3"/>
        <v>741269119</v>
      </c>
      <c r="J32" s="91">
        <f t="shared" si="3"/>
        <v>1873569599</v>
      </c>
      <c r="K32" s="91">
        <f t="shared" si="3"/>
        <v>2427920650</v>
      </c>
      <c r="L32" s="91">
        <f t="shared" si="3"/>
        <v>348140000</v>
      </c>
      <c r="M32" s="93">
        <f t="shared" si="3"/>
        <v>5390899368</v>
      </c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6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1</v>
      </c>
      <c r="E3" s="113"/>
      <c r="F3" s="113"/>
      <c r="G3" s="113"/>
      <c r="H3" s="114"/>
      <c r="I3" s="115" t="s">
        <v>2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3</v>
      </c>
      <c r="E4" s="113"/>
      <c r="F4" s="118"/>
      <c r="G4" s="28"/>
      <c r="H4" s="29"/>
      <c r="I4" s="112" t="s">
        <v>3</v>
      </c>
      <c r="J4" s="113"/>
      <c r="K4" s="118"/>
      <c r="L4" s="30"/>
      <c r="M4" s="29"/>
    </row>
    <row r="5" spans="1:13" ht="25.5">
      <c r="A5" s="12"/>
      <c r="B5" s="39" t="s">
        <v>4</v>
      </c>
      <c r="C5" s="40" t="s">
        <v>5</v>
      </c>
      <c r="D5" s="31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1" t="s">
        <v>6</v>
      </c>
      <c r="J5" s="32" t="s">
        <v>7</v>
      </c>
      <c r="K5" s="32" t="s">
        <v>8</v>
      </c>
      <c r="L5" s="33" t="s">
        <v>9</v>
      </c>
      <c r="M5" s="34" t="s">
        <v>10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6.5">
      <c r="A7" s="48"/>
      <c r="B7" s="49" t="s">
        <v>427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2.75">
      <c r="A9" s="51" t="s">
        <v>50</v>
      </c>
      <c r="B9" s="76" t="s">
        <v>428</v>
      </c>
      <c r="C9" s="77" t="s">
        <v>429</v>
      </c>
      <c r="D9" s="78">
        <v>97212445</v>
      </c>
      <c r="E9" s="79">
        <v>9046709</v>
      </c>
      <c r="F9" s="79">
        <v>114243991</v>
      </c>
      <c r="G9" s="79">
        <v>28521000</v>
      </c>
      <c r="H9" s="80">
        <v>249024145</v>
      </c>
      <c r="I9" s="78">
        <v>0</v>
      </c>
      <c r="J9" s="79">
        <v>0</v>
      </c>
      <c r="K9" s="79">
        <v>-13135000</v>
      </c>
      <c r="L9" s="79">
        <v>13135000</v>
      </c>
      <c r="M9" s="81">
        <v>0</v>
      </c>
    </row>
    <row r="10" spans="1:13" ht="12.75">
      <c r="A10" s="51" t="s">
        <v>50</v>
      </c>
      <c r="B10" s="76" t="s">
        <v>430</v>
      </c>
      <c r="C10" s="77" t="s">
        <v>431</v>
      </c>
      <c r="D10" s="78">
        <v>13884484</v>
      </c>
      <c r="E10" s="79">
        <v>38275048</v>
      </c>
      <c r="F10" s="79">
        <v>28515235</v>
      </c>
      <c r="G10" s="79">
        <v>45076000</v>
      </c>
      <c r="H10" s="80">
        <v>125750767</v>
      </c>
      <c r="I10" s="78">
        <v>28822171</v>
      </c>
      <c r="J10" s="79">
        <v>44916280</v>
      </c>
      <c r="K10" s="79">
        <v>36204387</v>
      </c>
      <c r="L10" s="79">
        <v>52178000</v>
      </c>
      <c r="M10" s="81">
        <v>162120838</v>
      </c>
    </row>
    <row r="11" spans="1:13" ht="12.75">
      <c r="A11" s="51" t="s">
        <v>50</v>
      </c>
      <c r="B11" s="76" t="s">
        <v>432</v>
      </c>
      <c r="C11" s="77" t="s">
        <v>433</v>
      </c>
      <c r="D11" s="78">
        <v>32308838</v>
      </c>
      <c r="E11" s="79">
        <v>62942620</v>
      </c>
      <c r="F11" s="79">
        <v>7850855</v>
      </c>
      <c r="G11" s="79">
        <v>22795000</v>
      </c>
      <c r="H11" s="80">
        <v>125897313</v>
      </c>
      <c r="I11" s="78">
        <v>31362708</v>
      </c>
      <c r="J11" s="79">
        <v>56356794</v>
      </c>
      <c r="K11" s="79">
        <v>23905501</v>
      </c>
      <c r="L11" s="79">
        <v>3178000</v>
      </c>
      <c r="M11" s="81">
        <v>114803003</v>
      </c>
    </row>
    <row r="12" spans="1:13" ht="12.75">
      <c r="A12" s="51" t="s">
        <v>65</v>
      </c>
      <c r="B12" s="76" t="s">
        <v>434</v>
      </c>
      <c r="C12" s="77" t="s">
        <v>435</v>
      </c>
      <c r="D12" s="78">
        <v>0</v>
      </c>
      <c r="E12" s="79">
        <v>0</v>
      </c>
      <c r="F12" s="79">
        <v>39985318</v>
      </c>
      <c r="G12" s="79">
        <v>3974000</v>
      </c>
      <c r="H12" s="80">
        <v>43959318</v>
      </c>
      <c r="I12" s="78">
        <v>0</v>
      </c>
      <c r="J12" s="79">
        <v>0</v>
      </c>
      <c r="K12" s="79">
        <v>34494920</v>
      </c>
      <c r="L12" s="79">
        <v>4427000</v>
      </c>
      <c r="M12" s="81">
        <v>38921920</v>
      </c>
    </row>
    <row r="13" spans="1:13" ht="16.5">
      <c r="A13" s="52"/>
      <c r="B13" s="82" t="s">
        <v>436</v>
      </c>
      <c r="C13" s="83"/>
      <c r="D13" s="84">
        <f aca="true" t="shared" si="0" ref="D13:M13">SUM(D9:D12)</f>
        <v>143405767</v>
      </c>
      <c r="E13" s="85">
        <f t="shared" si="0"/>
        <v>110264377</v>
      </c>
      <c r="F13" s="85">
        <f t="shared" si="0"/>
        <v>190595399</v>
      </c>
      <c r="G13" s="85">
        <f t="shared" si="0"/>
        <v>100366000</v>
      </c>
      <c r="H13" s="86">
        <f t="shared" si="0"/>
        <v>544631543</v>
      </c>
      <c r="I13" s="84">
        <f t="shared" si="0"/>
        <v>60184879</v>
      </c>
      <c r="J13" s="85">
        <f t="shared" si="0"/>
        <v>101273074</v>
      </c>
      <c r="K13" s="85">
        <f t="shared" si="0"/>
        <v>81469808</v>
      </c>
      <c r="L13" s="85">
        <f t="shared" si="0"/>
        <v>72918000</v>
      </c>
      <c r="M13" s="87">
        <f t="shared" si="0"/>
        <v>315845761</v>
      </c>
    </row>
    <row r="14" spans="1:13" ht="12.75">
      <c r="A14" s="51" t="s">
        <v>50</v>
      </c>
      <c r="B14" s="76" t="s">
        <v>437</v>
      </c>
      <c r="C14" s="77" t="s">
        <v>438</v>
      </c>
      <c r="D14" s="78">
        <v>19720108</v>
      </c>
      <c r="E14" s="79">
        <v>9389409</v>
      </c>
      <c r="F14" s="79">
        <v>1735644</v>
      </c>
      <c r="G14" s="79">
        <v>8092000</v>
      </c>
      <c r="H14" s="80">
        <v>38937161</v>
      </c>
      <c r="I14" s="78">
        <v>18920815</v>
      </c>
      <c r="J14" s="79">
        <v>5468560</v>
      </c>
      <c r="K14" s="79">
        <v>6171496</v>
      </c>
      <c r="L14" s="79">
        <v>2477000</v>
      </c>
      <c r="M14" s="81">
        <v>33037871</v>
      </c>
    </row>
    <row r="15" spans="1:13" ht="12.75">
      <c r="A15" s="51" t="s">
        <v>50</v>
      </c>
      <c r="B15" s="76" t="s">
        <v>439</v>
      </c>
      <c r="C15" s="77" t="s">
        <v>440</v>
      </c>
      <c r="D15" s="78">
        <v>50990230</v>
      </c>
      <c r="E15" s="79">
        <v>36258333</v>
      </c>
      <c r="F15" s="79">
        <v>16740792</v>
      </c>
      <c r="G15" s="79">
        <v>11800000</v>
      </c>
      <c r="H15" s="80">
        <v>115789355</v>
      </c>
      <c r="I15" s="78">
        <v>49575645</v>
      </c>
      <c r="J15" s="79">
        <v>38520379</v>
      </c>
      <c r="K15" s="79">
        <v>20896927</v>
      </c>
      <c r="L15" s="79">
        <v>7415000</v>
      </c>
      <c r="M15" s="81">
        <v>116407951</v>
      </c>
    </row>
    <row r="16" spans="1:13" ht="12.75">
      <c r="A16" s="51" t="s">
        <v>50</v>
      </c>
      <c r="B16" s="76" t="s">
        <v>441</v>
      </c>
      <c r="C16" s="77" t="s">
        <v>442</v>
      </c>
      <c r="D16" s="78">
        <v>0</v>
      </c>
      <c r="E16" s="79">
        <v>1805682</v>
      </c>
      <c r="F16" s="79">
        <v>1634073</v>
      </c>
      <c r="G16" s="79">
        <v>9289000</v>
      </c>
      <c r="H16" s="80">
        <v>12728755</v>
      </c>
      <c r="I16" s="78">
        <v>11302286</v>
      </c>
      <c r="J16" s="79">
        <v>4606873</v>
      </c>
      <c r="K16" s="79">
        <v>10060320</v>
      </c>
      <c r="L16" s="79">
        <v>3169000</v>
      </c>
      <c r="M16" s="81">
        <v>29138479</v>
      </c>
    </row>
    <row r="17" spans="1:13" ht="12.75">
      <c r="A17" s="51" t="s">
        <v>50</v>
      </c>
      <c r="B17" s="76" t="s">
        <v>443</v>
      </c>
      <c r="C17" s="77" t="s">
        <v>444</v>
      </c>
      <c r="D17" s="78">
        <v>15276006</v>
      </c>
      <c r="E17" s="79">
        <v>13836233</v>
      </c>
      <c r="F17" s="79">
        <v>-49656835</v>
      </c>
      <c r="G17" s="79">
        <v>48593000</v>
      </c>
      <c r="H17" s="80">
        <v>28048404</v>
      </c>
      <c r="I17" s="78">
        <v>13766523</v>
      </c>
      <c r="J17" s="79">
        <v>13140724</v>
      </c>
      <c r="K17" s="79">
        <v>-18748478</v>
      </c>
      <c r="L17" s="79">
        <v>17988000</v>
      </c>
      <c r="M17" s="81">
        <v>26146769</v>
      </c>
    </row>
    <row r="18" spans="1:13" ht="12.75">
      <c r="A18" s="51" t="s">
        <v>50</v>
      </c>
      <c r="B18" s="76" t="s">
        <v>445</v>
      </c>
      <c r="C18" s="77" t="s">
        <v>446</v>
      </c>
      <c r="D18" s="78">
        <v>2007293</v>
      </c>
      <c r="E18" s="79">
        <v>5364486</v>
      </c>
      <c r="F18" s="79">
        <v>8709222</v>
      </c>
      <c r="G18" s="79">
        <v>3071000</v>
      </c>
      <c r="H18" s="80">
        <v>19152001</v>
      </c>
      <c r="I18" s="78">
        <v>1421713</v>
      </c>
      <c r="J18" s="79">
        <v>3707323</v>
      </c>
      <c r="K18" s="79">
        <v>-3770749</v>
      </c>
      <c r="L18" s="79">
        <v>4456000</v>
      </c>
      <c r="M18" s="81">
        <v>5814287</v>
      </c>
    </row>
    <row r="19" spans="1:13" ht="12.75">
      <c r="A19" s="51" t="s">
        <v>50</v>
      </c>
      <c r="B19" s="76" t="s">
        <v>447</v>
      </c>
      <c r="C19" s="77" t="s">
        <v>448</v>
      </c>
      <c r="D19" s="78">
        <v>9110460</v>
      </c>
      <c r="E19" s="79">
        <v>4292109</v>
      </c>
      <c r="F19" s="79">
        <v>7488074</v>
      </c>
      <c r="G19" s="79">
        <v>3080000</v>
      </c>
      <c r="H19" s="80">
        <v>23970643</v>
      </c>
      <c r="I19" s="78">
        <v>8465182</v>
      </c>
      <c r="J19" s="79">
        <v>4480568</v>
      </c>
      <c r="K19" s="79">
        <v>6617372</v>
      </c>
      <c r="L19" s="79">
        <v>2715000</v>
      </c>
      <c r="M19" s="81">
        <v>22278122</v>
      </c>
    </row>
    <row r="20" spans="1:13" ht="12.75">
      <c r="A20" s="51" t="s">
        <v>65</v>
      </c>
      <c r="B20" s="76" t="s">
        <v>449</v>
      </c>
      <c r="C20" s="77" t="s">
        <v>450</v>
      </c>
      <c r="D20" s="78">
        <v>0</v>
      </c>
      <c r="E20" s="79">
        <v>0</v>
      </c>
      <c r="F20" s="79">
        <v>23097274</v>
      </c>
      <c r="G20" s="79">
        <v>2599000</v>
      </c>
      <c r="H20" s="80">
        <v>25696274</v>
      </c>
      <c r="I20" s="78">
        <v>0</v>
      </c>
      <c r="J20" s="79">
        <v>0</v>
      </c>
      <c r="K20" s="79">
        <v>-1753787</v>
      </c>
      <c r="L20" s="79">
        <v>4337000</v>
      </c>
      <c r="M20" s="81">
        <v>2583213</v>
      </c>
    </row>
    <row r="21" spans="1:13" ht="16.5">
      <c r="A21" s="52"/>
      <c r="B21" s="82" t="s">
        <v>451</v>
      </c>
      <c r="C21" s="83"/>
      <c r="D21" s="84">
        <f aca="true" t="shared" si="1" ref="D21:M21">SUM(D14:D20)</f>
        <v>97104097</v>
      </c>
      <c r="E21" s="85">
        <f t="shared" si="1"/>
        <v>70946252</v>
      </c>
      <c r="F21" s="85">
        <f t="shared" si="1"/>
        <v>9748244</v>
      </c>
      <c r="G21" s="85">
        <f t="shared" si="1"/>
        <v>86524000</v>
      </c>
      <c r="H21" s="86">
        <f t="shared" si="1"/>
        <v>264322593</v>
      </c>
      <c r="I21" s="84">
        <f t="shared" si="1"/>
        <v>103452164</v>
      </c>
      <c r="J21" s="85">
        <f t="shared" si="1"/>
        <v>69924427</v>
      </c>
      <c r="K21" s="85">
        <f t="shared" si="1"/>
        <v>19473101</v>
      </c>
      <c r="L21" s="85">
        <f t="shared" si="1"/>
        <v>42557000</v>
      </c>
      <c r="M21" s="87">
        <f t="shared" si="1"/>
        <v>235406692</v>
      </c>
    </row>
    <row r="22" spans="1:13" ht="12.75">
      <c r="A22" s="51" t="s">
        <v>50</v>
      </c>
      <c r="B22" s="76" t="s">
        <v>452</v>
      </c>
      <c r="C22" s="77" t="s">
        <v>453</v>
      </c>
      <c r="D22" s="78">
        <v>22222218</v>
      </c>
      <c r="E22" s="79">
        <v>6714343</v>
      </c>
      <c r="F22" s="79">
        <v>8598213</v>
      </c>
      <c r="G22" s="79">
        <v>10948000</v>
      </c>
      <c r="H22" s="80">
        <v>48482774</v>
      </c>
      <c r="I22" s="78">
        <v>21222759</v>
      </c>
      <c r="J22" s="79">
        <v>8299869</v>
      </c>
      <c r="K22" s="79">
        <v>-2009716</v>
      </c>
      <c r="L22" s="79">
        <v>5751000</v>
      </c>
      <c r="M22" s="81">
        <v>33263912</v>
      </c>
    </row>
    <row r="23" spans="1:13" ht="12.75">
      <c r="A23" s="51" t="s">
        <v>50</v>
      </c>
      <c r="B23" s="76" t="s">
        <v>454</v>
      </c>
      <c r="C23" s="77" t="s">
        <v>455</v>
      </c>
      <c r="D23" s="78">
        <v>4632671</v>
      </c>
      <c r="E23" s="79">
        <v>16699000</v>
      </c>
      <c r="F23" s="79">
        <v>22282196</v>
      </c>
      <c r="G23" s="79">
        <v>4317000</v>
      </c>
      <c r="H23" s="80">
        <v>47930867</v>
      </c>
      <c r="I23" s="78">
        <v>556758</v>
      </c>
      <c r="J23" s="79">
        <v>10494607</v>
      </c>
      <c r="K23" s="79">
        <v>20772129</v>
      </c>
      <c r="L23" s="79">
        <v>7417000</v>
      </c>
      <c r="M23" s="81">
        <v>39240494</v>
      </c>
    </row>
    <row r="24" spans="1:13" ht="12.75">
      <c r="A24" s="51" t="s">
        <v>50</v>
      </c>
      <c r="B24" s="76" t="s">
        <v>456</v>
      </c>
      <c r="C24" s="77" t="s">
        <v>457</v>
      </c>
      <c r="D24" s="78">
        <v>18010312</v>
      </c>
      <c r="E24" s="79">
        <v>35181138</v>
      </c>
      <c r="F24" s="79">
        <v>20338178</v>
      </c>
      <c r="G24" s="79">
        <v>3194000</v>
      </c>
      <c r="H24" s="80">
        <v>76723628</v>
      </c>
      <c r="I24" s="78">
        <v>17746859</v>
      </c>
      <c r="J24" s="79">
        <v>33305666</v>
      </c>
      <c r="K24" s="79">
        <v>17851976</v>
      </c>
      <c r="L24" s="79">
        <v>3654000</v>
      </c>
      <c r="M24" s="81">
        <v>72558501</v>
      </c>
    </row>
    <row r="25" spans="1:13" ht="12.75">
      <c r="A25" s="51" t="s">
        <v>50</v>
      </c>
      <c r="B25" s="76" t="s">
        <v>458</v>
      </c>
      <c r="C25" s="77" t="s">
        <v>459</v>
      </c>
      <c r="D25" s="78">
        <v>0</v>
      </c>
      <c r="E25" s="79">
        <v>3033337</v>
      </c>
      <c r="F25" s="79">
        <v>-30358062</v>
      </c>
      <c r="G25" s="79">
        <v>46394000</v>
      </c>
      <c r="H25" s="80">
        <v>19069275</v>
      </c>
      <c r="I25" s="78">
        <v>317312</v>
      </c>
      <c r="J25" s="79">
        <v>5430164</v>
      </c>
      <c r="K25" s="79">
        <v>10817117</v>
      </c>
      <c r="L25" s="79">
        <v>2761000</v>
      </c>
      <c r="M25" s="81">
        <v>19325593</v>
      </c>
    </row>
    <row r="26" spans="1:13" ht="12.75">
      <c r="A26" s="51" t="s">
        <v>50</v>
      </c>
      <c r="B26" s="76" t="s">
        <v>460</v>
      </c>
      <c r="C26" s="77" t="s">
        <v>461</v>
      </c>
      <c r="D26" s="78">
        <v>0</v>
      </c>
      <c r="E26" s="79">
        <v>398645</v>
      </c>
      <c r="F26" s="79">
        <v>-3248628</v>
      </c>
      <c r="G26" s="79">
        <v>3304000</v>
      </c>
      <c r="H26" s="80">
        <v>454017</v>
      </c>
      <c r="I26" s="78">
        <v>1592588</v>
      </c>
      <c r="J26" s="79">
        <v>3274634</v>
      </c>
      <c r="K26" s="79">
        <v>-3531620</v>
      </c>
      <c r="L26" s="79">
        <v>3690000</v>
      </c>
      <c r="M26" s="81">
        <v>5025602</v>
      </c>
    </row>
    <row r="27" spans="1:13" ht="12.75">
      <c r="A27" s="51" t="s">
        <v>50</v>
      </c>
      <c r="B27" s="76" t="s">
        <v>462</v>
      </c>
      <c r="C27" s="77" t="s">
        <v>463</v>
      </c>
      <c r="D27" s="78">
        <v>698212</v>
      </c>
      <c r="E27" s="79">
        <v>5530564</v>
      </c>
      <c r="F27" s="79">
        <v>10879906</v>
      </c>
      <c r="G27" s="79">
        <v>3310000</v>
      </c>
      <c r="H27" s="80">
        <v>20418682</v>
      </c>
      <c r="I27" s="78">
        <v>4656316</v>
      </c>
      <c r="J27" s="79">
        <v>4626874</v>
      </c>
      <c r="K27" s="79">
        <v>8523116</v>
      </c>
      <c r="L27" s="79">
        <v>3190000</v>
      </c>
      <c r="M27" s="81">
        <v>20996306</v>
      </c>
    </row>
    <row r="28" spans="1:13" ht="12.75">
      <c r="A28" s="51" t="s">
        <v>50</v>
      </c>
      <c r="B28" s="76" t="s">
        <v>464</v>
      </c>
      <c r="C28" s="77" t="s">
        <v>465</v>
      </c>
      <c r="D28" s="78">
        <v>7767661</v>
      </c>
      <c r="E28" s="79">
        <v>5378778</v>
      </c>
      <c r="F28" s="79">
        <v>-11982251</v>
      </c>
      <c r="G28" s="79">
        <v>13316000</v>
      </c>
      <c r="H28" s="80">
        <v>14480188</v>
      </c>
      <c r="I28" s="78">
        <v>1372746</v>
      </c>
      <c r="J28" s="79">
        <v>6051650</v>
      </c>
      <c r="K28" s="79">
        <v>-3188221</v>
      </c>
      <c r="L28" s="79">
        <v>4089000</v>
      </c>
      <c r="M28" s="81">
        <v>8325175</v>
      </c>
    </row>
    <row r="29" spans="1:13" ht="12.75">
      <c r="A29" s="51" t="s">
        <v>50</v>
      </c>
      <c r="B29" s="76" t="s">
        <v>466</v>
      </c>
      <c r="C29" s="77" t="s">
        <v>467</v>
      </c>
      <c r="D29" s="78">
        <v>-897274</v>
      </c>
      <c r="E29" s="79">
        <v>8063479</v>
      </c>
      <c r="F29" s="79">
        <v>-4973315</v>
      </c>
      <c r="G29" s="79">
        <v>26794000</v>
      </c>
      <c r="H29" s="80">
        <v>28986890</v>
      </c>
      <c r="I29" s="78">
        <v>35181177</v>
      </c>
      <c r="J29" s="79">
        <v>16540379</v>
      </c>
      <c r="K29" s="79">
        <v>3721864</v>
      </c>
      <c r="L29" s="79">
        <v>13069000</v>
      </c>
      <c r="M29" s="81">
        <v>68512420</v>
      </c>
    </row>
    <row r="30" spans="1:13" ht="12.75">
      <c r="A30" s="51" t="s">
        <v>65</v>
      </c>
      <c r="B30" s="76" t="s">
        <v>468</v>
      </c>
      <c r="C30" s="77" t="s">
        <v>469</v>
      </c>
      <c r="D30" s="78">
        <v>0</v>
      </c>
      <c r="E30" s="79">
        <v>0</v>
      </c>
      <c r="F30" s="79">
        <v>25538015</v>
      </c>
      <c r="G30" s="79">
        <v>2180000</v>
      </c>
      <c r="H30" s="80">
        <v>27718015</v>
      </c>
      <c r="I30" s="78">
        <v>0</v>
      </c>
      <c r="J30" s="79">
        <v>0</v>
      </c>
      <c r="K30" s="79">
        <v>13709998</v>
      </c>
      <c r="L30" s="79">
        <v>4321000</v>
      </c>
      <c r="M30" s="81">
        <v>18030998</v>
      </c>
    </row>
    <row r="31" spans="1:13" ht="16.5">
      <c r="A31" s="52"/>
      <c r="B31" s="82" t="s">
        <v>470</v>
      </c>
      <c r="C31" s="83"/>
      <c r="D31" s="84">
        <f aca="true" t="shared" si="2" ref="D31:M31">SUM(D22:D30)</f>
        <v>52433800</v>
      </c>
      <c r="E31" s="85">
        <f t="shared" si="2"/>
        <v>80999284</v>
      </c>
      <c r="F31" s="85">
        <f t="shared" si="2"/>
        <v>37074252</v>
      </c>
      <c r="G31" s="85">
        <f t="shared" si="2"/>
        <v>113757000</v>
      </c>
      <c r="H31" s="86">
        <f t="shared" si="2"/>
        <v>284264336</v>
      </c>
      <c r="I31" s="84">
        <f t="shared" si="2"/>
        <v>82646515</v>
      </c>
      <c r="J31" s="85">
        <f t="shared" si="2"/>
        <v>88023843</v>
      </c>
      <c r="K31" s="85">
        <f t="shared" si="2"/>
        <v>66666643</v>
      </c>
      <c r="L31" s="85">
        <f t="shared" si="2"/>
        <v>47942000</v>
      </c>
      <c r="M31" s="87">
        <f t="shared" si="2"/>
        <v>285279001</v>
      </c>
    </row>
    <row r="32" spans="1:13" ht="12.75">
      <c r="A32" s="51" t="s">
        <v>50</v>
      </c>
      <c r="B32" s="76" t="s">
        <v>471</v>
      </c>
      <c r="C32" s="77" t="s">
        <v>472</v>
      </c>
      <c r="D32" s="78">
        <v>20188963</v>
      </c>
      <c r="E32" s="79">
        <v>25024911</v>
      </c>
      <c r="F32" s="79">
        <v>28279590</v>
      </c>
      <c r="G32" s="79">
        <v>5956000</v>
      </c>
      <c r="H32" s="80">
        <v>79449464</v>
      </c>
      <c r="I32" s="78">
        <v>18838487</v>
      </c>
      <c r="J32" s="79">
        <v>25501568</v>
      </c>
      <c r="K32" s="79">
        <v>34473267</v>
      </c>
      <c r="L32" s="79">
        <v>3298000</v>
      </c>
      <c r="M32" s="81">
        <v>82111322</v>
      </c>
    </row>
    <row r="33" spans="1:13" ht="12.75">
      <c r="A33" s="51" t="s">
        <v>50</v>
      </c>
      <c r="B33" s="76" t="s">
        <v>473</v>
      </c>
      <c r="C33" s="77" t="s">
        <v>474</v>
      </c>
      <c r="D33" s="78">
        <v>142211</v>
      </c>
      <c r="E33" s="79">
        <v>1882840</v>
      </c>
      <c r="F33" s="79">
        <v>12618114</v>
      </c>
      <c r="G33" s="79">
        <v>3817000</v>
      </c>
      <c r="H33" s="80">
        <v>18460165</v>
      </c>
      <c r="I33" s="78">
        <v>2901270</v>
      </c>
      <c r="J33" s="79">
        <v>1791879</v>
      </c>
      <c r="K33" s="79">
        <v>10988224</v>
      </c>
      <c r="L33" s="79">
        <v>3197000</v>
      </c>
      <c r="M33" s="81">
        <v>18878373</v>
      </c>
    </row>
    <row r="34" spans="1:13" ht="12.75">
      <c r="A34" s="51" t="s">
        <v>50</v>
      </c>
      <c r="B34" s="76" t="s">
        <v>475</v>
      </c>
      <c r="C34" s="77" t="s">
        <v>476</v>
      </c>
      <c r="D34" s="78">
        <v>0</v>
      </c>
      <c r="E34" s="79">
        <v>20608637</v>
      </c>
      <c r="F34" s="79">
        <v>18941853</v>
      </c>
      <c r="G34" s="79">
        <v>3339000</v>
      </c>
      <c r="H34" s="80">
        <v>42889490</v>
      </c>
      <c r="I34" s="78">
        <v>0</v>
      </c>
      <c r="J34" s="79">
        <v>0</v>
      </c>
      <c r="K34" s="79">
        <v>-3252000</v>
      </c>
      <c r="L34" s="79">
        <v>3252000</v>
      </c>
      <c r="M34" s="81">
        <v>0</v>
      </c>
    </row>
    <row r="35" spans="1:13" ht="12.75">
      <c r="A35" s="51" t="s">
        <v>50</v>
      </c>
      <c r="B35" s="76" t="s">
        <v>477</v>
      </c>
      <c r="C35" s="77" t="s">
        <v>478</v>
      </c>
      <c r="D35" s="78">
        <v>3456974</v>
      </c>
      <c r="E35" s="79">
        <v>11407533</v>
      </c>
      <c r="F35" s="79">
        <v>6927419</v>
      </c>
      <c r="G35" s="79">
        <v>5610000</v>
      </c>
      <c r="H35" s="80">
        <v>27401926</v>
      </c>
      <c r="I35" s="78">
        <v>2839334</v>
      </c>
      <c r="J35" s="79">
        <v>7862078</v>
      </c>
      <c r="K35" s="79">
        <v>8507962</v>
      </c>
      <c r="L35" s="79">
        <v>5204000</v>
      </c>
      <c r="M35" s="81">
        <v>24413374</v>
      </c>
    </row>
    <row r="36" spans="1:13" ht="12.75">
      <c r="A36" s="51" t="s">
        <v>50</v>
      </c>
      <c r="B36" s="76" t="s">
        <v>479</v>
      </c>
      <c r="C36" s="77" t="s">
        <v>480</v>
      </c>
      <c r="D36" s="78">
        <v>42669767</v>
      </c>
      <c r="E36" s="79">
        <v>106144299</v>
      </c>
      <c r="F36" s="79">
        <v>-3642663</v>
      </c>
      <c r="G36" s="79">
        <v>21027000</v>
      </c>
      <c r="H36" s="80">
        <v>166198403</v>
      </c>
      <c r="I36" s="78">
        <v>0</v>
      </c>
      <c r="J36" s="79">
        <v>0</v>
      </c>
      <c r="K36" s="79">
        <v>-9548000</v>
      </c>
      <c r="L36" s="79">
        <v>9548000</v>
      </c>
      <c r="M36" s="81">
        <v>0</v>
      </c>
    </row>
    <row r="37" spans="1:13" ht="12.75">
      <c r="A37" s="51" t="s">
        <v>65</v>
      </c>
      <c r="B37" s="76" t="s">
        <v>481</v>
      </c>
      <c r="C37" s="77" t="s">
        <v>482</v>
      </c>
      <c r="D37" s="78">
        <v>0</v>
      </c>
      <c r="E37" s="79">
        <v>0</v>
      </c>
      <c r="F37" s="79">
        <v>31250663</v>
      </c>
      <c r="G37" s="79">
        <v>1899000</v>
      </c>
      <c r="H37" s="80">
        <v>33149663</v>
      </c>
      <c r="I37" s="78">
        <v>0</v>
      </c>
      <c r="J37" s="79">
        <v>0</v>
      </c>
      <c r="K37" s="79">
        <v>26492474</v>
      </c>
      <c r="L37" s="79">
        <v>3429000</v>
      </c>
      <c r="M37" s="81">
        <v>29921474</v>
      </c>
    </row>
    <row r="38" spans="1:13" ht="16.5">
      <c r="A38" s="52"/>
      <c r="B38" s="82" t="s">
        <v>483</v>
      </c>
      <c r="C38" s="83"/>
      <c r="D38" s="84">
        <f aca="true" t="shared" si="3" ref="D38:M38">SUM(D32:D37)</f>
        <v>66457915</v>
      </c>
      <c r="E38" s="85">
        <f t="shared" si="3"/>
        <v>165068220</v>
      </c>
      <c r="F38" s="85">
        <f t="shared" si="3"/>
        <v>94374976</v>
      </c>
      <c r="G38" s="85">
        <f t="shared" si="3"/>
        <v>41648000</v>
      </c>
      <c r="H38" s="86">
        <f t="shared" si="3"/>
        <v>367549111</v>
      </c>
      <c r="I38" s="84">
        <f t="shared" si="3"/>
        <v>24579091</v>
      </c>
      <c r="J38" s="85">
        <f t="shared" si="3"/>
        <v>35155525</v>
      </c>
      <c r="K38" s="85">
        <f t="shared" si="3"/>
        <v>67661927</v>
      </c>
      <c r="L38" s="85">
        <f t="shared" si="3"/>
        <v>27928000</v>
      </c>
      <c r="M38" s="87">
        <f t="shared" si="3"/>
        <v>155324543</v>
      </c>
    </row>
    <row r="39" spans="1:13" ht="12.75">
      <c r="A39" s="51" t="s">
        <v>50</v>
      </c>
      <c r="B39" s="76" t="s">
        <v>484</v>
      </c>
      <c r="C39" s="77" t="s">
        <v>485</v>
      </c>
      <c r="D39" s="78">
        <v>209948372</v>
      </c>
      <c r="E39" s="79">
        <v>1166055314</v>
      </c>
      <c r="F39" s="79">
        <v>69342400</v>
      </c>
      <c r="G39" s="79">
        <v>60469000</v>
      </c>
      <c r="H39" s="80">
        <v>1505815086</v>
      </c>
      <c r="I39" s="78">
        <v>250483554</v>
      </c>
      <c r="J39" s="79">
        <v>295623582</v>
      </c>
      <c r="K39" s="79">
        <v>66932956</v>
      </c>
      <c r="L39" s="79">
        <v>68638000</v>
      </c>
      <c r="M39" s="81">
        <v>681678092</v>
      </c>
    </row>
    <row r="40" spans="1:13" ht="12.75">
      <c r="A40" s="51" t="s">
        <v>50</v>
      </c>
      <c r="B40" s="76" t="s">
        <v>486</v>
      </c>
      <c r="C40" s="77" t="s">
        <v>487</v>
      </c>
      <c r="D40" s="78">
        <v>8348900</v>
      </c>
      <c r="E40" s="79">
        <v>24182815</v>
      </c>
      <c r="F40" s="79">
        <v>42220561</v>
      </c>
      <c r="G40" s="79">
        <v>6869000</v>
      </c>
      <c r="H40" s="80">
        <v>81621276</v>
      </c>
      <c r="I40" s="78">
        <v>9912822</v>
      </c>
      <c r="J40" s="79">
        <v>7653430</v>
      </c>
      <c r="K40" s="79">
        <v>38361617</v>
      </c>
      <c r="L40" s="79">
        <v>3249000</v>
      </c>
      <c r="M40" s="81">
        <v>59176869</v>
      </c>
    </row>
    <row r="41" spans="1:13" ht="12.75">
      <c r="A41" s="51" t="s">
        <v>50</v>
      </c>
      <c r="B41" s="76" t="s">
        <v>488</v>
      </c>
      <c r="C41" s="77" t="s">
        <v>489</v>
      </c>
      <c r="D41" s="78">
        <v>2935118</v>
      </c>
      <c r="E41" s="79">
        <v>8901007</v>
      </c>
      <c r="F41" s="79">
        <v>2085749</v>
      </c>
      <c r="G41" s="79">
        <v>3136000</v>
      </c>
      <c r="H41" s="80">
        <v>17057874</v>
      </c>
      <c r="I41" s="78">
        <v>2831366</v>
      </c>
      <c r="J41" s="79">
        <v>10553114</v>
      </c>
      <c r="K41" s="79">
        <v>903651</v>
      </c>
      <c r="L41" s="79">
        <v>2751000</v>
      </c>
      <c r="M41" s="81">
        <v>17039131</v>
      </c>
    </row>
    <row r="42" spans="1:13" ht="12.75">
      <c r="A42" s="51" t="s">
        <v>50</v>
      </c>
      <c r="B42" s="76" t="s">
        <v>490</v>
      </c>
      <c r="C42" s="77" t="s">
        <v>491</v>
      </c>
      <c r="D42" s="78">
        <v>14728686</v>
      </c>
      <c r="E42" s="79">
        <v>36157816</v>
      </c>
      <c r="F42" s="79">
        <v>55895855</v>
      </c>
      <c r="G42" s="79">
        <v>13869000</v>
      </c>
      <c r="H42" s="80">
        <v>120651357</v>
      </c>
      <c r="I42" s="78">
        <v>8074866</v>
      </c>
      <c r="J42" s="79">
        <v>39829588</v>
      </c>
      <c r="K42" s="79">
        <v>54052233</v>
      </c>
      <c r="L42" s="79">
        <v>14085000</v>
      </c>
      <c r="M42" s="81">
        <v>116041687</v>
      </c>
    </row>
    <row r="43" spans="1:13" ht="12.75">
      <c r="A43" s="51" t="s">
        <v>65</v>
      </c>
      <c r="B43" s="76" t="s">
        <v>492</v>
      </c>
      <c r="C43" s="77" t="s">
        <v>493</v>
      </c>
      <c r="D43" s="78">
        <v>0</v>
      </c>
      <c r="E43" s="79">
        <v>0</v>
      </c>
      <c r="F43" s="79">
        <v>56006126</v>
      </c>
      <c r="G43" s="79">
        <v>1477000</v>
      </c>
      <c r="H43" s="80">
        <v>57483126</v>
      </c>
      <c r="I43" s="78">
        <v>0</v>
      </c>
      <c r="J43" s="79">
        <v>0</v>
      </c>
      <c r="K43" s="79">
        <v>49266717</v>
      </c>
      <c r="L43" s="79">
        <v>3217000</v>
      </c>
      <c r="M43" s="81">
        <v>52483717</v>
      </c>
    </row>
    <row r="44" spans="1:13" ht="16.5">
      <c r="A44" s="52"/>
      <c r="B44" s="82" t="s">
        <v>494</v>
      </c>
      <c r="C44" s="83"/>
      <c r="D44" s="84">
        <f aca="true" t="shared" si="4" ref="D44:M44">SUM(D39:D43)</f>
        <v>235961076</v>
      </c>
      <c r="E44" s="85">
        <f t="shared" si="4"/>
        <v>1235296952</v>
      </c>
      <c r="F44" s="85">
        <f t="shared" si="4"/>
        <v>225550691</v>
      </c>
      <c r="G44" s="85">
        <f t="shared" si="4"/>
        <v>85820000</v>
      </c>
      <c r="H44" s="86">
        <f t="shared" si="4"/>
        <v>1782628719</v>
      </c>
      <c r="I44" s="84">
        <f t="shared" si="4"/>
        <v>271302608</v>
      </c>
      <c r="J44" s="85">
        <f t="shared" si="4"/>
        <v>353659714</v>
      </c>
      <c r="K44" s="85">
        <f t="shared" si="4"/>
        <v>209517174</v>
      </c>
      <c r="L44" s="85">
        <f t="shared" si="4"/>
        <v>91940000</v>
      </c>
      <c r="M44" s="87">
        <f t="shared" si="4"/>
        <v>926419496</v>
      </c>
    </row>
    <row r="45" spans="1:13" ht="16.5">
      <c r="A45" s="53"/>
      <c r="B45" s="88" t="s">
        <v>495</v>
      </c>
      <c r="C45" s="89"/>
      <c r="D45" s="90">
        <f aca="true" t="shared" si="5" ref="D45:M45">SUM(D9:D12,D14:D20,D22:D30,D32:D37,D39:D43)</f>
        <v>595362655</v>
      </c>
      <c r="E45" s="91">
        <f t="shared" si="5"/>
        <v>1662575085</v>
      </c>
      <c r="F45" s="91">
        <f t="shared" si="5"/>
        <v>557343562</v>
      </c>
      <c r="G45" s="91">
        <f t="shared" si="5"/>
        <v>428115000</v>
      </c>
      <c r="H45" s="92">
        <f t="shared" si="5"/>
        <v>3243396302</v>
      </c>
      <c r="I45" s="90">
        <f t="shared" si="5"/>
        <v>542165257</v>
      </c>
      <c r="J45" s="91">
        <f t="shared" si="5"/>
        <v>648036583</v>
      </c>
      <c r="K45" s="91">
        <f t="shared" si="5"/>
        <v>444788653</v>
      </c>
      <c r="L45" s="91">
        <f t="shared" si="5"/>
        <v>283285000</v>
      </c>
      <c r="M45" s="93">
        <f t="shared" si="5"/>
        <v>1918275493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2020-10-31T18:55:22Z</dcterms:created>
  <dcterms:modified xsi:type="dcterms:W3CDTF">2020-10-31T18:56:52Z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