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2. Q2\04. Final\"/>
    </mc:Choice>
  </mc:AlternateContent>
  <workbookProtection workbookAlgorithmName="SHA-512" workbookHashValue="Z48ivQwl/3C4Z8Yk0QTG8WB+3Xl3eInMu38X7R7RgssEiKqJQwR1zHrEdzECFRDygrRjl011qiaxUAkXdHv6Kg==" workbookSaltValue="aqvPx08gPLseaGzvhVtN5g==" workbookSpinCount="100000" lockStructure="1"/>
  <bookViews>
    <workbookView xWindow="480" yWindow="60" windowWidth="13275" windowHeight="7170"/>
  </bookViews>
  <sheets>
    <sheet name="Summary" sheetId="1" r:id="rId1"/>
    <sheet name="DC33" sheetId="2" r:id="rId2"/>
    <sheet name="DC34" sheetId="3" r:id="rId3"/>
    <sheet name="DC35" sheetId="4" r:id="rId4"/>
    <sheet name="DC36" sheetId="5" r:id="rId5"/>
    <sheet name="DC47" sheetId="6" r:id="rId6"/>
    <sheet name="LIM331" sheetId="7" r:id="rId7"/>
    <sheet name="LIM332" sheetId="8" r:id="rId8"/>
    <sheet name="LIM333" sheetId="9" r:id="rId9"/>
    <sheet name="LIM334" sheetId="10" r:id="rId10"/>
    <sheet name="LIM335" sheetId="11" r:id="rId11"/>
    <sheet name="LIM341" sheetId="12" r:id="rId12"/>
    <sheet name="LIM343" sheetId="13" r:id="rId13"/>
    <sheet name="LIM344" sheetId="14" r:id="rId14"/>
    <sheet name="LIM345" sheetId="15" r:id="rId15"/>
    <sheet name="LIM351" sheetId="16" r:id="rId16"/>
    <sheet name="LIM353" sheetId="17" r:id="rId17"/>
    <sheet name="LIM354" sheetId="18" r:id="rId18"/>
    <sheet name="LIM355" sheetId="19" r:id="rId19"/>
    <sheet name="LIM361" sheetId="20" r:id="rId20"/>
    <sheet name="LIM362" sheetId="21" r:id="rId21"/>
    <sheet name="LIM366" sheetId="22" r:id="rId22"/>
    <sheet name="LIM367" sheetId="23" r:id="rId23"/>
    <sheet name="LIM368" sheetId="24" r:id="rId24"/>
    <sheet name="LIM471" sheetId="25" r:id="rId25"/>
    <sheet name="LIM472" sheetId="26" r:id="rId26"/>
    <sheet name="LIM473" sheetId="27" r:id="rId27"/>
    <sheet name="LIM476" sheetId="28" r:id="rId28"/>
  </sheets>
  <definedNames>
    <definedName name="_xlnm.Print_Area" localSheetId="1">'DC33'!$A$1:$X$127</definedName>
    <definedName name="_xlnm.Print_Area" localSheetId="2">'DC34'!$A$1:$X$127</definedName>
    <definedName name="_xlnm.Print_Area" localSheetId="3">'DC35'!$A$1:$X$127</definedName>
    <definedName name="_xlnm.Print_Area" localSheetId="4">'DC36'!$A$1:$X$127</definedName>
    <definedName name="_xlnm.Print_Area" localSheetId="5">'DC47'!$A$1:$X$127</definedName>
    <definedName name="_xlnm.Print_Area" localSheetId="6">'LIM331'!$A$1:$X$127</definedName>
    <definedName name="_xlnm.Print_Area" localSheetId="7">'LIM332'!$A$1:$X$127</definedName>
    <definedName name="_xlnm.Print_Area" localSheetId="8">'LIM333'!$A$1:$X$127</definedName>
    <definedName name="_xlnm.Print_Area" localSheetId="9">'LIM334'!$A$1:$X$127</definedName>
    <definedName name="_xlnm.Print_Area" localSheetId="10">'LIM335'!$A$1:$X$127</definedName>
    <definedName name="_xlnm.Print_Area" localSheetId="11">'LIM341'!$A$1:$X$127</definedName>
    <definedName name="_xlnm.Print_Area" localSheetId="12">'LIM343'!$A$1:$X$127</definedName>
    <definedName name="_xlnm.Print_Area" localSheetId="13">'LIM344'!$A$1:$X$127</definedName>
    <definedName name="_xlnm.Print_Area" localSheetId="14">'LIM345'!$A$1:$X$127</definedName>
    <definedName name="_xlnm.Print_Area" localSheetId="15">'LIM351'!$A$1:$X$127</definedName>
    <definedName name="_xlnm.Print_Area" localSheetId="16">'LIM353'!$A$1:$X$127</definedName>
    <definedName name="_xlnm.Print_Area" localSheetId="17">'LIM354'!$A$1:$X$127</definedName>
    <definedName name="_xlnm.Print_Area" localSheetId="18">'LIM355'!$A$1:$X$127</definedName>
    <definedName name="_xlnm.Print_Area" localSheetId="19">'LIM361'!$A$1:$X$127</definedName>
    <definedName name="_xlnm.Print_Area" localSheetId="20">'LIM362'!$A$1:$X$127</definedName>
    <definedName name="_xlnm.Print_Area" localSheetId="21">'LIM366'!$A$1:$X$127</definedName>
    <definedName name="_xlnm.Print_Area" localSheetId="22">'LIM367'!$A$1:$X$127</definedName>
    <definedName name="_xlnm.Print_Area" localSheetId="23">'LIM368'!$A$1:$X$127</definedName>
    <definedName name="_xlnm.Print_Area" localSheetId="24">'LIM471'!$A$1:$X$127</definedName>
    <definedName name="_xlnm.Print_Area" localSheetId="25">'LIM472'!$A$1:$X$127</definedName>
    <definedName name="_xlnm.Print_Area" localSheetId="26">'LIM473'!$A$1:$X$127</definedName>
    <definedName name="_xlnm.Print_Area" localSheetId="27">'LIM476'!$A$1:$X$127</definedName>
    <definedName name="_xlnm.Print_Area" localSheetId="0">Summary!$A$1:$X$127</definedName>
  </definedNames>
  <calcPr calcId="162913"/>
</workbook>
</file>

<file path=xl/calcChain.xml><?xml version="1.0" encoding="utf-8"?>
<calcChain xmlns="http://schemas.openxmlformats.org/spreadsheetml/2006/main">
  <c r="W113" i="2" l="1"/>
  <c r="V113" i="2"/>
  <c r="Q113" i="2"/>
  <c r="P113" i="2"/>
  <c r="O113" i="2"/>
  <c r="N113" i="2"/>
  <c r="M113" i="2"/>
  <c r="S113" i="2" s="1"/>
  <c r="L113" i="2"/>
  <c r="R113" i="2" s="1"/>
  <c r="K113" i="2"/>
  <c r="J113" i="2"/>
  <c r="I113" i="2"/>
  <c r="H113" i="2"/>
  <c r="G113" i="2"/>
  <c r="F113" i="2"/>
  <c r="E113" i="2"/>
  <c r="U113" i="2" s="1"/>
  <c r="D113" i="2"/>
  <c r="C113" i="2"/>
  <c r="B113" i="2"/>
  <c r="Q112" i="2"/>
  <c r="P112" i="2"/>
  <c r="O112" i="2"/>
  <c r="N112" i="2"/>
  <c r="B112" i="2"/>
  <c r="U111" i="2"/>
  <c r="T111" i="2"/>
  <c r="S111" i="2"/>
  <c r="R111" i="2"/>
  <c r="S110" i="2"/>
  <c r="R110" i="2"/>
  <c r="E110" i="2"/>
  <c r="S109" i="2"/>
  <c r="R109" i="2"/>
  <c r="E109" i="2"/>
  <c r="U109" i="2" s="1"/>
  <c r="S108" i="2"/>
  <c r="R108" i="2"/>
  <c r="E108" i="2"/>
  <c r="U107" i="2"/>
  <c r="S107" i="2"/>
  <c r="R107" i="2"/>
  <c r="E107" i="2"/>
  <c r="T107" i="2" s="1"/>
  <c r="S106" i="2"/>
  <c r="R106" i="2"/>
  <c r="E106" i="2"/>
  <c r="S105" i="2"/>
  <c r="R105" i="2"/>
  <c r="E105" i="2"/>
  <c r="U105" i="2" s="1"/>
  <c r="S104" i="2"/>
  <c r="R104" i="2"/>
  <c r="E104" i="2"/>
  <c r="U104" i="2" s="1"/>
  <c r="S103" i="2"/>
  <c r="R103" i="2"/>
  <c r="E103" i="2"/>
  <c r="T103" i="2" s="1"/>
  <c r="S102" i="2"/>
  <c r="R102" i="2"/>
  <c r="E102" i="2"/>
  <c r="U102" i="2" s="1"/>
  <c r="S101" i="2"/>
  <c r="R101" i="2"/>
  <c r="E101" i="2"/>
  <c r="U101" i="2" s="1"/>
  <c r="S100" i="2"/>
  <c r="R100" i="2"/>
  <c r="E100" i="2"/>
  <c r="U100" i="2" s="1"/>
  <c r="S99" i="2"/>
  <c r="R99" i="2"/>
  <c r="E99" i="2"/>
  <c r="U99" i="2" s="1"/>
  <c r="S98" i="2"/>
  <c r="R98" i="2"/>
  <c r="E98" i="2"/>
  <c r="U98" i="2" s="1"/>
  <c r="S97" i="2"/>
  <c r="R97" i="2"/>
  <c r="E97" i="2"/>
  <c r="U97" i="2" s="1"/>
  <c r="S96" i="2"/>
  <c r="R96" i="2"/>
  <c r="E96" i="2"/>
  <c r="W95" i="2"/>
  <c r="W112" i="2" s="1"/>
  <c r="V95" i="2"/>
  <c r="V112" i="2" s="1"/>
  <c r="M95" i="2"/>
  <c r="M112" i="2" s="1"/>
  <c r="S112" i="2" s="1"/>
  <c r="L95" i="2"/>
  <c r="L112" i="2" s="1"/>
  <c r="R112" i="2" s="1"/>
  <c r="K95" i="2"/>
  <c r="K112" i="2" s="1"/>
  <c r="J95" i="2"/>
  <c r="J112" i="2" s="1"/>
  <c r="I95" i="2"/>
  <c r="I112" i="2" s="1"/>
  <c r="H95" i="2"/>
  <c r="H112" i="2" s="1"/>
  <c r="G95" i="2"/>
  <c r="G112" i="2" s="1"/>
  <c r="F95" i="2"/>
  <c r="F112" i="2" s="1"/>
  <c r="D95" i="2"/>
  <c r="D112" i="2" s="1"/>
  <c r="C95" i="2"/>
  <c r="C112" i="2" s="1"/>
  <c r="B95" i="2"/>
  <c r="W113" i="3"/>
  <c r="V113" i="3"/>
  <c r="Q113" i="3"/>
  <c r="P113" i="3"/>
  <c r="O113" i="3"/>
  <c r="N113" i="3"/>
  <c r="M113" i="3"/>
  <c r="S113" i="3" s="1"/>
  <c r="L113" i="3"/>
  <c r="R113" i="3" s="1"/>
  <c r="K113" i="3"/>
  <c r="J113" i="3"/>
  <c r="I113" i="3"/>
  <c r="H113" i="3"/>
  <c r="G113" i="3"/>
  <c r="F113" i="3"/>
  <c r="E113" i="3"/>
  <c r="T113" i="3" s="1"/>
  <c r="D113" i="3"/>
  <c r="C113" i="3"/>
  <c r="B113" i="3"/>
  <c r="Q112" i="3"/>
  <c r="P112" i="3"/>
  <c r="O112" i="3"/>
  <c r="N112" i="3"/>
  <c r="M112" i="3"/>
  <c r="S112" i="3" s="1"/>
  <c r="U111" i="3"/>
  <c r="T111" i="3"/>
  <c r="S111" i="3"/>
  <c r="R111" i="3"/>
  <c r="S110" i="3"/>
  <c r="R110" i="3"/>
  <c r="E110" i="3"/>
  <c r="U110" i="3" s="1"/>
  <c r="S109" i="3"/>
  <c r="R109" i="3"/>
  <c r="E109" i="3"/>
  <c r="U109" i="3" s="1"/>
  <c r="S108" i="3"/>
  <c r="R108" i="3"/>
  <c r="E108" i="3"/>
  <c r="T108" i="3" s="1"/>
  <c r="S107" i="3"/>
  <c r="R107" i="3"/>
  <c r="E107" i="3"/>
  <c r="U107" i="3" s="1"/>
  <c r="S106" i="3"/>
  <c r="R106" i="3"/>
  <c r="E106" i="3"/>
  <c r="U106" i="3" s="1"/>
  <c r="T105" i="3"/>
  <c r="S105" i="3"/>
  <c r="R105" i="3"/>
  <c r="E105" i="3"/>
  <c r="U105" i="3" s="1"/>
  <c r="U104" i="3"/>
  <c r="S104" i="3"/>
  <c r="R104" i="3"/>
  <c r="E104" i="3"/>
  <c r="T104" i="3" s="1"/>
  <c r="S103" i="3"/>
  <c r="R103" i="3"/>
  <c r="E103" i="3"/>
  <c r="U103" i="3" s="1"/>
  <c r="S102" i="3"/>
  <c r="R102" i="3"/>
  <c r="E102" i="3"/>
  <c r="U102" i="3" s="1"/>
  <c r="S101" i="3"/>
  <c r="R101" i="3"/>
  <c r="E101" i="3"/>
  <c r="S100" i="3"/>
  <c r="R100" i="3"/>
  <c r="E100" i="3"/>
  <c r="S99" i="3"/>
  <c r="R99" i="3"/>
  <c r="E99" i="3"/>
  <c r="S98" i="3"/>
  <c r="R98" i="3"/>
  <c r="E98" i="3"/>
  <c r="U98" i="3" s="1"/>
  <c r="T97" i="3"/>
  <c r="S97" i="3"/>
  <c r="R97" i="3"/>
  <c r="E97" i="3"/>
  <c r="U97" i="3" s="1"/>
  <c r="S96" i="3"/>
  <c r="R96" i="3"/>
  <c r="E96" i="3"/>
  <c r="U96" i="3" s="1"/>
  <c r="W95" i="3"/>
  <c r="W112" i="3" s="1"/>
  <c r="V95" i="3"/>
  <c r="V112" i="3" s="1"/>
  <c r="S95" i="3"/>
  <c r="M95" i="3"/>
  <c r="L95" i="3"/>
  <c r="K95" i="3"/>
  <c r="K112" i="3" s="1"/>
  <c r="J95" i="3"/>
  <c r="J112" i="3" s="1"/>
  <c r="I95" i="3"/>
  <c r="I112" i="3" s="1"/>
  <c r="H95" i="3"/>
  <c r="H112" i="3" s="1"/>
  <c r="G95" i="3"/>
  <c r="G112" i="3" s="1"/>
  <c r="F95" i="3"/>
  <c r="F112" i="3" s="1"/>
  <c r="D95" i="3"/>
  <c r="D112" i="3" s="1"/>
  <c r="C95" i="3"/>
  <c r="C112" i="3" s="1"/>
  <c r="B95" i="3"/>
  <c r="B112" i="3" s="1"/>
  <c r="W113" i="4"/>
  <c r="V113" i="4"/>
  <c r="T113" i="4"/>
  <c r="Q113" i="4"/>
  <c r="P113" i="4"/>
  <c r="O113" i="4"/>
  <c r="N113" i="4"/>
  <c r="M113" i="4"/>
  <c r="S113" i="4" s="1"/>
  <c r="L113" i="4"/>
  <c r="R113" i="4" s="1"/>
  <c r="K113" i="4"/>
  <c r="J113" i="4"/>
  <c r="I113" i="4"/>
  <c r="H113" i="4"/>
  <c r="G113" i="4"/>
  <c r="F113" i="4"/>
  <c r="E113" i="4"/>
  <c r="U113" i="4" s="1"/>
  <c r="D113" i="4"/>
  <c r="C113" i="4"/>
  <c r="B113" i="4"/>
  <c r="Q112" i="4"/>
  <c r="P112" i="4"/>
  <c r="O112" i="4"/>
  <c r="N112" i="4"/>
  <c r="U111" i="4"/>
  <c r="T111" i="4"/>
  <c r="S111" i="4"/>
  <c r="R111" i="4"/>
  <c r="S110" i="4"/>
  <c r="R110" i="4"/>
  <c r="E110" i="4"/>
  <c r="S109" i="4"/>
  <c r="R109" i="4"/>
  <c r="E109" i="4"/>
  <c r="T109" i="4" s="1"/>
  <c r="S108" i="4"/>
  <c r="R108" i="4"/>
  <c r="E108" i="4"/>
  <c r="U108" i="4" s="1"/>
  <c r="S107" i="4"/>
  <c r="R107" i="4"/>
  <c r="E107" i="4"/>
  <c r="T107" i="4" s="1"/>
  <c r="S106" i="4"/>
  <c r="R106" i="4"/>
  <c r="E106" i="4"/>
  <c r="U106" i="4" s="1"/>
  <c r="S105" i="4"/>
  <c r="R105" i="4"/>
  <c r="E105" i="4"/>
  <c r="T105" i="4" s="1"/>
  <c r="S104" i="4"/>
  <c r="R104" i="4"/>
  <c r="E104" i="4"/>
  <c r="U104" i="4" s="1"/>
  <c r="S103" i="4"/>
  <c r="R103" i="4"/>
  <c r="E103" i="4"/>
  <c r="T103" i="4" s="1"/>
  <c r="S102" i="4"/>
  <c r="R102" i="4"/>
  <c r="E102" i="4"/>
  <c r="S101" i="4"/>
  <c r="R101" i="4"/>
  <c r="E101" i="4"/>
  <c r="T101" i="4" s="1"/>
  <c r="T100" i="4"/>
  <c r="S100" i="4"/>
  <c r="R100" i="4"/>
  <c r="E100" i="4"/>
  <c r="U100" i="4" s="1"/>
  <c r="S99" i="4"/>
  <c r="R99" i="4"/>
  <c r="E99" i="4"/>
  <c r="T99" i="4" s="1"/>
  <c r="S98" i="4"/>
  <c r="R98" i="4"/>
  <c r="E98" i="4"/>
  <c r="U98" i="4" s="1"/>
  <c r="S97" i="4"/>
  <c r="R97" i="4"/>
  <c r="E97" i="4"/>
  <c r="T97" i="4" s="1"/>
  <c r="S96" i="4"/>
  <c r="R96" i="4"/>
  <c r="E96" i="4"/>
  <c r="U96" i="4" s="1"/>
  <c r="W95" i="4"/>
  <c r="W112" i="4" s="1"/>
  <c r="V95" i="4"/>
  <c r="V112" i="4" s="1"/>
  <c r="S95" i="4"/>
  <c r="M95" i="4"/>
  <c r="M112" i="4" s="1"/>
  <c r="S112" i="4" s="1"/>
  <c r="L95" i="4"/>
  <c r="R95" i="4" s="1"/>
  <c r="K95" i="4"/>
  <c r="K112" i="4" s="1"/>
  <c r="J95" i="4"/>
  <c r="J112" i="4" s="1"/>
  <c r="I95" i="4"/>
  <c r="I112" i="4" s="1"/>
  <c r="H95" i="4"/>
  <c r="H112" i="4" s="1"/>
  <c r="G95" i="4"/>
  <c r="G112" i="4" s="1"/>
  <c r="F95" i="4"/>
  <c r="F112" i="4" s="1"/>
  <c r="D95" i="4"/>
  <c r="D112" i="4" s="1"/>
  <c r="C95" i="4"/>
  <c r="C112" i="4" s="1"/>
  <c r="B95" i="4"/>
  <c r="B112" i="4" s="1"/>
  <c r="W113" i="5"/>
  <c r="V113" i="5"/>
  <c r="Q113" i="5"/>
  <c r="P113" i="5"/>
  <c r="O113" i="5"/>
  <c r="N113" i="5"/>
  <c r="M113" i="5"/>
  <c r="S113" i="5" s="1"/>
  <c r="L113" i="5"/>
  <c r="R113" i="5" s="1"/>
  <c r="K113" i="5"/>
  <c r="J113" i="5"/>
  <c r="I113" i="5"/>
  <c r="H113" i="5"/>
  <c r="G113" i="5"/>
  <c r="F113" i="5"/>
  <c r="E113" i="5"/>
  <c r="T113" i="5" s="1"/>
  <c r="D113" i="5"/>
  <c r="C113" i="5"/>
  <c r="B113" i="5"/>
  <c r="Q112" i="5"/>
  <c r="P112" i="5"/>
  <c r="O112" i="5"/>
  <c r="N112" i="5"/>
  <c r="U111" i="5"/>
  <c r="T111" i="5"/>
  <c r="S111" i="5"/>
  <c r="R111" i="5"/>
  <c r="U110" i="5"/>
  <c r="S110" i="5"/>
  <c r="R110" i="5"/>
  <c r="E110" i="5"/>
  <c r="T110" i="5" s="1"/>
  <c r="T109" i="5"/>
  <c r="S109" i="5"/>
  <c r="R109" i="5"/>
  <c r="E109" i="5"/>
  <c r="U109" i="5" s="1"/>
  <c r="U108" i="5"/>
  <c r="S108" i="5"/>
  <c r="R108" i="5"/>
  <c r="E108" i="5"/>
  <c r="T108" i="5" s="1"/>
  <c r="T107" i="5"/>
  <c r="S107" i="5"/>
  <c r="R107" i="5"/>
  <c r="E107" i="5"/>
  <c r="U107" i="5" s="1"/>
  <c r="U106" i="5"/>
  <c r="S106" i="5"/>
  <c r="R106" i="5"/>
  <c r="E106" i="5"/>
  <c r="T106" i="5" s="1"/>
  <c r="T105" i="5"/>
  <c r="S105" i="5"/>
  <c r="R105" i="5"/>
  <c r="E105" i="5"/>
  <c r="U105" i="5" s="1"/>
  <c r="U104" i="5"/>
  <c r="S104" i="5"/>
  <c r="R104" i="5"/>
  <c r="E104" i="5"/>
  <c r="T104" i="5" s="1"/>
  <c r="T103" i="5"/>
  <c r="S103" i="5"/>
  <c r="R103" i="5"/>
  <c r="E103" i="5"/>
  <c r="U103" i="5" s="1"/>
  <c r="U102" i="5"/>
  <c r="S102" i="5"/>
  <c r="R102" i="5"/>
  <c r="E102" i="5"/>
  <c r="T102" i="5" s="1"/>
  <c r="T101" i="5"/>
  <c r="S101" i="5"/>
  <c r="R101" i="5"/>
  <c r="E101" i="5"/>
  <c r="U101" i="5" s="1"/>
  <c r="U100" i="5"/>
  <c r="S100" i="5"/>
  <c r="R100" i="5"/>
  <c r="E100" i="5"/>
  <c r="T100" i="5" s="1"/>
  <c r="T99" i="5"/>
  <c r="S99" i="5"/>
  <c r="R99" i="5"/>
  <c r="E99" i="5"/>
  <c r="U99" i="5" s="1"/>
  <c r="U98" i="5"/>
  <c r="S98" i="5"/>
  <c r="R98" i="5"/>
  <c r="E98" i="5"/>
  <c r="T98" i="5" s="1"/>
  <c r="T97" i="5"/>
  <c r="S97" i="5"/>
  <c r="R97" i="5"/>
  <c r="E97" i="5"/>
  <c r="U97" i="5" s="1"/>
  <c r="U96" i="5"/>
  <c r="S96" i="5"/>
  <c r="R96" i="5"/>
  <c r="E96" i="5"/>
  <c r="W95" i="5"/>
  <c r="W112" i="5" s="1"/>
  <c r="V95" i="5"/>
  <c r="V112" i="5" s="1"/>
  <c r="M95" i="5"/>
  <c r="S95" i="5" s="1"/>
  <c r="L95" i="5"/>
  <c r="L112" i="5" s="1"/>
  <c r="R112" i="5" s="1"/>
  <c r="K95" i="5"/>
  <c r="K112" i="5" s="1"/>
  <c r="J95" i="5"/>
  <c r="J112" i="5" s="1"/>
  <c r="I95" i="5"/>
  <c r="I112" i="5" s="1"/>
  <c r="H95" i="5"/>
  <c r="H112" i="5" s="1"/>
  <c r="G95" i="5"/>
  <c r="G112" i="5" s="1"/>
  <c r="F95" i="5"/>
  <c r="F112" i="5" s="1"/>
  <c r="D95" i="5"/>
  <c r="D112" i="5" s="1"/>
  <c r="C95" i="5"/>
  <c r="C112" i="5" s="1"/>
  <c r="B95" i="5"/>
  <c r="B112" i="5" s="1"/>
  <c r="W113" i="6"/>
  <c r="V113" i="6"/>
  <c r="Q113" i="6"/>
  <c r="P113" i="6"/>
  <c r="O113" i="6"/>
  <c r="N113" i="6"/>
  <c r="M113" i="6"/>
  <c r="S113" i="6" s="1"/>
  <c r="L113" i="6"/>
  <c r="R113" i="6" s="1"/>
  <c r="K113" i="6"/>
  <c r="J113" i="6"/>
  <c r="I113" i="6"/>
  <c r="H113" i="6"/>
  <c r="G113" i="6"/>
  <c r="F113" i="6"/>
  <c r="E113" i="6"/>
  <c r="U113" i="6" s="1"/>
  <c r="D113" i="6"/>
  <c r="C113" i="6"/>
  <c r="B113" i="6"/>
  <c r="Q112" i="6"/>
  <c r="P112" i="6"/>
  <c r="O112" i="6"/>
  <c r="N112" i="6"/>
  <c r="I112" i="6"/>
  <c r="U111" i="6"/>
  <c r="T111" i="6"/>
  <c r="S111" i="6"/>
  <c r="R111" i="6"/>
  <c r="S110" i="6"/>
  <c r="R110" i="6"/>
  <c r="E110" i="6"/>
  <c r="U110" i="6" s="1"/>
  <c r="S109" i="6"/>
  <c r="R109" i="6"/>
  <c r="E109" i="6"/>
  <c r="T109" i="6" s="1"/>
  <c r="S108" i="6"/>
  <c r="R108" i="6"/>
  <c r="E108" i="6"/>
  <c r="U108" i="6" s="1"/>
  <c r="S107" i="6"/>
  <c r="R107" i="6"/>
  <c r="E107" i="6"/>
  <c r="U107" i="6" s="1"/>
  <c r="S106" i="6"/>
  <c r="R106" i="6"/>
  <c r="E106" i="6"/>
  <c r="T106" i="6" s="1"/>
  <c r="S105" i="6"/>
  <c r="R105" i="6"/>
  <c r="E105" i="6"/>
  <c r="T105" i="6" s="1"/>
  <c r="S104" i="6"/>
  <c r="R104" i="6"/>
  <c r="E104" i="6"/>
  <c r="S103" i="6"/>
  <c r="R103" i="6"/>
  <c r="E103" i="6"/>
  <c r="U103" i="6" s="1"/>
  <c r="S102" i="6"/>
  <c r="R102" i="6"/>
  <c r="E102" i="6"/>
  <c r="U102" i="6" s="1"/>
  <c r="S101" i="6"/>
  <c r="R101" i="6"/>
  <c r="E101" i="6"/>
  <c r="T101" i="6" s="1"/>
  <c r="S100" i="6"/>
  <c r="R100" i="6"/>
  <c r="E100" i="6"/>
  <c r="U100" i="6" s="1"/>
  <c r="S99" i="6"/>
  <c r="R99" i="6"/>
  <c r="E99" i="6"/>
  <c r="U99" i="6" s="1"/>
  <c r="S98" i="6"/>
  <c r="R98" i="6"/>
  <c r="E98" i="6"/>
  <c r="T98" i="6" s="1"/>
  <c r="S97" i="6"/>
  <c r="R97" i="6"/>
  <c r="E97" i="6"/>
  <c r="T97" i="6" s="1"/>
  <c r="S96" i="6"/>
  <c r="R96" i="6"/>
  <c r="E96" i="6"/>
  <c r="U96" i="6" s="1"/>
  <c r="W95" i="6"/>
  <c r="W112" i="6" s="1"/>
  <c r="V95" i="6"/>
  <c r="V112" i="6" s="1"/>
  <c r="M95" i="6"/>
  <c r="L95" i="6"/>
  <c r="L112" i="6" s="1"/>
  <c r="R112" i="6" s="1"/>
  <c r="K95" i="6"/>
  <c r="K112" i="6" s="1"/>
  <c r="J95" i="6"/>
  <c r="J112" i="6" s="1"/>
  <c r="I95" i="6"/>
  <c r="H95" i="6"/>
  <c r="H112" i="6" s="1"/>
  <c r="G95" i="6"/>
  <c r="G112" i="6" s="1"/>
  <c r="F95" i="6"/>
  <c r="F112" i="6" s="1"/>
  <c r="D95" i="6"/>
  <c r="D112" i="6" s="1"/>
  <c r="C95" i="6"/>
  <c r="C112" i="6" s="1"/>
  <c r="B95" i="6"/>
  <c r="B112" i="6" s="1"/>
  <c r="W113" i="7"/>
  <c r="V113" i="7"/>
  <c r="Q113" i="7"/>
  <c r="P113" i="7"/>
  <c r="O113" i="7"/>
  <c r="N113" i="7"/>
  <c r="M113" i="7"/>
  <c r="S113" i="7" s="1"/>
  <c r="L113" i="7"/>
  <c r="R113" i="7" s="1"/>
  <c r="K113" i="7"/>
  <c r="J113" i="7"/>
  <c r="I113" i="7"/>
  <c r="H113" i="7"/>
  <c r="G113" i="7"/>
  <c r="F113" i="7"/>
  <c r="E113" i="7"/>
  <c r="D113" i="7"/>
  <c r="C113" i="7"/>
  <c r="B113" i="7"/>
  <c r="Q112" i="7"/>
  <c r="P112" i="7"/>
  <c r="O112" i="7"/>
  <c r="N112" i="7"/>
  <c r="U111" i="7"/>
  <c r="T111" i="7"/>
  <c r="S111" i="7"/>
  <c r="R111" i="7"/>
  <c r="S110" i="7"/>
  <c r="R110" i="7"/>
  <c r="E110" i="7"/>
  <c r="T110" i="7" s="1"/>
  <c r="S109" i="7"/>
  <c r="R109" i="7"/>
  <c r="E109" i="7"/>
  <c r="U109" i="7" s="1"/>
  <c r="S108" i="7"/>
  <c r="R108" i="7"/>
  <c r="E108" i="7"/>
  <c r="U108" i="7" s="1"/>
  <c r="S107" i="7"/>
  <c r="R107" i="7"/>
  <c r="E107" i="7"/>
  <c r="S106" i="7"/>
  <c r="R106" i="7"/>
  <c r="E106" i="7"/>
  <c r="S105" i="7"/>
  <c r="R105" i="7"/>
  <c r="E105" i="7"/>
  <c r="S104" i="7"/>
  <c r="R104" i="7"/>
  <c r="E104" i="7"/>
  <c r="S103" i="7"/>
  <c r="R103" i="7"/>
  <c r="E103" i="7"/>
  <c r="T103" i="7" s="1"/>
  <c r="S102" i="7"/>
  <c r="R102" i="7"/>
  <c r="E102" i="7"/>
  <c r="T102" i="7" s="1"/>
  <c r="S101" i="7"/>
  <c r="R101" i="7"/>
  <c r="E101" i="7"/>
  <c r="U101" i="7" s="1"/>
  <c r="S100" i="7"/>
  <c r="R100" i="7"/>
  <c r="E100" i="7"/>
  <c r="U100" i="7" s="1"/>
  <c r="S99" i="7"/>
  <c r="R99" i="7"/>
  <c r="E99" i="7"/>
  <c r="U99" i="7" s="1"/>
  <c r="S98" i="7"/>
  <c r="R98" i="7"/>
  <c r="E98" i="7"/>
  <c r="T98" i="7" s="1"/>
  <c r="S97" i="7"/>
  <c r="R97" i="7"/>
  <c r="E97" i="7"/>
  <c r="U97" i="7" s="1"/>
  <c r="S96" i="7"/>
  <c r="R96" i="7"/>
  <c r="E96" i="7"/>
  <c r="T96" i="7" s="1"/>
  <c r="W95" i="7"/>
  <c r="W112" i="7" s="1"/>
  <c r="V95" i="7"/>
  <c r="V112" i="7" s="1"/>
  <c r="S95" i="7"/>
  <c r="M95" i="7"/>
  <c r="M112" i="7" s="1"/>
  <c r="S112" i="7" s="1"/>
  <c r="L95" i="7"/>
  <c r="L112" i="7" s="1"/>
  <c r="R112" i="7" s="1"/>
  <c r="K95" i="7"/>
  <c r="K112" i="7" s="1"/>
  <c r="J95" i="7"/>
  <c r="J112" i="7" s="1"/>
  <c r="I95" i="7"/>
  <c r="I112" i="7" s="1"/>
  <c r="H95" i="7"/>
  <c r="H112" i="7" s="1"/>
  <c r="G95" i="7"/>
  <c r="G112" i="7" s="1"/>
  <c r="F95" i="7"/>
  <c r="F112" i="7" s="1"/>
  <c r="D95" i="7"/>
  <c r="D112" i="7" s="1"/>
  <c r="C95" i="7"/>
  <c r="C112" i="7" s="1"/>
  <c r="B95" i="7"/>
  <c r="B112" i="7" s="1"/>
  <c r="W113" i="8"/>
  <c r="V113" i="8"/>
  <c r="Q113" i="8"/>
  <c r="P113" i="8"/>
  <c r="O113" i="8"/>
  <c r="N113" i="8"/>
  <c r="M113" i="8"/>
  <c r="S113" i="8" s="1"/>
  <c r="L113" i="8"/>
  <c r="R113" i="8" s="1"/>
  <c r="K113" i="8"/>
  <c r="J113" i="8"/>
  <c r="I113" i="8"/>
  <c r="H113" i="8"/>
  <c r="G113" i="8"/>
  <c r="F113" i="8"/>
  <c r="E113" i="8"/>
  <c r="T113" i="8" s="1"/>
  <c r="D113" i="8"/>
  <c r="C113" i="8"/>
  <c r="B113" i="8"/>
  <c r="Q112" i="8"/>
  <c r="P112" i="8"/>
  <c r="O112" i="8"/>
  <c r="N112" i="8"/>
  <c r="U111" i="8"/>
  <c r="T111" i="8"/>
  <c r="S111" i="8"/>
  <c r="R111" i="8"/>
  <c r="S110" i="8"/>
  <c r="R110" i="8"/>
  <c r="E110" i="8"/>
  <c r="U110" i="8" s="1"/>
  <c r="S109" i="8"/>
  <c r="R109" i="8"/>
  <c r="E109" i="8"/>
  <c r="U109" i="8" s="1"/>
  <c r="S108" i="8"/>
  <c r="R108" i="8"/>
  <c r="E108" i="8"/>
  <c r="T108" i="8" s="1"/>
  <c r="S107" i="8"/>
  <c r="R107" i="8"/>
  <c r="E107" i="8"/>
  <c r="U107" i="8" s="1"/>
  <c r="S106" i="8"/>
  <c r="R106" i="8"/>
  <c r="E106" i="8"/>
  <c r="S105" i="8"/>
  <c r="R105" i="8"/>
  <c r="E105" i="8"/>
  <c r="S104" i="8"/>
  <c r="R104" i="8"/>
  <c r="E104" i="8"/>
  <c r="T104" i="8" s="1"/>
  <c r="S103" i="8"/>
  <c r="R103" i="8"/>
  <c r="E103" i="8"/>
  <c r="U103" i="8" s="1"/>
  <c r="S102" i="8"/>
  <c r="R102" i="8"/>
  <c r="E102" i="8"/>
  <c r="U102" i="8" s="1"/>
  <c r="S101" i="8"/>
  <c r="R101" i="8"/>
  <c r="E101" i="8"/>
  <c r="U101" i="8" s="1"/>
  <c r="S100" i="8"/>
  <c r="R100" i="8"/>
  <c r="E100" i="8"/>
  <c r="T100" i="8" s="1"/>
  <c r="S99" i="8"/>
  <c r="R99" i="8"/>
  <c r="E99" i="8"/>
  <c r="U99" i="8" s="1"/>
  <c r="S98" i="8"/>
  <c r="R98" i="8"/>
  <c r="E98" i="8"/>
  <c r="S97" i="8"/>
  <c r="R97" i="8"/>
  <c r="E97" i="8"/>
  <c r="S96" i="8"/>
  <c r="R96" i="8"/>
  <c r="E96" i="8"/>
  <c r="T96" i="8" s="1"/>
  <c r="W95" i="8"/>
  <c r="W112" i="8" s="1"/>
  <c r="V95" i="8"/>
  <c r="V112" i="8" s="1"/>
  <c r="M95" i="8"/>
  <c r="S95" i="8" s="1"/>
  <c r="L95" i="8"/>
  <c r="R95" i="8" s="1"/>
  <c r="K95" i="8"/>
  <c r="K112" i="8" s="1"/>
  <c r="J95" i="8"/>
  <c r="J112" i="8" s="1"/>
  <c r="I95" i="8"/>
  <c r="I112" i="8" s="1"/>
  <c r="H95" i="8"/>
  <c r="H112" i="8" s="1"/>
  <c r="G95" i="8"/>
  <c r="G112" i="8" s="1"/>
  <c r="F95" i="8"/>
  <c r="F112" i="8" s="1"/>
  <c r="D95" i="8"/>
  <c r="D112" i="8" s="1"/>
  <c r="C95" i="8"/>
  <c r="C112" i="8" s="1"/>
  <c r="B95" i="8"/>
  <c r="B112" i="8" s="1"/>
  <c r="W113" i="9"/>
  <c r="V113" i="9"/>
  <c r="R113" i="9"/>
  <c r="Q113" i="9"/>
  <c r="P113" i="9"/>
  <c r="O113" i="9"/>
  <c r="N113" i="9"/>
  <c r="M113" i="9"/>
  <c r="S113" i="9" s="1"/>
  <c r="L113" i="9"/>
  <c r="K113" i="9"/>
  <c r="J113" i="9"/>
  <c r="I113" i="9"/>
  <c r="H113" i="9"/>
  <c r="G113" i="9"/>
  <c r="F113" i="9"/>
  <c r="E113" i="9"/>
  <c r="U113" i="9" s="1"/>
  <c r="D113" i="9"/>
  <c r="C113" i="9"/>
  <c r="B113" i="9"/>
  <c r="Q112" i="9"/>
  <c r="P112" i="9"/>
  <c r="O112" i="9"/>
  <c r="N112" i="9"/>
  <c r="U111" i="9"/>
  <c r="T111" i="9"/>
  <c r="S111" i="9"/>
  <c r="R111" i="9"/>
  <c r="S110" i="9"/>
  <c r="R110" i="9"/>
  <c r="E110" i="9"/>
  <c r="U110" i="9" s="1"/>
  <c r="S109" i="9"/>
  <c r="R109" i="9"/>
  <c r="E109" i="9"/>
  <c r="T109" i="9" s="1"/>
  <c r="S108" i="9"/>
  <c r="R108" i="9"/>
  <c r="E108" i="9"/>
  <c r="U108" i="9" s="1"/>
  <c r="S107" i="9"/>
  <c r="R107" i="9"/>
  <c r="E107" i="9"/>
  <c r="U107" i="9" s="1"/>
  <c r="S106" i="9"/>
  <c r="R106" i="9"/>
  <c r="E106" i="9"/>
  <c r="U106" i="9" s="1"/>
  <c r="S105" i="9"/>
  <c r="R105" i="9"/>
  <c r="E105" i="9"/>
  <c r="T105" i="9" s="1"/>
  <c r="S104" i="9"/>
  <c r="R104" i="9"/>
  <c r="E104" i="9"/>
  <c r="U104" i="9" s="1"/>
  <c r="S103" i="9"/>
  <c r="R103" i="9"/>
  <c r="E103" i="9"/>
  <c r="U103" i="9" s="1"/>
  <c r="S102" i="9"/>
  <c r="R102" i="9"/>
  <c r="E102" i="9"/>
  <c r="U102" i="9" s="1"/>
  <c r="S101" i="9"/>
  <c r="R101" i="9"/>
  <c r="E101" i="9"/>
  <c r="T101" i="9" s="1"/>
  <c r="S100" i="9"/>
  <c r="R100" i="9"/>
  <c r="E100" i="9"/>
  <c r="S99" i="9"/>
  <c r="R99" i="9"/>
  <c r="E99" i="9"/>
  <c r="S98" i="9"/>
  <c r="R98" i="9"/>
  <c r="E98" i="9"/>
  <c r="S97" i="9"/>
  <c r="R97" i="9"/>
  <c r="E97" i="9"/>
  <c r="T97" i="9" s="1"/>
  <c r="T96" i="9"/>
  <c r="S96" i="9"/>
  <c r="R96" i="9"/>
  <c r="E96" i="9"/>
  <c r="U96" i="9" s="1"/>
  <c r="W95" i="9"/>
  <c r="W112" i="9" s="1"/>
  <c r="V95" i="9"/>
  <c r="V112" i="9" s="1"/>
  <c r="M95" i="9"/>
  <c r="S95" i="9" s="1"/>
  <c r="L95" i="9"/>
  <c r="K95" i="9"/>
  <c r="K112" i="9" s="1"/>
  <c r="J95" i="9"/>
  <c r="J112" i="9" s="1"/>
  <c r="I95" i="9"/>
  <c r="I112" i="9" s="1"/>
  <c r="H95" i="9"/>
  <c r="H112" i="9" s="1"/>
  <c r="G95" i="9"/>
  <c r="G112" i="9" s="1"/>
  <c r="F95" i="9"/>
  <c r="F112" i="9" s="1"/>
  <c r="D95" i="9"/>
  <c r="D112" i="9" s="1"/>
  <c r="C95" i="9"/>
  <c r="C112" i="9" s="1"/>
  <c r="B95" i="9"/>
  <c r="B112" i="9" s="1"/>
  <c r="W113" i="10"/>
  <c r="V113" i="10"/>
  <c r="Q113" i="10"/>
  <c r="P113" i="10"/>
  <c r="O113" i="10"/>
  <c r="N113" i="10"/>
  <c r="M113" i="10"/>
  <c r="S113" i="10" s="1"/>
  <c r="L113" i="10"/>
  <c r="R113" i="10" s="1"/>
  <c r="K113" i="10"/>
  <c r="J113" i="10"/>
  <c r="I113" i="10"/>
  <c r="H113" i="10"/>
  <c r="G113" i="10"/>
  <c r="F113" i="10"/>
  <c r="E113" i="10"/>
  <c r="U113" i="10" s="1"/>
  <c r="D113" i="10"/>
  <c r="C113" i="10"/>
  <c r="B113" i="10"/>
  <c r="Q112" i="10"/>
  <c r="P112" i="10"/>
  <c r="O112" i="10"/>
  <c r="N112" i="10"/>
  <c r="U111" i="10"/>
  <c r="T111" i="10"/>
  <c r="S111" i="10"/>
  <c r="R111" i="10"/>
  <c r="S110" i="10"/>
  <c r="R110" i="10"/>
  <c r="E110" i="10"/>
  <c r="S109" i="10"/>
  <c r="R109" i="10"/>
  <c r="E109" i="10"/>
  <c r="S108" i="10"/>
  <c r="R108" i="10"/>
  <c r="E108" i="10"/>
  <c r="S107" i="10"/>
  <c r="R107" i="10"/>
  <c r="E107" i="10"/>
  <c r="S106" i="10"/>
  <c r="R106" i="10"/>
  <c r="E106" i="10"/>
  <c r="S105" i="10"/>
  <c r="R105" i="10"/>
  <c r="E105" i="10"/>
  <c r="S104" i="10"/>
  <c r="R104" i="10"/>
  <c r="E104" i="10"/>
  <c r="S103" i="10"/>
  <c r="R103" i="10"/>
  <c r="E103" i="10"/>
  <c r="S102" i="10"/>
  <c r="R102" i="10"/>
  <c r="E102" i="10"/>
  <c r="T102" i="10" s="1"/>
  <c r="S101" i="10"/>
  <c r="R101" i="10"/>
  <c r="E101" i="10"/>
  <c r="U101" i="10" s="1"/>
  <c r="S100" i="10"/>
  <c r="R100" i="10"/>
  <c r="E100" i="10"/>
  <c r="U100" i="10" s="1"/>
  <c r="S99" i="10"/>
  <c r="R99" i="10"/>
  <c r="E99" i="10"/>
  <c r="U99" i="10" s="1"/>
  <c r="S98" i="10"/>
  <c r="R98" i="10"/>
  <c r="E98" i="10"/>
  <c r="T98" i="10" s="1"/>
  <c r="S97" i="10"/>
  <c r="R97" i="10"/>
  <c r="E97" i="10"/>
  <c r="U97" i="10" s="1"/>
  <c r="S96" i="10"/>
  <c r="R96" i="10"/>
  <c r="E96" i="10"/>
  <c r="T96" i="10" s="1"/>
  <c r="W95" i="10"/>
  <c r="W112" i="10" s="1"/>
  <c r="V95" i="10"/>
  <c r="V112" i="10" s="1"/>
  <c r="M95" i="10"/>
  <c r="S95" i="10" s="1"/>
  <c r="L95" i="10"/>
  <c r="K95" i="10"/>
  <c r="K112" i="10" s="1"/>
  <c r="J95" i="10"/>
  <c r="J112" i="10" s="1"/>
  <c r="I95" i="10"/>
  <c r="I112" i="10" s="1"/>
  <c r="H95" i="10"/>
  <c r="H112" i="10" s="1"/>
  <c r="G95" i="10"/>
  <c r="G112" i="10" s="1"/>
  <c r="F95" i="10"/>
  <c r="F112" i="10" s="1"/>
  <c r="D95" i="10"/>
  <c r="D112" i="10" s="1"/>
  <c r="C95" i="10"/>
  <c r="C112" i="10" s="1"/>
  <c r="B95" i="10"/>
  <c r="B112" i="10" s="1"/>
  <c r="W113" i="11"/>
  <c r="V113" i="11"/>
  <c r="Q113" i="11"/>
  <c r="P113" i="11"/>
  <c r="O113" i="11"/>
  <c r="N113" i="11"/>
  <c r="M113" i="11"/>
  <c r="S113" i="11" s="1"/>
  <c r="L113" i="11"/>
  <c r="R113" i="11" s="1"/>
  <c r="K113" i="11"/>
  <c r="J113" i="11"/>
  <c r="I113" i="11"/>
  <c r="H113" i="11"/>
  <c r="G113" i="11"/>
  <c r="F113" i="11"/>
  <c r="E113" i="11"/>
  <c r="U113" i="11" s="1"/>
  <c r="D113" i="11"/>
  <c r="C113" i="11"/>
  <c r="B113" i="11"/>
  <c r="Q112" i="11"/>
  <c r="P112" i="11"/>
  <c r="O112" i="11"/>
  <c r="N112" i="11"/>
  <c r="U111" i="11"/>
  <c r="T111" i="11"/>
  <c r="S111" i="11"/>
  <c r="R111" i="11"/>
  <c r="S110" i="11"/>
  <c r="R110" i="11"/>
  <c r="E110" i="11"/>
  <c r="U110" i="11" s="1"/>
  <c r="S109" i="11"/>
  <c r="R109" i="11"/>
  <c r="E109" i="11"/>
  <c r="U109" i="11" s="1"/>
  <c r="S108" i="11"/>
  <c r="R108" i="11"/>
  <c r="E108" i="11"/>
  <c r="U108" i="11" s="1"/>
  <c r="S107" i="11"/>
  <c r="R107" i="11"/>
  <c r="E107" i="11"/>
  <c r="T107" i="11" s="1"/>
  <c r="S106" i="11"/>
  <c r="R106" i="11"/>
  <c r="E106" i="11"/>
  <c r="U106" i="11" s="1"/>
  <c r="S105" i="11"/>
  <c r="R105" i="11"/>
  <c r="E105" i="11"/>
  <c r="U105" i="11" s="1"/>
  <c r="S104" i="11"/>
  <c r="R104" i="11"/>
  <c r="E104" i="11"/>
  <c r="U104" i="11" s="1"/>
  <c r="S103" i="11"/>
  <c r="R103" i="11"/>
  <c r="E103" i="11"/>
  <c r="T103" i="11" s="1"/>
  <c r="T102" i="11"/>
  <c r="S102" i="11"/>
  <c r="R102" i="11"/>
  <c r="E102" i="11"/>
  <c r="U102" i="11" s="1"/>
  <c r="S101" i="11"/>
  <c r="R101" i="11"/>
  <c r="E101" i="11"/>
  <c r="T101" i="11" s="1"/>
  <c r="S100" i="11"/>
  <c r="R100" i="11"/>
  <c r="E100" i="11"/>
  <c r="U100" i="11" s="1"/>
  <c r="S99" i="11"/>
  <c r="R99" i="11"/>
  <c r="E99" i="11"/>
  <c r="T99" i="11" s="1"/>
  <c r="S98" i="11"/>
  <c r="R98" i="11"/>
  <c r="E98" i="11"/>
  <c r="U98" i="11" s="1"/>
  <c r="T97" i="11"/>
  <c r="S97" i="11"/>
  <c r="R97" i="11"/>
  <c r="E97" i="11"/>
  <c r="U97" i="11" s="1"/>
  <c r="S96" i="11"/>
  <c r="R96" i="11"/>
  <c r="E96" i="11"/>
  <c r="W95" i="11"/>
  <c r="W112" i="11" s="1"/>
  <c r="V95" i="11"/>
  <c r="V112" i="11" s="1"/>
  <c r="M95" i="11"/>
  <c r="M112" i="11" s="1"/>
  <c r="S112" i="11" s="1"/>
  <c r="L95" i="11"/>
  <c r="L112" i="11" s="1"/>
  <c r="R112" i="11" s="1"/>
  <c r="K95" i="11"/>
  <c r="K112" i="11" s="1"/>
  <c r="J95" i="11"/>
  <c r="J112" i="11" s="1"/>
  <c r="I95" i="11"/>
  <c r="I112" i="11" s="1"/>
  <c r="H95" i="11"/>
  <c r="H112" i="11" s="1"/>
  <c r="G95" i="11"/>
  <c r="G112" i="11" s="1"/>
  <c r="F95" i="11"/>
  <c r="F112" i="11" s="1"/>
  <c r="D95" i="11"/>
  <c r="D112" i="11" s="1"/>
  <c r="C95" i="11"/>
  <c r="C112" i="11" s="1"/>
  <c r="B95" i="11"/>
  <c r="B112" i="11" s="1"/>
  <c r="W113" i="12"/>
  <c r="V113" i="12"/>
  <c r="Q113" i="12"/>
  <c r="P113" i="12"/>
  <c r="O113" i="12"/>
  <c r="N113" i="12"/>
  <c r="M113" i="12"/>
  <c r="S113" i="12" s="1"/>
  <c r="L113" i="12"/>
  <c r="R113" i="12" s="1"/>
  <c r="K113" i="12"/>
  <c r="J113" i="12"/>
  <c r="I113" i="12"/>
  <c r="H113" i="12"/>
  <c r="G113" i="12"/>
  <c r="F113" i="12"/>
  <c r="E113" i="12"/>
  <c r="T113" i="12" s="1"/>
  <c r="D113" i="12"/>
  <c r="C113" i="12"/>
  <c r="B113" i="12"/>
  <c r="Q112" i="12"/>
  <c r="P112" i="12"/>
  <c r="O112" i="12"/>
  <c r="N112" i="12"/>
  <c r="U111" i="12"/>
  <c r="T111" i="12"/>
  <c r="S111" i="12"/>
  <c r="R111" i="12"/>
  <c r="T110" i="12"/>
  <c r="S110" i="12"/>
  <c r="R110" i="12"/>
  <c r="E110" i="12"/>
  <c r="U110" i="12" s="1"/>
  <c r="S109" i="12"/>
  <c r="R109" i="12"/>
  <c r="E109" i="12"/>
  <c r="U109" i="12" s="1"/>
  <c r="S108" i="12"/>
  <c r="R108" i="12"/>
  <c r="E108" i="12"/>
  <c r="T108" i="12" s="1"/>
  <c r="S107" i="12"/>
  <c r="R107" i="12"/>
  <c r="E107" i="12"/>
  <c r="U107" i="12" s="1"/>
  <c r="S106" i="12"/>
  <c r="R106" i="12"/>
  <c r="E106" i="12"/>
  <c r="U106" i="12" s="1"/>
  <c r="S105" i="12"/>
  <c r="R105" i="12"/>
  <c r="E105" i="12"/>
  <c r="U105" i="12" s="1"/>
  <c r="S104" i="12"/>
  <c r="R104" i="12"/>
  <c r="E104" i="12"/>
  <c r="U104" i="12" s="1"/>
  <c r="S103" i="12"/>
  <c r="R103" i="12"/>
  <c r="E103" i="12"/>
  <c r="U103" i="12" s="1"/>
  <c r="S102" i="12"/>
  <c r="R102" i="12"/>
  <c r="E102" i="12"/>
  <c r="U102" i="12" s="1"/>
  <c r="S101" i="12"/>
  <c r="R101" i="12"/>
  <c r="E101" i="12"/>
  <c r="U101" i="12" s="1"/>
  <c r="S100" i="12"/>
  <c r="R100" i="12"/>
  <c r="E100" i="12"/>
  <c r="S99" i="12"/>
  <c r="R99" i="12"/>
  <c r="E99" i="12"/>
  <c r="U99" i="12" s="1"/>
  <c r="S98" i="12"/>
  <c r="R98" i="12"/>
  <c r="E98" i="12"/>
  <c r="U98" i="12" s="1"/>
  <c r="S97" i="12"/>
  <c r="R97" i="12"/>
  <c r="E97" i="12"/>
  <c r="U97" i="12" s="1"/>
  <c r="S96" i="12"/>
  <c r="R96" i="12"/>
  <c r="E96" i="12"/>
  <c r="W95" i="12"/>
  <c r="W112" i="12" s="1"/>
  <c r="V95" i="12"/>
  <c r="V112" i="12" s="1"/>
  <c r="M95" i="12"/>
  <c r="S95" i="12" s="1"/>
  <c r="L95" i="12"/>
  <c r="R95" i="12" s="1"/>
  <c r="K95" i="12"/>
  <c r="K112" i="12" s="1"/>
  <c r="J95" i="12"/>
  <c r="J112" i="12" s="1"/>
  <c r="I95" i="12"/>
  <c r="I112" i="12" s="1"/>
  <c r="H95" i="12"/>
  <c r="H112" i="12" s="1"/>
  <c r="G95" i="12"/>
  <c r="G112" i="12" s="1"/>
  <c r="F95" i="12"/>
  <c r="F112" i="12" s="1"/>
  <c r="D95" i="12"/>
  <c r="D112" i="12" s="1"/>
  <c r="C95" i="12"/>
  <c r="C112" i="12" s="1"/>
  <c r="B95" i="12"/>
  <c r="B112" i="12" s="1"/>
  <c r="W113" i="13"/>
  <c r="V113" i="13"/>
  <c r="S113" i="13"/>
  <c r="Q113" i="13"/>
  <c r="P113" i="13"/>
  <c r="O113" i="13"/>
  <c r="N113" i="13"/>
  <c r="M113" i="13"/>
  <c r="L113" i="13"/>
  <c r="R113" i="13" s="1"/>
  <c r="K113" i="13"/>
  <c r="J113" i="13"/>
  <c r="I113" i="13"/>
  <c r="H113" i="13"/>
  <c r="G113" i="13"/>
  <c r="F113" i="13"/>
  <c r="E113" i="13"/>
  <c r="U113" i="13" s="1"/>
  <c r="D113" i="13"/>
  <c r="C113" i="13"/>
  <c r="B113" i="13"/>
  <c r="Q112" i="13"/>
  <c r="P112" i="13"/>
  <c r="O112" i="13"/>
  <c r="N112" i="13"/>
  <c r="U111" i="13"/>
  <c r="T111" i="13"/>
  <c r="S111" i="13"/>
  <c r="R111" i="13"/>
  <c r="S110" i="13"/>
  <c r="R110" i="13"/>
  <c r="E110" i="13"/>
  <c r="U110" i="13" s="1"/>
  <c r="S109" i="13"/>
  <c r="R109" i="13"/>
  <c r="E109" i="13"/>
  <c r="T109" i="13" s="1"/>
  <c r="S108" i="13"/>
  <c r="R108" i="13"/>
  <c r="E108" i="13"/>
  <c r="S107" i="13"/>
  <c r="R107" i="13"/>
  <c r="E107" i="13"/>
  <c r="S106" i="13"/>
  <c r="R106" i="13"/>
  <c r="E106" i="13"/>
  <c r="U106" i="13" s="1"/>
  <c r="S105" i="13"/>
  <c r="R105" i="13"/>
  <c r="E105" i="13"/>
  <c r="T105" i="13" s="1"/>
  <c r="T104" i="13"/>
  <c r="S104" i="13"/>
  <c r="R104" i="13"/>
  <c r="E104" i="13"/>
  <c r="U104" i="13" s="1"/>
  <c r="T103" i="13"/>
  <c r="S103" i="13"/>
  <c r="R103" i="13"/>
  <c r="E103" i="13"/>
  <c r="U103" i="13" s="1"/>
  <c r="S102" i="13"/>
  <c r="R102" i="13"/>
  <c r="E102" i="13"/>
  <c r="U102" i="13" s="1"/>
  <c r="S101" i="13"/>
  <c r="R101" i="13"/>
  <c r="E101" i="13"/>
  <c r="T101" i="13" s="1"/>
  <c r="S100" i="13"/>
  <c r="R100" i="13"/>
  <c r="E100" i="13"/>
  <c r="S99" i="13"/>
  <c r="R99" i="13"/>
  <c r="E99" i="13"/>
  <c r="S98" i="13"/>
  <c r="R98" i="13"/>
  <c r="E98" i="13"/>
  <c r="U98" i="13" s="1"/>
  <c r="S97" i="13"/>
  <c r="R97" i="13"/>
  <c r="E97" i="13"/>
  <c r="T97" i="13" s="1"/>
  <c r="S96" i="13"/>
  <c r="R96" i="13"/>
  <c r="E96" i="13"/>
  <c r="W95" i="13"/>
  <c r="W112" i="13" s="1"/>
  <c r="V95" i="13"/>
  <c r="V112" i="13" s="1"/>
  <c r="M95" i="13"/>
  <c r="M112" i="13" s="1"/>
  <c r="S112" i="13" s="1"/>
  <c r="L95" i="13"/>
  <c r="K95" i="13"/>
  <c r="K112" i="13" s="1"/>
  <c r="J95" i="13"/>
  <c r="J112" i="13" s="1"/>
  <c r="I95" i="13"/>
  <c r="I112" i="13" s="1"/>
  <c r="H95" i="13"/>
  <c r="H112" i="13" s="1"/>
  <c r="G95" i="13"/>
  <c r="G112" i="13" s="1"/>
  <c r="F95" i="13"/>
  <c r="F112" i="13" s="1"/>
  <c r="D95" i="13"/>
  <c r="D112" i="13" s="1"/>
  <c r="C95" i="13"/>
  <c r="C112" i="13" s="1"/>
  <c r="B95" i="13"/>
  <c r="B112" i="13" s="1"/>
  <c r="W113" i="14"/>
  <c r="V113" i="14"/>
  <c r="T113" i="14"/>
  <c r="Q113" i="14"/>
  <c r="P113" i="14"/>
  <c r="O113" i="14"/>
  <c r="N113" i="14"/>
  <c r="M113" i="14"/>
  <c r="S113" i="14" s="1"/>
  <c r="L113" i="14"/>
  <c r="R113" i="14" s="1"/>
  <c r="K113" i="14"/>
  <c r="J113" i="14"/>
  <c r="I113" i="14"/>
  <c r="H113" i="14"/>
  <c r="G113" i="14"/>
  <c r="F113" i="14"/>
  <c r="E113" i="14"/>
  <c r="U113" i="14" s="1"/>
  <c r="D113" i="14"/>
  <c r="C113" i="14"/>
  <c r="B113" i="14"/>
  <c r="Q112" i="14"/>
  <c r="P112" i="14"/>
  <c r="O112" i="14"/>
  <c r="N112" i="14"/>
  <c r="U111" i="14"/>
  <c r="T111" i="14"/>
  <c r="S111" i="14"/>
  <c r="R111" i="14"/>
  <c r="S110" i="14"/>
  <c r="R110" i="14"/>
  <c r="E110" i="14"/>
  <c r="S109" i="14"/>
  <c r="R109" i="14"/>
  <c r="E109" i="14"/>
  <c r="U109" i="14" s="1"/>
  <c r="T108" i="14"/>
  <c r="S108" i="14"/>
  <c r="R108" i="14"/>
  <c r="E108" i="14"/>
  <c r="U108" i="14" s="1"/>
  <c r="S107" i="14"/>
  <c r="R107" i="14"/>
  <c r="E107" i="14"/>
  <c r="U107" i="14" s="1"/>
  <c r="S106" i="14"/>
  <c r="R106" i="14"/>
  <c r="E106" i="14"/>
  <c r="U106" i="14" s="1"/>
  <c r="S105" i="14"/>
  <c r="R105" i="14"/>
  <c r="E105" i="14"/>
  <c r="U105" i="14" s="1"/>
  <c r="S104" i="14"/>
  <c r="R104" i="14"/>
  <c r="E104" i="14"/>
  <c r="U104" i="14" s="1"/>
  <c r="S103" i="14"/>
  <c r="R103" i="14"/>
  <c r="E103" i="14"/>
  <c r="U103" i="14" s="1"/>
  <c r="S102" i="14"/>
  <c r="R102" i="14"/>
  <c r="E102" i="14"/>
  <c r="S101" i="14"/>
  <c r="R101" i="14"/>
  <c r="E101" i="14"/>
  <c r="U101" i="14" s="1"/>
  <c r="S100" i="14"/>
  <c r="R100" i="14"/>
  <c r="E100" i="14"/>
  <c r="U100" i="14" s="1"/>
  <c r="S99" i="14"/>
  <c r="R99" i="14"/>
  <c r="E99" i="14"/>
  <c r="S98" i="14"/>
  <c r="R98" i="14"/>
  <c r="E98" i="14"/>
  <c r="U98" i="14" s="1"/>
  <c r="S97" i="14"/>
  <c r="R97" i="14"/>
  <c r="E97" i="14"/>
  <c r="U97" i="14" s="1"/>
  <c r="S96" i="14"/>
  <c r="R96" i="14"/>
  <c r="E96" i="14"/>
  <c r="U96" i="14" s="1"/>
  <c r="W95" i="14"/>
  <c r="W112" i="14" s="1"/>
  <c r="V95" i="14"/>
  <c r="V112" i="14" s="1"/>
  <c r="M95" i="14"/>
  <c r="M112" i="14" s="1"/>
  <c r="S112" i="14" s="1"/>
  <c r="L95" i="14"/>
  <c r="L112" i="14" s="1"/>
  <c r="R112" i="14" s="1"/>
  <c r="K95" i="14"/>
  <c r="K112" i="14" s="1"/>
  <c r="J95" i="14"/>
  <c r="J112" i="14" s="1"/>
  <c r="I95" i="14"/>
  <c r="I112" i="14" s="1"/>
  <c r="H95" i="14"/>
  <c r="H112" i="14" s="1"/>
  <c r="G95" i="14"/>
  <c r="G112" i="14" s="1"/>
  <c r="F95" i="14"/>
  <c r="F112" i="14" s="1"/>
  <c r="D95" i="14"/>
  <c r="D112" i="14" s="1"/>
  <c r="C95" i="14"/>
  <c r="C112" i="14" s="1"/>
  <c r="B95" i="14"/>
  <c r="B112" i="14" s="1"/>
  <c r="W113" i="15"/>
  <c r="V113" i="15"/>
  <c r="Q113" i="15"/>
  <c r="P113" i="15"/>
  <c r="O113" i="15"/>
  <c r="N113" i="15"/>
  <c r="M113" i="15"/>
  <c r="S113" i="15" s="1"/>
  <c r="L113" i="15"/>
  <c r="R113" i="15" s="1"/>
  <c r="K113" i="15"/>
  <c r="J113" i="15"/>
  <c r="I113" i="15"/>
  <c r="H113" i="15"/>
  <c r="G113" i="15"/>
  <c r="F113" i="15"/>
  <c r="E113" i="15"/>
  <c r="U113" i="15" s="1"/>
  <c r="D113" i="15"/>
  <c r="C113" i="15"/>
  <c r="B113" i="15"/>
  <c r="Q112" i="15"/>
  <c r="P112" i="15"/>
  <c r="O112" i="15"/>
  <c r="N112" i="15"/>
  <c r="U111" i="15"/>
  <c r="T111" i="15"/>
  <c r="S111" i="15"/>
  <c r="R111" i="15"/>
  <c r="S110" i="15"/>
  <c r="R110" i="15"/>
  <c r="E110" i="15"/>
  <c r="S109" i="15"/>
  <c r="R109" i="15"/>
  <c r="E109" i="15"/>
  <c r="U109" i="15" s="1"/>
  <c r="S108" i="15"/>
  <c r="R108" i="15"/>
  <c r="E108" i="15"/>
  <c r="U108" i="15" s="1"/>
  <c r="S107" i="15"/>
  <c r="R107" i="15"/>
  <c r="E107" i="15"/>
  <c r="U107" i="15" s="1"/>
  <c r="S106" i="15"/>
  <c r="R106" i="15"/>
  <c r="E106" i="15"/>
  <c r="U106" i="15" s="1"/>
  <c r="S105" i="15"/>
  <c r="R105" i="15"/>
  <c r="E105" i="15"/>
  <c r="S104" i="15"/>
  <c r="R104" i="15"/>
  <c r="E104" i="15"/>
  <c r="U104" i="15" s="1"/>
  <c r="S103" i="15"/>
  <c r="R103" i="15"/>
  <c r="E103" i="15"/>
  <c r="U103" i="15" s="1"/>
  <c r="S102" i="15"/>
  <c r="R102" i="15"/>
  <c r="E102" i="15"/>
  <c r="U102" i="15" s="1"/>
  <c r="S101" i="15"/>
  <c r="R101" i="15"/>
  <c r="E101" i="15"/>
  <c r="U101" i="15" s="1"/>
  <c r="S100" i="15"/>
  <c r="R100" i="15"/>
  <c r="E100" i="15"/>
  <c r="U100" i="15" s="1"/>
  <c r="T99" i="15"/>
  <c r="S99" i="15"/>
  <c r="R99" i="15"/>
  <c r="E99" i="15"/>
  <c r="U99" i="15" s="1"/>
  <c r="S98" i="15"/>
  <c r="R98" i="15"/>
  <c r="E98" i="15"/>
  <c r="U98" i="15" s="1"/>
  <c r="S97" i="15"/>
  <c r="R97" i="15"/>
  <c r="E97" i="15"/>
  <c r="S96" i="15"/>
  <c r="R96" i="15"/>
  <c r="E96" i="15"/>
  <c r="W95" i="15"/>
  <c r="W112" i="15" s="1"/>
  <c r="V95" i="15"/>
  <c r="V112" i="15" s="1"/>
  <c r="M95" i="15"/>
  <c r="M112" i="15" s="1"/>
  <c r="S112" i="15" s="1"/>
  <c r="L95" i="15"/>
  <c r="R95" i="15" s="1"/>
  <c r="K95" i="15"/>
  <c r="K112" i="15" s="1"/>
  <c r="J95" i="15"/>
  <c r="J112" i="15" s="1"/>
  <c r="I95" i="15"/>
  <c r="I112" i="15" s="1"/>
  <c r="H95" i="15"/>
  <c r="H112" i="15" s="1"/>
  <c r="G95" i="15"/>
  <c r="G112" i="15" s="1"/>
  <c r="F95" i="15"/>
  <c r="F112" i="15" s="1"/>
  <c r="D95" i="15"/>
  <c r="D112" i="15" s="1"/>
  <c r="C95" i="15"/>
  <c r="C112" i="15" s="1"/>
  <c r="B95" i="15"/>
  <c r="B112" i="15" s="1"/>
  <c r="W113" i="16"/>
  <c r="V113" i="16"/>
  <c r="Q113" i="16"/>
  <c r="P113" i="16"/>
  <c r="O113" i="16"/>
  <c r="N113" i="16"/>
  <c r="M113" i="16"/>
  <c r="S113" i="16" s="1"/>
  <c r="L113" i="16"/>
  <c r="R113" i="16" s="1"/>
  <c r="K113" i="16"/>
  <c r="J113" i="16"/>
  <c r="I113" i="16"/>
  <c r="H113" i="16"/>
  <c r="G113" i="16"/>
  <c r="F113" i="16"/>
  <c r="E113" i="16"/>
  <c r="U113" i="16" s="1"/>
  <c r="D113" i="16"/>
  <c r="C113" i="16"/>
  <c r="B113" i="16"/>
  <c r="Q112" i="16"/>
  <c r="P112" i="16"/>
  <c r="O112" i="16"/>
  <c r="N112" i="16"/>
  <c r="U111" i="16"/>
  <c r="T111" i="16"/>
  <c r="S111" i="16"/>
  <c r="R111" i="16"/>
  <c r="S110" i="16"/>
  <c r="R110" i="16"/>
  <c r="E110" i="16"/>
  <c r="S109" i="16"/>
  <c r="R109" i="16"/>
  <c r="E109" i="16"/>
  <c r="U109" i="16" s="1"/>
  <c r="S108" i="16"/>
  <c r="R108" i="16"/>
  <c r="E108" i="16"/>
  <c r="S107" i="16"/>
  <c r="R107" i="16"/>
  <c r="E107" i="16"/>
  <c r="U107" i="16" s="1"/>
  <c r="T106" i="16"/>
  <c r="S106" i="16"/>
  <c r="R106" i="16"/>
  <c r="E106" i="16"/>
  <c r="U106" i="16" s="1"/>
  <c r="S105" i="16"/>
  <c r="R105" i="16"/>
  <c r="E105" i="16"/>
  <c r="U105" i="16" s="1"/>
  <c r="S104" i="16"/>
  <c r="R104" i="16"/>
  <c r="E104" i="16"/>
  <c r="U104" i="16" s="1"/>
  <c r="S103" i="16"/>
  <c r="R103" i="16"/>
  <c r="E103" i="16"/>
  <c r="U103" i="16" s="1"/>
  <c r="T102" i="16"/>
  <c r="S102" i="16"/>
  <c r="R102" i="16"/>
  <c r="E102" i="16"/>
  <c r="U102" i="16" s="1"/>
  <c r="S101" i="16"/>
  <c r="R101" i="16"/>
  <c r="E101" i="16"/>
  <c r="U101" i="16" s="1"/>
  <c r="S100" i="16"/>
  <c r="R100" i="16"/>
  <c r="E100" i="16"/>
  <c r="S99" i="16"/>
  <c r="R99" i="16"/>
  <c r="E99" i="16"/>
  <c r="U99" i="16" s="1"/>
  <c r="S98" i="16"/>
  <c r="R98" i="16"/>
  <c r="E98" i="16"/>
  <c r="U98" i="16" s="1"/>
  <c r="S97" i="16"/>
  <c r="R97" i="16"/>
  <c r="E97" i="16"/>
  <c r="U97" i="16" s="1"/>
  <c r="S96" i="16"/>
  <c r="R96" i="16"/>
  <c r="E96" i="16"/>
  <c r="U96" i="16" s="1"/>
  <c r="W95" i="16"/>
  <c r="W112" i="16" s="1"/>
  <c r="V95" i="16"/>
  <c r="V112" i="16" s="1"/>
  <c r="M95" i="16"/>
  <c r="M112" i="16" s="1"/>
  <c r="S112" i="16" s="1"/>
  <c r="L95" i="16"/>
  <c r="K95" i="16"/>
  <c r="K112" i="16" s="1"/>
  <c r="J95" i="16"/>
  <c r="J112" i="16" s="1"/>
  <c r="I95" i="16"/>
  <c r="I112" i="16" s="1"/>
  <c r="H95" i="16"/>
  <c r="H112" i="16" s="1"/>
  <c r="G95" i="16"/>
  <c r="G112" i="16" s="1"/>
  <c r="F95" i="16"/>
  <c r="F112" i="16" s="1"/>
  <c r="D95" i="16"/>
  <c r="D112" i="16" s="1"/>
  <c r="C95" i="16"/>
  <c r="C112" i="16" s="1"/>
  <c r="B95" i="16"/>
  <c r="B112" i="16" s="1"/>
  <c r="W113" i="17"/>
  <c r="V113" i="17"/>
  <c r="Q113" i="17"/>
  <c r="P113" i="17"/>
  <c r="O113" i="17"/>
  <c r="N113" i="17"/>
  <c r="M113" i="17"/>
  <c r="S113" i="17" s="1"/>
  <c r="L113" i="17"/>
  <c r="R113" i="17" s="1"/>
  <c r="K113" i="17"/>
  <c r="J113" i="17"/>
  <c r="I113" i="17"/>
  <c r="H113" i="17"/>
  <c r="G113" i="17"/>
  <c r="F113" i="17"/>
  <c r="E113" i="17"/>
  <c r="T113" i="17" s="1"/>
  <c r="D113" i="17"/>
  <c r="C113" i="17"/>
  <c r="B113" i="17"/>
  <c r="Q112" i="17"/>
  <c r="P112" i="17"/>
  <c r="O112" i="17"/>
  <c r="N112" i="17"/>
  <c r="U111" i="17"/>
  <c r="T111" i="17"/>
  <c r="S111" i="17"/>
  <c r="R111" i="17"/>
  <c r="S110" i="17"/>
  <c r="R110" i="17"/>
  <c r="E110" i="17"/>
  <c r="U110" i="17" s="1"/>
  <c r="S109" i="17"/>
  <c r="R109" i="17"/>
  <c r="E109" i="17"/>
  <c r="U109" i="17" s="1"/>
  <c r="S108" i="17"/>
  <c r="R108" i="17"/>
  <c r="E108" i="17"/>
  <c r="S107" i="17"/>
  <c r="R107" i="17"/>
  <c r="E107" i="17"/>
  <c r="U107" i="17" s="1"/>
  <c r="S106" i="17"/>
  <c r="R106" i="17"/>
  <c r="E106" i="17"/>
  <c r="U106" i="17" s="1"/>
  <c r="S105" i="17"/>
  <c r="R105" i="17"/>
  <c r="E105" i="17"/>
  <c r="U105" i="17" s="1"/>
  <c r="S104" i="17"/>
  <c r="R104" i="17"/>
  <c r="E104" i="17"/>
  <c r="U104" i="17" s="1"/>
  <c r="S103" i="17"/>
  <c r="R103" i="17"/>
  <c r="E103" i="17"/>
  <c r="U103" i="17" s="1"/>
  <c r="S102" i="17"/>
  <c r="R102" i="17"/>
  <c r="E102" i="17"/>
  <c r="U102" i="17" s="1"/>
  <c r="S101" i="17"/>
  <c r="R101" i="17"/>
  <c r="E101" i="17"/>
  <c r="U101" i="17" s="1"/>
  <c r="S100" i="17"/>
  <c r="R100" i="17"/>
  <c r="E100" i="17"/>
  <c r="S99" i="17"/>
  <c r="R99" i="17"/>
  <c r="E99" i="17"/>
  <c r="T98" i="17"/>
  <c r="S98" i="17"/>
  <c r="R98" i="17"/>
  <c r="E98" i="17"/>
  <c r="U98" i="17" s="1"/>
  <c r="S97" i="17"/>
  <c r="R97" i="17"/>
  <c r="E97" i="17"/>
  <c r="U97" i="17" s="1"/>
  <c r="S96" i="17"/>
  <c r="R96" i="17"/>
  <c r="E96" i="17"/>
  <c r="U96" i="17" s="1"/>
  <c r="W95" i="17"/>
  <c r="W112" i="17" s="1"/>
  <c r="V95" i="17"/>
  <c r="V112" i="17" s="1"/>
  <c r="M95" i="17"/>
  <c r="M112" i="17" s="1"/>
  <c r="S112" i="17" s="1"/>
  <c r="L95" i="17"/>
  <c r="L112" i="17" s="1"/>
  <c r="R112" i="17" s="1"/>
  <c r="K95" i="17"/>
  <c r="K112" i="17" s="1"/>
  <c r="J95" i="17"/>
  <c r="J112" i="17" s="1"/>
  <c r="I95" i="17"/>
  <c r="I112" i="17" s="1"/>
  <c r="H95" i="17"/>
  <c r="H112" i="17" s="1"/>
  <c r="G95" i="17"/>
  <c r="G112" i="17" s="1"/>
  <c r="F95" i="17"/>
  <c r="F112" i="17" s="1"/>
  <c r="D95" i="17"/>
  <c r="D112" i="17" s="1"/>
  <c r="C95" i="17"/>
  <c r="C112" i="17" s="1"/>
  <c r="B95" i="17"/>
  <c r="B112" i="17" s="1"/>
  <c r="W113" i="18"/>
  <c r="V113" i="18"/>
  <c r="Q113" i="18"/>
  <c r="P113" i="18"/>
  <c r="O113" i="18"/>
  <c r="N113" i="18"/>
  <c r="M113" i="18"/>
  <c r="S113" i="18" s="1"/>
  <c r="L113" i="18"/>
  <c r="R113" i="18" s="1"/>
  <c r="K113" i="18"/>
  <c r="J113" i="18"/>
  <c r="I113" i="18"/>
  <c r="H113" i="18"/>
  <c r="G113" i="18"/>
  <c r="F113" i="18"/>
  <c r="E113" i="18"/>
  <c r="U113" i="18" s="1"/>
  <c r="D113" i="18"/>
  <c r="C113" i="18"/>
  <c r="B113" i="18"/>
  <c r="Q112" i="18"/>
  <c r="P112" i="18"/>
  <c r="O112" i="18"/>
  <c r="N112" i="18"/>
  <c r="U111" i="18"/>
  <c r="T111" i="18"/>
  <c r="S111" i="18"/>
  <c r="R111" i="18"/>
  <c r="S110" i="18"/>
  <c r="R110" i="18"/>
  <c r="E110" i="18"/>
  <c r="U110" i="18" s="1"/>
  <c r="S109" i="18"/>
  <c r="R109" i="18"/>
  <c r="E109" i="18"/>
  <c r="U109" i="18" s="1"/>
  <c r="S108" i="18"/>
  <c r="R108" i="18"/>
  <c r="E108" i="18"/>
  <c r="U108" i="18" s="1"/>
  <c r="S107" i="18"/>
  <c r="R107" i="18"/>
  <c r="E107" i="18"/>
  <c r="U107" i="18" s="1"/>
  <c r="S106" i="18"/>
  <c r="R106" i="18"/>
  <c r="E106" i="18"/>
  <c r="U106" i="18" s="1"/>
  <c r="S105" i="18"/>
  <c r="R105" i="18"/>
  <c r="E105" i="18"/>
  <c r="S104" i="18"/>
  <c r="R104" i="18"/>
  <c r="E104" i="18"/>
  <c r="U104" i="18" s="1"/>
  <c r="T103" i="18"/>
  <c r="S103" i="18"/>
  <c r="R103" i="18"/>
  <c r="E103" i="18"/>
  <c r="U103" i="18" s="1"/>
  <c r="S102" i="18"/>
  <c r="R102" i="18"/>
  <c r="E102" i="18"/>
  <c r="U102" i="18" s="1"/>
  <c r="S101" i="18"/>
  <c r="R101" i="18"/>
  <c r="E101" i="18"/>
  <c r="U101" i="18" s="1"/>
  <c r="S100" i="18"/>
  <c r="R100" i="18"/>
  <c r="E100" i="18"/>
  <c r="U100" i="18" s="1"/>
  <c r="S99" i="18"/>
  <c r="R99" i="18"/>
  <c r="E99" i="18"/>
  <c r="U99" i="18" s="1"/>
  <c r="S98" i="18"/>
  <c r="R98" i="18"/>
  <c r="E98" i="18"/>
  <c r="U98" i="18" s="1"/>
  <c r="S97" i="18"/>
  <c r="R97" i="18"/>
  <c r="E97" i="18"/>
  <c r="S96" i="18"/>
  <c r="R96" i="18"/>
  <c r="E96" i="18"/>
  <c r="W95" i="18"/>
  <c r="W112" i="18" s="1"/>
  <c r="V95" i="18"/>
  <c r="V112" i="18" s="1"/>
  <c r="M95" i="18"/>
  <c r="M112" i="18" s="1"/>
  <c r="S112" i="18" s="1"/>
  <c r="L95" i="18"/>
  <c r="R95" i="18" s="1"/>
  <c r="K95" i="18"/>
  <c r="K112" i="18" s="1"/>
  <c r="J95" i="18"/>
  <c r="J112" i="18" s="1"/>
  <c r="I95" i="18"/>
  <c r="I112" i="18" s="1"/>
  <c r="H95" i="18"/>
  <c r="H112" i="18" s="1"/>
  <c r="G95" i="18"/>
  <c r="G112" i="18" s="1"/>
  <c r="F95" i="18"/>
  <c r="F112" i="18" s="1"/>
  <c r="D95" i="18"/>
  <c r="D112" i="18" s="1"/>
  <c r="C95" i="18"/>
  <c r="C112" i="18" s="1"/>
  <c r="B95" i="18"/>
  <c r="B112" i="18" s="1"/>
  <c r="W113" i="19"/>
  <c r="V113" i="19"/>
  <c r="S113" i="19"/>
  <c r="Q113" i="19"/>
  <c r="P113" i="19"/>
  <c r="O113" i="19"/>
  <c r="N113" i="19"/>
  <c r="M113" i="19"/>
  <c r="L113" i="19"/>
  <c r="R113" i="19" s="1"/>
  <c r="K113" i="19"/>
  <c r="J113" i="19"/>
  <c r="I113" i="19"/>
  <c r="H113" i="19"/>
  <c r="G113" i="19"/>
  <c r="F113" i="19"/>
  <c r="E113" i="19"/>
  <c r="U113" i="19" s="1"/>
  <c r="D113" i="19"/>
  <c r="C113" i="19"/>
  <c r="B113" i="19"/>
  <c r="Q112" i="19"/>
  <c r="P112" i="19"/>
  <c r="O112" i="19"/>
  <c r="N112" i="19"/>
  <c r="U111" i="19"/>
  <c r="T111" i="19"/>
  <c r="S111" i="19"/>
  <c r="R111" i="19"/>
  <c r="S110" i="19"/>
  <c r="R110" i="19"/>
  <c r="E110" i="19"/>
  <c r="S109" i="19"/>
  <c r="R109" i="19"/>
  <c r="E109" i="19"/>
  <c r="U109" i="19" s="1"/>
  <c r="S108" i="19"/>
  <c r="R108" i="19"/>
  <c r="E108" i="19"/>
  <c r="S107" i="19"/>
  <c r="R107" i="19"/>
  <c r="E107" i="19"/>
  <c r="U107" i="19" s="1"/>
  <c r="S106" i="19"/>
  <c r="R106" i="19"/>
  <c r="E106" i="19"/>
  <c r="U106" i="19" s="1"/>
  <c r="S105" i="19"/>
  <c r="R105" i="19"/>
  <c r="E105" i="19"/>
  <c r="U105" i="19" s="1"/>
  <c r="S104" i="19"/>
  <c r="R104" i="19"/>
  <c r="E104" i="19"/>
  <c r="U104" i="19" s="1"/>
  <c r="S103" i="19"/>
  <c r="R103" i="19"/>
  <c r="E103" i="19"/>
  <c r="U103" i="19" s="1"/>
  <c r="S102" i="19"/>
  <c r="R102" i="19"/>
  <c r="E102" i="19"/>
  <c r="S101" i="19"/>
  <c r="R101" i="19"/>
  <c r="E101" i="19"/>
  <c r="U101" i="19" s="1"/>
  <c r="T100" i="19"/>
  <c r="S100" i="19"/>
  <c r="R100" i="19"/>
  <c r="E100" i="19"/>
  <c r="U100" i="19" s="1"/>
  <c r="S99" i="19"/>
  <c r="R99" i="19"/>
  <c r="E99" i="19"/>
  <c r="U99" i="19" s="1"/>
  <c r="S98" i="19"/>
  <c r="R98" i="19"/>
  <c r="E98" i="19"/>
  <c r="U98" i="19" s="1"/>
  <c r="S97" i="19"/>
  <c r="R97" i="19"/>
  <c r="E97" i="19"/>
  <c r="U97" i="19" s="1"/>
  <c r="S96" i="19"/>
  <c r="R96" i="19"/>
  <c r="E96" i="19"/>
  <c r="U96" i="19" s="1"/>
  <c r="W95" i="19"/>
  <c r="W112" i="19" s="1"/>
  <c r="V95" i="19"/>
  <c r="V112" i="19" s="1"/>
  <c r="M95" i="19"/>
  <c r="S95" i="19" s="1"/>
  <c r="L95" i="19"/>
  <c r="L112" i="19" s="1"/>
  <c r="R112" i="19" s="1"/>
  <c r="K95" i="19"/>
  <c r="K112" i="19" s="1"/>
  <c r="J95" i="19"/>
  <c r="J112" i="19" s="1"/>
  <c r="I95" i="19"/>
  <c r="I112" i="19" s="1"/>
  <c r="H95" i="19"/>
  <c r="H112" i="19" s="1"/>
  <c r="G95" i="19"/>
  <c r="G112" i="19" s="1"/>
  <c r="F95" i="19"/>
  <c r="F112" i="19" s="1"/>
  <c r="D95" i="19"/>
  <c r="D112" i="19" s="1"/>
  <c r="C95" i="19"/>
  <c r="C112" i="19" s="1"/>
  <c r="B95" i="19"/>
  <c r="B112" i="19" s="1"/>
  <c r="W113" i="20"/>
  <c r="V113" i="20"/>
  <c r="Q113" i="20"/>
  <c r="P113" i="20"/>
  <c r="O113" i="20"/>
  <c r="N113" i="20"/>
  <c r="M113" i="20"/>
  <c r="S113" i="20" s="1"/>
  <c r="L113" i="20"/>
  <c r="R113" i="20" s="1"/>
  <c r="K113" i="20"/>
  <c r="J113" i="20"/>
  <c r="I113" i="20"/>
  <c r="H113" i="20"/>
  <c r="G113" i="20"/>
  <c r="F113" i="20"/>
  <c r="E113" i="20"/>
  <c r="U113" i="20" s="1"/>
  <c r="D113" i="20"/>
  <c r="C113" i="20"/>
  <c r="B113" i="20"/>
  <c r="Q112" i="20"/>
  <c r="P112" i="20"/>
  <c r="O112" i="20"/>
  <c r="N112" i="20"/>
  <c r="M112" i="20"/>
  <c r="S112" i="20" s="1"/>
  <c r="U111" i="20"/>
  <c r="T111" i="20"/>
  <c r="S111" i="20"/>
  <c r="R111" i="20"/>
  <c r="S110" i="20"/>
  <c r="R110" i="20"/>
  <c r="E110" i="20"/>
  <c r="U110" i="20" s="1"/>
  <c r="S109" i="20"/>
  <c r="R109" i="20"/>
  <c r="E109" i="20"/>
  <c r="S108" i="20"/>
  <c r="R108" i="20"/>
  <c r="E108" i="20"/>
  <c r="U108" i="20" s="1"/>
  <c r="S107" i="20"/>
  <c r="R107" i="20"/>
  <c r="E107" i="20"/>
  <c r="U107" i="20" s="1"/>
  <c r="S106" i="20"/>
  <c r="R106" i="20"/>
  <c r="E106" i="20"/>
  <c r="U106" i="20" s="1"/>
  <c r="S105" i="20"/>
  <c r="R105" i="20"/>
  <c r="E105" i="20"/>
  <c r="U105" i="20" s="1"/>
  <c r="S104" i="20"/>
  <c r="R104" i="20"/>
  <c r="E104" i="20"/>
  <c r="U104" i="20" s="1"/>
  <c r="S103" i="20"/>
  <c r="R103" i="20"/>
  <c r="E103" i="20"/>
  <c r="U103" i="20" s="1"/>
  <c r="S102" i="20"/>
  <c r="R102" i="20"/>
  <c r="E102" i="20"/>
  <c r="U102" i="20" s="1"/>
  <c r="S101" i="20"/>
  <c r="R101" i="20"/>
  <c r="E101" i="20"/>
  <c r="S100" i="20"/>
  <c r="R100" i="20"/>
  <c r="E100" i="20"/>
  <c r="U100" i="20" s="1"/>
  <c r="S99" i="20"/>
  <c r="R99" i="20"/>
  <c r="E99" i="20"/>
  <c r="U99" i="20" s="1"/>
  <c r="S98" i="20"/>
  <c r="R98" i="20"/>
  <c r="E98" i="20"/>
  <c r="U98" i="20" s="1"/>
  <c r="S97" i="20"/>
  <c r="R97" i="20"/>
  <c r="E97" i="20"/>
  <c r="U97" i="20" s="1"/>
  <c r="S96" i="20"/>
  <c r="R96" i="20"/>
  <c r="E96" i="20"/>
  <c r="U96" i="20" s="1"/>
  <c r="W95" i="20"/>
  <c r="W112" i="20" s="1"/>
  <c r="V95" i="20"/>
  <c r="V112" i="20" s="1"/>
  <c r="M95" i="20"/>
  <c r="S95" i="20" s="1"/>
  <c r="L95" i="20"/>
  <c r="L112" i="20" s="1"/>
  <c r="R112" i="20" s="1"/>
  <c r="K95" i="20"/>
  <c r="K112" i="20" s="1"/>
  <c r="J95" i="20"/>
  <c r="J112" i="20" s="1"/>
  <c r="I95" i="20"/>
  <c r="I112" i="20" s="1"/>
  <c r="H95" i="20"/>
  <c r="H112" i="20" s="1"/>
  <c r="G95" i="20"/>
  <c r="G112" i="20" s="1"/>
  <c r="F95" i="20"/>
  <c r="F112" i="20" s="1"/>
  <c r="D95" i="20"/>
  <c r="D112" i="20" s="1"/>
  <c r="C95" i="20"/>
  <c r="C112" i="20" s="1"/>
  <c r="B95" i="20"/>
  <c r="B112" i="20" s="1"/>
  <c r="W113" i="21"/>
  <c r="V113" i="21"/>
  <c r="Q113" i="21"/>
  <c r="P113" i="21"/>
  <c r="O113" i="21"/>
  <c r="N113" i="21"/>
  <c r="M113" i="21"/>
  <c r="S113" i="21" s="1"/>
  <c r="L113" i="21"/>
  <c r="R113" i="21" s="1"/>
  <c r="K113" i="21"/>
  <c r="J113" i="21"/>
  <c r="I113" i="21"/>
  <c r="H113" i="21"/>
  <c r="G113" i="21"/>
  <c r="F113" i="21"/>
  <c r="E113" i="21"/>
  <c r="U113" i="21" s="1"/>
  <c r="D113" i="21"/>
  <c r="C113" i="21"/>
  <c r="B113" i="21"/>
  <c r="Q112" i="21"/>
  <c r="P112" i="21"/>
  <c r="O112" i="21"/>
  <c r="N112" i="21"/>
  <c r="U111" i="21"/>
  <c r="T111" i="21"/>
  <c r="S111" i="21"/>
  <c r="R111" i="21"/>
  <c r="S110" i="21"/>
  <c r="R110" i="21"/>
  <c r="E110" i="21"/>
  <c r="T110" i="21" s="1"/>
  <c r="S109" i="21"/>
  <c r="R109" i="21"/>
  <c r="E109" i="21"/>
  <c r="U109" i="21" s="1"/>
  <c r="S108" i="21"/>
  <c r="R108" i="21"/>
  <c r="E108" i="21"/>
  <c r="U108" i="21" s="1"/>
  <c r="S107" i="21"/>
  <c r="R107" i="21"/>
  <c r="E107" i="21"/>
  <c r="U107" i="21" s="1"/>
  <c r="S106" i="21"/>
  <c r="R106" i="21"/>
  <c r="E106" i="21"/>
  <c r="T106" i="21" s="1"/>
  <c r="T105" i="21"/>
  <c r="S105" i="21"/>
  <c r="R105" i="21"/>
  <c r="E105" i="21"/>
  <c r="U105" i="21" s="1"/>
  <c r="T104" i="21"/>
  <c r="S104" i="21"/>
  <c r="R104" i="21"/>
  <c r="E104" i="21"/>
  <c r="U104" i="21" s="1"/>
  <c r="S103" i="21"/>
  <c r="R103" i="21"/>
  <c r="E103" i="21"/>
  <c r="U103" i="21" s="1"/>
  <c r="S102" i="21"/>
  <c r="R102" i="21"/>
  <c r="E102" i="21"/>
  <c r="T102" i="21" s="1"/>
  <c r="S101" i="21"/>
  <c r="R101" i="21"/>
  <c r="E101" i="21"/>
  <c r="U101" i="21" s="1"/>
  <c r="S100" i="21"/>
  <c r="R100" i="21"/>
  <c r="E100" i="21"/>
  <c r="U100" i="21" s="1"/>
  <c r="S99" i="21"/>
  <c r="R99" i="21"/>
  <c r="E99" i="21"/>
  <c r="S98" i="21"/>
  <c r="R98" i="21"/>
  <c r="E98" i="21"/>
  <c r="T98" i="21" s="1"/>
  <c r="S97" i="21"/>
  <c r="R97" i="21"/>
  <c r="E97" i="21"/>
  <c r="U97" i="21" s="1"/>
  <c r="S96" i="21"/>
  <c r="R96" i="21"/>
  <c r="E96" i="21"/>
  <c r="U96" i="21" s="1"/>
  <c r="W95" i="21"/>
  <c r="W112" i="21" s="1"/>
  <c r="V95" i="21"/>
  <c r="V112" i="21" s="1"/>
  <c r="M95" i="21"/>
  <c r="M112" i="21" s="1"/>
  <c r="S112" i="21" s="1"/>
  <c r="L95" i="21"/>
  <c r="L112" i="21" s="1"/>
  <c r="R112" i="21" s="1"/>
  <c r="K95" i="21"/>
  <c r="K112" i="21" s="1"/>
  <c r="J95" i="21"/>
  <c r="J112" i="21" s="1"/>
  <c r="I95" i="21"/>
  <c r="I112" i="21" s="1"/>
  <c r="H95" i="21"/>
  <c r="H112" i="21" s="1"/>
  <c r="G95" i="21"/>
  <c r="G112" i="21" s="1"/>
  <c r="F95" i="21"/>
  <c r="F112" i="21" s="1"/>
  <c r="D95" i="21"/>
  <c r="D112" i="21" s="1"/>
  <c r="C95" i="21"/>
  <c r="C112" i="21" s="1"/>
  <c r="B95" i="21"/>
  <c r="B112" i="21" s="1"/>
  <c r="W113" i="22"/>
  <c r="V113" i="22"/>
  <c r="Q113" i="22"/>
  <c r="P113" i="22"/>
  <c r="O113" i="22"/>
  <c r="N113" i="22"/>
  <c r="M113" i="22"/>
  <c r="S113" i="22" s="1"/>
  <c r="L113" i="22"/>
  <c r="R113" i="22" s="1"/>
  <c r="K113" i="22"/>
  <c r="J113" i="22"/>
  <c r="I113" i="22"/>
  <c r="H113" i="22"/>
  <c r="G113" i="22"/>
  <c r="F113" i="22"/>
  <c r="E113" i="22"/>
  <c r="U113" i="22" s="1"/>
  <c r="D113" i="22"/>
  <c r="C113" i="22"/>
  <c r="B113" i="22"/>
  <c r="Q112" i="22"/>
  <c r="P112" i="22"/>
  <c r="O112" i="22"/>
  <c r="N112" i="22"/>
  <c r="U111" i="22"/>
  <c r="T111" i="22"/>
  <c r="S111" i="22"/>
  <c r="R111" i="22"/>
  <c r="S110" i="22"/>
  <c r="R110" i="22"/>
  <c r="E110" i="22"/>
  <c r="U110" i="22" s="1"/>
  <c r="S109" i="22"/>
  <c r="R109" i="22"/>
  <c r="E109" i="22"/>
  <c r="U109" i="22" s="1"/>
  <c r="S108" i="22"/>
  <c r="R108" i="22"/>
  <c r="E108" i="22"/>
  <c r="U108" i="22" s="1"/>
  <c r="S107" i="22"/>
  <c r="R107" i="22"/>
  <c r="E107" i="22"/>
  <c r="U107" i="22" s="1"/>
  <c r="S106" i="22"/>
  <c r="R106" i="22"/>
  <c r="E106" i="22"/>
  <c r="U106" i="22" s="1"/>
  <c r="S105" i="22"/>
  <c r="R105" i="22"/>
  <c r="E105" i="22"/>
  <c r="S104" i="22"/>
  <c r="R104" i="22"/>
  <c r="E104" i="22"/>
  <c r="U104" i="22" s="1"/>
  <c r="S103" i="22"/>
  <c r="R103" i="22"/>
  <c r="E103" i="22"/>
  <c r="U103" i="22" s="1"/>
  <c r="S102" i="22"/>
  <c r="R102" i="22"/>
  <c r="E102" i="22"/>
  <c r="U102" i="22" s="1"/>
  <c r="S101" i="22"/>
  <c r="R101" i="22"/>
  <c r="E101" i="22"/>
  <c r="U101" i="22" s="1"/>
  <c r="S100" i="22"/>
  <c r="R100" i="22"/>
  <c r="E100" i="22"/>
  <c r="T100" i="22" s="1"/>
  <c r="S99" i="22"/>
  <c r="R99" i="22"/>
  <c r="E99" i="22"/>
  <c r="U99" i="22" s="1"/>
  <c r="S98" i="22"/>
  <c r="R98" i="22"/>
  <c r="E98" i="22"/>
  <c r="U98" i="22" s="1"/>
  <c r="S97" i="22"/>
  <c r="R97" i="22"/>
  <c r="E97" i="22"/>
  <c r="U97" i="22" s="1"/>
  <c r="S96" i="22"/>
  <c r="R96" i="22"/>
  <c r="E96" i="22"/>
  <c r="U96" i="22" s="1"/>
  <c r="W95" i="22"/>
  <c r="W112" i="22" s="1"/>
  <c r="V95" i="22"/>
  <c r="V112" i="22" s="1"/>
  <c r="S95" i="22"/>
  <c r="M95" i="22"/>
  <c r="M112" i="22" s="1"/>
  <c r="S112" i="22" s="1"/>
  <c r="L95" i="22"/>
  <c r="K95" i="22"/>
  <c r="K112" i="22" s="1"/>
  <c r="J95" i="22"/>
  <c r="J112" i="22" s="1"/>
  <c r="I95" i="22"/>
  <c r="I112" i="22" s="1"/>
  <c r="H95" i="22"/>
  <c r="H112" i="22" s="1"/>
  <c r="G95" i="22"/>
  <c r="G112" i="22" s="1"/>
  <c r="F95" i="22"/>
  <c r="F112" i="22" s="1"/>
  <c r="D95" i="22"/>
  <c r="D112" i="22" s="1"/>
  <c r="C95" i="22"/>
  <c r="C112" i="22" s="1"/>
  <c r="B95" i="22"/>
  <c r="B112" i="22" s="1"/>
  <c r="W113" i="23"/>
  <c r="V113" i="23"/>
  <c r="Q113" i="23"/>
  <c r="P113" i="23"/>
  <c r="O113" i="23"/>
  <c r="N113" i="23"/>
  <c r="M113" i="23"/>
  <c r="S113" i="23" s="1"/>
  <c r="L113" i="23"/>
  <c r="R113" i="23" s="1"/>
  <c r="K113" i="23"/>
  <c r="J113" i="23"/>
  <c r="I113" i="23"/>
  <c r="H113" i="23"/>
  <c r="G113" i="23"/>
  <c r="F113" i="23"/>
  <c r="E113" i="23"/>
  <c r="T113" i="23" s="1"/>
  <c r="D113" i="23"/>
  <c r="C113" i="23"/>
  <c r="B113" i="23"/>
  <c r="Q112" i="23"/>
  <c r="P112" i="23"/>
  <c r="O112" i="23"/>
  <c r="N112" i="23"/>
  <c r="U111" i="23"/>
  <c r="T111" i="23"/>
  <c r="S111" i="23"/>
  <c r="R111" i="23"/>
  <c r="S110" i="23"/>
  <c r="R110" i="23"/>
  <c r="E110" i="23"/>
  <c r="U110" i="23" s="1"/>
  <c r="S109" i="23"/>
  <c r="R109" i="23"/>
  <c r="E109" i="23"/>
  <c r="T109" i="23" s="1"/>
  <c r="S108" i="23"/>
  <c r="R108" i="23"/>
  <c r="E108" i="23"/>
  <c r="T108" i="23" s="1"/>
  <c r="S107" i="23"/>
  <c r="R107" i="23"/>
  <c r="E107" i="23"/>
  <c r="U107" i="23" s="1"/>
  <c r="S106" i="23"/>
  <c r="R106" i="23"/>
  <c r="E106" i="23"/>
  <c r="S105" i="23"/>
  <c r="R105" i="23"/>
  <c r="E105" i="23"/>
  <c r="S104" i="23"/>
  <c r="R104" i="23"/>
  <c r="E104" i="23"/>
  <c r="U104" i="23" s="1"/>
  <c r="S103" i="23"/>
  <c r="R103" i="23"/>
  <c r="E103" i="23"/>
  <c r="T102" i="23"/>
  <c r="S102" i="23"/>
  <c r="R102" i="23"/>
  <c r="E102" i="23"/>
  <c r="U102" i="23" s="1"/>
  <c r="S101" i="23"/>
  <c r="R101" i="23"/>
  <c r="E101" i="23"/>
  <c r="S100" i="23"/>
  <c r="R100" i="23"/>
  <c r="E100" i="23"/>
  <c r="U100" i="23" s="1"/>
  <c r="S99" i="23"/>
  <c r="R99" i="23"/>
  <c r="E99" i="23"/>
  <c r="U99" i="23" s="1"/>
  <c r="S98" i="23"/>
  <c r="R98" i="23"/>
  <c r="E98" i="23"/>
  <c r="U98" i="23" s="1"/>
  <c r="S97" i="23"/>
  <c r="R97" i="23"/>
  <c r="E97" i="23"/>
  <c r="U97" i="23" s="1"/>
  <c r="S96" i="23"/>
  <c r="R96" i="23"/>
  <c r="E96" i="23"/>
  <c r="W95" i="23"/>
  <c r="W112" i="23" s="1"/>
  <c r="V95" i="23"/>
  <c r="V112" i="23" s="1"/>
  <c r="M95" i="23"/>
  <c r="M112" i="23" s="1"/>
  <c r="S112" i="23" s="1"/>
  <c r="L95" i="23"/>
  <c r="R95" i="23" s="1"/>
  <c r="K95" i="23"/>
  <c r="K112" i="23" s="1"/>
  <c r="J95" i="23"/>
  <c r="J112" i="23" s="1"/>
  <c r="I95" i="23"/>
  <c r="I112" i="23" s="1"/>
  <c r="H95" i="23"/>
  <c r="H112" i="23" s="1"/>
  <c r="G95" i="23"/>
  <c r="G112" i="23" s="1"/>
  <c r="F95" i="23"/>
  <c r="F112" i="23" s="1"/>
  <c r="D95" i="23"/>
  <c r="D112" i="23" s="1"/>
  <c r="C95" i="23"/>
  <c r="C112" i="23" s="1"/>
  <c r="B95" i="23"/>
  <c r="B112" i="23" s="1"/>
  <c r="W113" i="24"/>
  <c r="V113" i="24"/>
  <c r="Q113" i="24"/>
  <c r="P113" i="24"/>
  <c r="O113" i="24"/>
  <c r="N113" i="24"/>
  <c r="M113" i="24"/>
  <c r="S113" i="24" s="1"/>
  <c r="L113" i="24"/>
  <c r="R113" i="24" s="1"/>
  <c r="K113" i="24"/>
  <c r="J113" i="24"/>
  <c r="I113" i="24"/>
  <c r="H113" i="24"/>
  <c r="G113" i="24"/>
  <c r="F113" i="24"/>
  <c r="E113" i="24"/>
  <c r="D113" i="24"/>
  <c r="C113" i="24"/>
  <c r="B113" i="24"/>
  <c r="Q112" i="24"/>
  <c r="P112" i="24"/>
  <c r="O112" i="24"/>
  <c r="N112" i="24"/>
  <c r="U111" i="24"/>
  <c r="T111" i="24"/>
  <c r="S111" i="24"/>
  <c r="R111" i="24"/>
  <c r="T110" i="24"/>
  <c r="S110" i="24"/>
  <c r="R110" i="24"/>
  <c r="E110" i="24"/>
  <c r="U110" i="24" s="1"/>
  <c r="S109" i="24"/>
  <c r="R109" i="24"/>
  <c r="E109" i="24"/>
  <c r="U109" i="24" s="1"/>
  <c r="S108" i="24"/>
  <c r="R108" i="24"/>
  <c r="E108" i="24"/>
  <c r="U108" i="24" s="1"/>
  <c r="S107" i="24"/>
  <c r="R107" i="24"/>
  <c r="E107" i="24"/>
  <c r="U107" i="24" s="1"/>
  <c r="S106" i="24"/>
  <c r="R106" i="24"/>
  <c r="E106" i="24"/>
  <c r="U106" i="24" s="1"/>
  <c r="S105" i="24"/>
  <c r="R105" i="24"/>
  <c r="E105" i="24"/>
  <c r="U105" i="24" s="1"/>
  <c r="S104" i="24"/>
  <c r="R104" i="24"/>
  <c r="E104" i="24"/>
  <c r="U104" i="24" s="1"/>
  <c r="S103" i="24"/>
  <c r="R103" i="24"/>
  <c r="E103" i="24"/>
  <c r="U103" i="24" s="1"/>
  <c r="S102" i="24"/>
  <c r="R102" i="24"/>
  <c r="E102" i="24"/>
  <c r="U102" i="24" s="1"/>
  <c r="S101" i="24"/>
  <c r="R101" i="24"/>
  <c r="E101" i="24"/>
  <c r="U101" i="24" s="1"/>
  <c r="S100" i="24"/>
  <c r="R100" i="24"/>
  <c r="E100" i="24"/>
  <c r="S99" i="24"/>
  <c r="R99" i="24"/>
  <c r="E99" i="24"/>
  <c r="S98" i="24"/>
  <c r="R98" i="24"/>
  <c r="E98" i="24"/>
  <c r="U98" i="24" s="1"/>
  <c r="S97" i="24"/>
  <c r="R97" i="24"/>
  <c r="E97" i="24"/>
  <c r="U97" i="24" s="1"/>
  <c r="S96" i="24"/>
  <c r="R96" i="24"/>
  <c r="E96" i="24"/>
  <c r="U96" i="24" s="1"/>
  <c r="W95" i="24"/>
  <c r="W112" i="24" s="1"/>
  <c r="V95" i="24"/>
  <c r="V112" i="24" s="1"/>
  <c r="M95" i="24"/>
  <c r="S95" i="24" s="1"/>
  <c r="L95" i="24"/>
  <c r="L112" i="24" s="1"/>
  <c r="R112" i="24" s="1"/>
  <c r="K95" i="24"/>
  <c r="K112" i="24" s="1"/>
  <c r="J95" i="24"/>
  <c r="J112" i="24" s="1"/>
  <c r="I95" i="24"/>
  <c r="I112" i="24" s="1"/>
  <c r="H95" i="24"/>
  <c r="H112" i="24" s="1"/>
  <c r="G95" i="24"/>
  <c r="G112" i="24" s="1"/>
  <c r="F95" i="24"/>
  <c r="F112" i="24" s="1"/>
  <c r="D95" i="24"/>
  <c r="D112" i="24" s="1"/>
  <c r="C95" i="24"/>
  <c r="C112" i="24" s="1"/>
  <c r="B95" i="24"/>
  <c r="B112" i="24" s="1"/>
  <c r="W113" i="25"/>
  <c r="V113" i="25"/>
  <c r="Q113" i="25"/>
  <c r="P113" i="25"/>
  <c r="O113" i="25"/>
  <c r="N113" i="25"/>
  <c r="M113" i="25"/>
  <c r="S113" i="25" s="1"/>
  <c r="L113" i="25"/>
  <c r="R113" i="25" s="1"/>
  <c r="K113" i="25"/>
  <c r="J113" i="25"/>
  <c r="I113" i="25"/>
  <c r="H113" i="25"/>
  <c r="G113" i="25"/>
  <c r="F113" i="25"/>
  <c r="E113" i="25"/>
  <c r="U113" i="25" s="1"/>
  <c r="D113" i="25"/>
  <c r="C113" i="25"/>
  <c r="B113" i="25"/>
  <c r="Q112" i="25"/>
  <c r="P112" i="25"/>
  <c r="O112" i="25"/>
  <c r="N112" i="25"/>
  <c r="U111" i="25"/>
  <c r="T111" i="25"/>
  <c r="S111" i="25"/>
  <c r="R111" i="25"/>
  <c r="S110" i="25"/>
  <c r="R110" i="25"/>
  <c r="E110" i="25"/>
  <c r="U110" i="25" s="1"/>
  <c r="S109" i="25"/>
  <c r="R109" i="25"/>
  <c r="E109" i="25"/>
  <c r="U109" i="25" s="1"/>
  <c r="S108" i="25"/>
  <c r="R108" i="25"/>
  <c r="E108" i="25"/>
  <c r="U108" i="25" s="1"/>
  <c r="S107" i="25"/>
  <c r="R107" i="25"/>
  <c r="E107" i="25"/>
  <c r="U107" i="25" s="1"/>
  <c r="S106" i="25"/>
  <c r="R106" i="25"/>
  <c r="E106" i="25"/>
  <c r="U106" i="25" s="1"/>
  <c r="S105" i="25"/>
  <c r="R105" i="25"/>
  <c r="E105" i="25"/>
  <c r="S104" i="25"/>
  <c r="R104" i="25"/>
  <c r="E104" i="25"/>
  <c r="U104" i="25" s="1"/>
  <c r="S103" i="25"/>
  <c r="R103" i="25"/>
  <c r="E103" i="25"/>
  <c r="U103" i="25" s="1"/>
  <c r="S102" i="25"/>
  <c r="R102" i="25"/>
  <c r="E102" i="25"/>
  <c r="U102" i="25" s="1"/>
  <c r="S101" i="25"/>
  <c r="R101" i="25"/>
  <c r="E101" i="25"/>
  <c r="U101" i="25" s="1"/>
  <c r="S100" i="25"/>
  <c r="R100" i="25"/>
  <c r="E100" i="25"/>
  <c r="U100" i="25" s="1"/>
  <c r="S99" i="25"/>
  <c r="R99" i="25"/>
  <c r="E99" i="25"/>
  <c r="U99" i="25" s="1"/>
  <c r="S98" i="25"/>
  <c r="R98" i="25"/>
  <c r="E98" i="25"/>
  <c r="U98" i="25" s="1"/>
  <c r="S97" i="25"/>
  <c r="R97" i="25"/>
  <c r="E97" i="25"/>
  <c r="U97" i="25" s="1"/>
  <c r="S96" i="25"/>
  <c r="R96" i="25"/>
  <c r="E96" i="25"/>
  <c r="U96" i="25" s="1"/>
  <c r="W95" i="25"/>
  <c r="W112" i="25" s="1"/>
  <c r="V95" i="25"/>
  <c r="V112" i="25" s="1"/>
  <c r="M95" i="25"/>
  <c r="M112" i="25" s="1"/>
  <c r="S112" i="25" s="1"/>
  <c r="L95" i="25"/>
  <c r="R95" i="25" s="1"/>
  <c r="K95" i="25"/>
  <c r="K112" i="25" s="1"/>
  <c r="J95" i="25"/>
  <c r="J112" i="25" s="1"/>
  <c r="I95" i="25"/>
  <c r="I112" i="25" s="1"/>
  <c r="H95" i="25"/>
  <c r="H112" i="25" s="1"/>
  <c r="G95" i="25"/>
  <c r="G112" i="25" s="1"/>
  <c r="F95" i="25"/>
  <c r="F112" i="25" s="1"/>
  <c r="D95" i="25"/>
  <c r="D112" i="25" s="1"/>
  <c r="C95" i="25"/>
  <c r="C112" i="25" s="1"/>
  <c r="B95" i="25"/>
  <c r="B112" i="25" s="1"/>
  <c r="W113" i="26"/>
  <c r="V113" i="26"/>
  <c r="Q113" i="26"/>
  <c r="P113" i="26"/>
  <c r="O113" i="26"/>
  <c r="N113" i="26"/>
  <c r="M113" i="26"/>
  <c r="S113" i="26" s="1"/>
  <c r="L113" i="26"/>
  <c r="R113" i="26" s="1"/>
  <c r="K113" i="26"/>
  <c r="J113" i="26"/>
  <c r="I113" i="26"/>
  <c r="H113" i="26"/>
  <c r="G113" i="26"/>
  <c r="F113" i="26"/>
  <c r="E113" i="26"/>
  <c r="U113" i="26" s="1"/>
  <c r="D113" i="26"/>
  <c r="C113" i="26"/>
  <c r="B113" i="26"/>
  <c r="Q112" i="26"/>
  <c r="P112" i="26"/>
  <c r="O112" i="26"/>
  <c r="N112" i="26"/>
  <c r="U111" i="26"/>
  <c r="T111" i="26"/>
  <c r="S111" i="26"/>
  <c r="R111" i="26"/>
  <c r="S110" i="26"/>
  <c r="R110" i="26"/>
  <c r="E110" i="26"/>
  <c r="T110" i="26" s="1"/>
  <c r="S109" i="26"/>
  <c r="R109" i="26"/>
  <c r="E109" i="26"/>
  <c r="S108" i="26"/>
  <c r="R108" i="26"/>
  <c r="E108" i="26"/>
  <c r="U108" i="26" s="1"/>
  <c r="S107" i="26"/>
  <c r="R107" i="26"/>
  <c r="E107" i="26"/>
  <c r="U107" i="26" s="1"/>
  <c r="S106" i="26"/>
  <c r="R106" i="26"/>
  <c r="E106" i="26"/>
  <c r="T106" i="26" s="1"/>
  <c r="S105" i="26"/>
  <c r="R105" i="26"/>
  <c r="E105" i="26"/>
  <c r="U105" i="26" s="1"/>
  <c r="S104" i="26"/>
  <c r="R104" i="26"/>
  <c r="E104" i="26"/>
  <c r="U104" i="26" s="1"/>
  <c r="S103" i="26"/>
  <c r="R103" i="26"/>
  <c r="E103" i="26"/>
  <c r="U103" i="26" s="1"/>
  <c r="S102" i="26"/>
  <c r="R102" i="26"/>
  <c r="E102" i="26"/>
  <c r="T102" i="26" s="1"/>
  <c r="S101" i="26"/>
  <c r="R101" i="26"/>
  <c r="E101" i="26"/>
  <c r="U101" i="26" s="1"/>
  <c r="S100" i="26"/>
  <c r="R100" i="26"/>
  <c r="E100" i="26"/>
  <c r="U100" i="26" s="1"/>
  <c r="S99" i="26"/>
  <c r="R99" i="26"/>
  <c r="E99" i="26"/>
  <c r="S98" i="26"/>
  <c r="R98" i="26"/>
  <c r="E98" i="26"/>
  <c r="T98" i="26" s="1"/>
  <c r="S97" i="26"/>
  <c r="R97" i="26"/>
  <c r="E97" i="26"/>
  <c r="U97" i="26" s="1"/>
  <c r="S96" i="26"/>
  <c r="R96" i="26"/>
  <c r="E96" i="26"/>
  <c r="U96" i="26" s="1"/>
  <c r="W95" i="26"/>
  <c r="W112" i="26" s="1"/>
  <c r="V95" i="26"/>
  <c r="V112" i="26" s="1"/>
  <c r="M95" i="26"/>
  <c r="S95" i="26" s="1"/>
  <c r="L95" i="26"/>
  <c r="L112" i="26" s="1"/>
  <c r="R112" i="26" s="1"/>
  <c r="K95" i="26"/>
  <c r="K112" i="26" s="1"/>
  <c r="J95" i="26"/>
  <c r="J112" i="26" s="1"/>
  <c r="I95" i="26"/>
  <c r="I112" i="26" s="1"/>
  <c r="H95" i="26"/>
  <c r="H112" i="26" s="1"/>
  <c r="G95" i="26"/>
  <c r="G112" i="26" s="1"/>
  <c r="F95" i="26"/>
  <c r="F112" i="26" s="1"/>
  <c r="D95" i="26"/>
  <c r="D112" i="26" s="1"/>
  <c r="C95" i="26"/>
  <c r="C112" i="26" s="1"/>
  <c r="B95" i="26"/>
  <c r="B112" i="26" s="1"/>
  <c r="W113" i="27"/>
  <c r="V113" i="27"/>
  <c r="Q113" i="27"/>
  <c r="P113" i="27"/>
  <c r="O113" i="27"/>
  <c r="N113" i="27"/>
  <c r="M113" i="27"/>
  <c r="S113" i="27" s="1"/>
  <c r="L113" i="27"/>
  <c r="R113" i="27" s="1"/>
  <c r="K113" i="27"/>
  <c r="J113" i="27"/>
  <c r="I113" i="27"/>
  <c r="H113" i="27"/>
  <c r="G113" i="27"/>
  <c r="F113" i="27"/>
  <c r="E113" i="27"/>
  <c r="U113" i="27" s="1"/>
  <c r="D113" i="27"/>
  <c r="C113" i="27"/>
  <c r="B113" i="27"/>
  <c r="Q112" i="27"/>
  <c r="P112" i="27"/>
  <c r="O112" i="27"/>
  <c r="N112" i="27"/>
  <c r="U111" i="27"/>
  <c r="T111" i="27"/>
  <c r="S111" i="27"/>
  <c r="R111" i="27"/>
  <c r="S110" i="27"/>
  <c r="R110" i="27"/>
  <c r="E110" i="27"/>
  <c r="U110" i="27" s="1"/>
  <c r="S109" i="27"/>
  <c r="R109" i="27"/>
  <c r="E109" i="27"/>
  <c r="U109" i="27" s="1"/>
  <c r="S108" i="27"/>
  <c r="R108" i="27"/>
  <c r="E108" i="27"/>
  <c r="U108" i="27" s="1"/>
  <c r="S107" i="27"/>
  <c r="R107" i="27"/>
  <c r="E107" i="27"/>
  <c r="T107" i="27" s="1"/>
  <c r="S106" i="27"/>
  <c r="R106" i="27"/>
  <c r="E106" i="27"/>
  <c r="U106" i="27" s="1"/>
  <c r="S105" i="27"/>
  <c r="R105" i="27"/>
  <c r="E105" i="27"/>
  <c r="U105" i="27" s="1"/>
  <c r="S104" i="27"/>
  <c r="R104" i="27"/>
  <c r="E104" i="27"/>
  <c r="U104" i="27" s="1"/>
  <c r="S103" i="27"/>
  <c r="R103" i="27"/>
  <c r="E103" i="27"/>
  <c r="T103" i="27" s="1"/>
  <c r="S102" i="27"/>
  <c r="R102" i="27"/>
  <c r="E102" i="27"/>
  <c r="U102" i="27" s="1"/>
  <c r="S101" i="27"/>
  <c r="R101" i="27"/>
  <c r="E101" i="27"/>
  <c r="U101" i="27" s="1"/>
  <c r="S100" i="27"/>
  <c r="R100" i="27"/>
  <c r="E100" i="27"/>
  <c r="U100" i="27" s="1"/>
  <c r="S99" i="27"/>
  <c r="R99" i="27"/>
  <c r="E99" i="27"/>
  <c r="T99" i="27" s="1"/>
  <c r="S98" i="27"/>
  <c r="R98" i="27"/>
  <c r="E98" i="27"/>
  <c r="U98" i="27" s="1"/>
  <c r="S97" i="27"/>
  <c r="R97" i="27"/>
  <c r="E97" i="27"/>
  <c r="U97" i="27" s="1"/>
  <c r="S96" i="27"/>
  <c r="R96" i="27"/>
  <c r="E96" i="27"/>
  <c r="W95" i="27"/>
  <c r="W112" i="27" s="1"/>
  <c r="V95" i="27"/>
  <c r="V112" i="27" s="1"/>
  <c r="M95" i="27"/>
  <c r="M112" i="27" s="1"/>
  <c r="S112" i="27" s="1"/>
  <c r="L95" i="27"/>
  <c r="R95" i="27" s="1"/>
  <c r="K95" i="27"/>
  <c r="K112" i="27" s="1"/>
  <c r="J95" i="27"/>
  <c r="J112" i="27" s="1"/>
  <c r="I95" i="27"/>
  <c r="I112" i="27" s="1"/>
  <c r="H95" i="27"/>
  <c r="H112" i="27" s="1"/>
  <c r="G95" i="27"/>
  <c r="G112" i="27" s="1"/>
  <c r="F95" i="27"/>
  <c r="F112" i="27" s="1"/>
  <c r="D95" i="27"/>
  <c r="D112" i="27" s="1"/>
  <c r="C95" i="27"/>
  <c r="C112" i="27" s="1"/>
  <c r="B95" i="27"/>
  <c r="B112" i="27" s="1"/>
  <c r="W113" i="28"/>
  <c r="V113" i="28"/>
  <c r="R113" i="28"/>
  <c r="Q113" i="28"/>
  <c r="P113" i="28"/>
  <c r="O113" i="28"/>
  <c r="N113" i="28"/>
  <c r="M113" i="28"/>
  <c r="S113" i="28" s="1"/>
  <c r="L113" i="28"/>
  <c r="K113" i="28"/>
  <c r="J113" i="28"/>
  <c r="I113" i="28"/>
  <c r="H113" i="28"/>
  <c r="G113" i="28"/>
  <c r="F113" i="28"/>
  <c r="E113" i="28"/>
  <c r="T113" i="28" s="1"/>
  <c r="D113" i="28"/>
  <c r="C113" i="28"/>
  <c r="B113" i="28"/>
  <c r="Q112" i="28"/>
  <c r="P112" i="28"/>
  <c r="O112" i="28"/>
  <c r="N112" i="28"/>
  <c r="U111" i="28"/>
  <c r="T111" i="28"/>
  <c r="S111" i="28"/>
  <c r="R111" i="28"/>
  <c r="S110" i="28"/>
  <c r="R110" i="28"/>
  <c r="E110" i="28"/>
  <c r="U110" i="28" s="1"/>
  <c r="S109" i="28"/>
  <c r="R109" i="28"/>
  <c r="E109" i="28"/>
  <c r="U109" i="28" s="1"/>
  <c r="S108" i="28"/>
  <c r="R108" i="28"/>
  <c r="E108" i="28"/>
  <c r="T108" i="28" s="1"/>
  <c r="S107" i="28"/>
  <c r="R107" i="28"/>
  <c r="E107" i="28"/>
  <c r="U107" i="28" s="1"/>
  <c r="S106" i="28"/>
  <c r="R106" i="28"/>
  <c r="E106" i="28"/>
  <c r="U106" i="28" s="1"/>
  <c r="S105" i="28"/>
  <c r="R105" i="28"/>
  <c r="E105" i="28"/>
  <c r="U105" i="28" s="1"/>
  <c r="S104" i="28"/>
  <c r="R104" i="28"/>
  <c r="E104" i="28"/>
  <c r="T104" i="28" s="1"/>
  <c r="S103" i="28"/>
  <c r="R103" i="28"/>
  <c r="E103" i="28"/>
  <c r="U103" i="28" s="1"/>
  <c r="S102" i="28"/>
  <c r="R102" i="28"/>
  <c r="E102" i="28"/>
  <c r="U102" i="28" s="1"/>
  <c r="S101" i="28"/>
  <c r="R101" i="28"/>
  <c r="E101" i="28"/>
  <c r="U101" i="28" s="1"/>
  <c r="S100" i="28"/>
  <c r="R100" i="28"/>
  <c r="E100" i="28"/>
  <c r="T100" i="28" s="1"/>
  <c r="S99" i="28"/>
  <c r="R99" i="28"/>
  <c r="E99" i="28"/>
  <c r="U99" i="28" s="1"/>
  <c r="S98" i="28"/>
  <c r="R98" i="28"/>
  <c r="E98" i="28"/>
  <c r="S97" i="28"/>
  <c r="R97" i="28"/>
  <c r="E97" i="28"/>
  <c r="U97" i="28" s="1"/>
  <c r="S96" i="28"/>
  <c r="R96" i="28"/>
  <c r="E96" i="28"/>
  <c r="U96" i="28" s="1"/>
  <c r="W95" i="28"/>
  <c r="W112" i="28" s="1"/>
  <c r="V95" i="28"/>
  <c r="V112" i="28" s="1"/>
  <c r="M95" i="28"/>
  <c r="S95" i="28" s="1"/>
  <c r="L95" i="28"/>
  <c r="K95" i="28"/>
  <c r="K112" i="28" s="1"/>
  <c r="J95" i="28"/>
  <c r="J112" i="28" s="1"/>
  <c r="I95" i="28"/>
  <c r="I112" i="28" s="1"/>
  <c r="H95" i="28"/>
  <c r="H112" i="28" s="1"/>
  <c r="G95" i="28"/>
  <c r="G112" i="28" s="1"/>
  <c r="F95" i="28"/>
  <c r="F112" i="28" s="1"/>
  <c r="D95" i="28"/>
  <c r="D112" i="28" s="1"/>
  <c r="C95" i="28"/>
  <c r="C112" i="28" s="1"/>
  <c r="B95" i="28"/>
  <c r="B112" i="28" s="1"/>
  <c r="W113" i="1"/>
  <c r="V113" i="1"/>
  <c r="Q113" i="1"/>
  <c r="P113" i="1"/>
  <c r="O113" i="1"/>
  <c r="N113" i="1"/>
  <c r="M113" i="1"/>
  <c r="S113" i="1" s="1"/>
  <c r="L113" i="1"/>
  <c r="R113" i="1" s="1"/>
  <c r="K113" i="1"/>
  <c r="J113" i="1"/>
  <c r="I113" i="1"/>
  <c r="H113" i="1"/>
  <c r="G113" i="1"/>
  <c r="F113" i="1"/>
  <c r="E113" i="1"/>
  <c r="U113" i="1" s="1"/>
  <c r="D113" i="1"/>
  <c r="C113" i="1"/>
  <c r="B113" i="1"/>
  <c r="Q112" i="1"/>
  <c r="P112" i="1"/>
  <c r="O112" i="1"/>
  <c r="N112" i="1"/>
  <c r="U111" i="1"/>
  <c r="T111" i="1"/>
  <c r="S111" i="1"/>
  <c r="R111" i="1"/>
  <c r="S110" i="1"/>
  <c r="R110" i="1"/>
  <c r="E110" i="1"/>
  <c r="U110" i="1" s="1"/>
  <c r="T109" i="1"/>
  <c r="S109" i="1"/>
  <c r="R109" i="1"/>
  <c r="E109" i="1"/>
  <c r="U109" i="1" s="1"/>
  <c r="S108" i="1"/>
  <c r="R108" i="1"/>
  <c r="E108" i="1"/>
  <c r="U108" i="1" s="1"/>
  <c r="S107" i="1"/>
  <c r="R107" i="1"/>
  <c r="E107" i="1"/>
  <c r="U107" i="1" s="1"/>
  <c r="S106" i="1"/>
  <c r="R106" i="1"/>
  <c r="E106" i="1"/>
  <c r="U106" i="1" s="1"/>
  <c r="S105" i="1"/>
  <c r="R105" i="1"/>
  <c r="E105" i="1"/>
  <c r="S104" i="1"/>
  <c r="R104" i="1"/>
  <c r="E104" i="1"/>
  <c r="U104" i="1" s="1"/>
  <c r="S103" i="1"/>
  <c r="R103" i="1"/>
  <c r="E103" i="1"/>
  <c r="U103" i="1" s="1"/>
  <c r="S102" i="1"/>
  <c r="R102" i="1"/>
  <c r="E102" i="1"/>
  <c r="U102" i="1" s="1"/>
  <c r="S101" i="1"/>
  <c r="R101" i="1"/>
  <c r="E101" i="1"/>
  <c r="U101" i="1" s="1"/>
  <c r="S100" i="1"/>
  <c r="R100" i="1"/>
  <c r="E100" i="1"/>
  <c r="S99" i="1"/>
  <c r="R99" i="1"/>
  <c r="E99" i="1"/>
  <c r="U99" i="1" s="1"/>
  <c r="S98" i="1"/>
  <c r="R98" i="1"/>
  <c r="E98" i="1"/>
  <c r="U98" i="1" s="1"/>
  <c r="S97" i="1"/>
  <c r="R97" i="1"/>
  <c r="E97" i="1"/>
  <c r="T97" i="1" s="1"/>
  <c r="S96" i="1"/>
  <c r="R96" i="1"/>
  <c r="E96" i="1"/>
  <c r="U96" i="1" s="1"/>
  <c r="W95" i="1"/>
  <c r="W112" i="1" s="1"/>
  <c r="V95" i="1"/>
  <c r="V112" i="1" s="1"/>
  <c r="M95" i="1"/>
  <c r="M112" i="1" s="1"/>
  <c r="S112" i="1" s="1"/>
  <c r="L95" i="1"/>
  <c r="K95" i="1"/>
  <c r="K112" i="1" s="1"/>
  <c r="J95" i="1"/>
  <c r="J112" i="1" s="1"/>
  <c r="I95" i="1"/>
  <c r="I112" i="1" s="1"/>
  <c r="H95" i="1"/>
  <c r="H112" i="1" s="1"/>
  <c r="G95" i="1"/>
  <c r="G112" i="1" s="1"/>
  <c r="F95" i="1"/>
  <c r="F112" i="1" s="1"/>
  <c r="D95" i="1"/>
  <c r="D112" i="1" s="1"/>
  <c r="C95" i="1"/>
  <c r="C112" i="1" s="1"/>
  <c r="B95" i="1"/>
  <c r="B112" i="1" s="1"/>
  <c r="E83" i="2"/>
  <c r="E82" i="2"/>
  <c r="E81" i="2"/>
  <c r="E80" i="2"/>
  <c r="W79" i="2"/>
  <c r="V79" i="2"/>
  <c r="M79" i="2"/>
  <c r="L79" i="2"/>
  <c r="K79" i="2"/>
  <c r="J79" i="2"/>
  <c r="I79" i="2"/>
  <c r="H79" i="2"/>
  <c r="G79" i="2"/>
  <c r="F79" i="2"/>
  <c r="D79" i="2"/>
  <c r="C79" i="2"/>
  <c r="B79" i="2"/>
  <c r="A76" i="2"/>
  <c r="E83" i="3"/>
  <c r="E82" i="3"/>
  <c r="E81" i="3"/>
  <c r="E80" i="3"/>
  <c r="W79" i="3"/>
  <c r="V79" i="3"/>
  <c r="M79" i="3"/>
  <c r="L79" i="3"/>
  <c r="K79" i="3"/>
  <c r="J79" i="3"/>
  <c r="I79" i="3"/>
  <c r="H79" i="3"/>
  <c r="G79" i="3"/>
  <c r="F79" i="3"/>
  <c r="D79" i="3"/>
  <c r="C79" i="3"/>
  <c r="B79" i="3"/>
  <c r="A76" i="3"/>
  <c r="E83" i="4"/>
  <c r="E82" i="4"/>
  <c r="E81" i="4"/>
  <c r="E80" i="4"/>
  <c r="W79" i="4"/>
  <c r="V79" i="4"/>
  <c r="M79" i="4"/>
  <c r="L79" i="4"/>
  <c r="K79" i="4"/>
  <c r="J79" i="4"/>
  <c r="I79" i="4"/>
  <c r="H79" i="4"/>
  <c r="G79" i="4"/>
  <c r="F79" i="4"/>
  <c r="D79" i="4"/>
  <c r="C79" i="4"/>
  <c r="B79" i="4"/>
  <c r="A76" i="4"/>
  <c r="E83" i="5"/>
  <c r="E82" i="5"/>
  <c r="E81" i="5"/>
  <c r="E80" i="5"/>
  <c r="W79" i="5"/>
  <c r="V79" i="5"/>
  <c r="M79" i="5"/>
  <c r="L79" i="5"/>
  <c r="K79" i="5"/>
  <c r="J79" i="5"/>
  <c r="I79" i="5"/>
  <c r="H79" i="5"/>
  <c r="G79" i="5"/>
  <c r="F79" i="5"/>
  <c r="D79" i="5"/>
  <c r="C79" i="5"/>
  <c r="B79" i="5"/>
  <c r="A76" i="5"/>
  <c r="E83" i="6"/>
  <c r="E82" i="6"/>
  <c r="E81" i="6"/>
  <c r="E80" i="6"/>
  <c r="W79" i="6"/>
  <c r="V79" i="6"/>
  <c r="M79" i="6"/>
  <c r="L79" i="6"/>
  <c r="K79" i="6"/>
  <c r="J79" i="6"/>
  <c r="I79" i="6"/>
  <c r="H79" i="6"/>
  <c r="G79" i="6"/>
  <c r="F79" i="6"/>
  <c r="D79" i="6"/>
  <c r="C79" i="6"/>
  <c r="B79" i="6"/>
  <c r="A76" i="6"/>
  <c r="E83" i="7"/>
  <c r="E82" i="7"/>
  <c r="E81" i="7"/>
  <c r="E80" i="7"/>
  <c r="W79" i="7"/>
  <c r="V79" i="7"/>
  <c r="M79" i="7"/>
  <c r="L79" i="7"/>
  <c r="K79" i="7"/>
  <c r="J79" i="7"/>
  <c r="I79" i="7"/>
  <c r="H79" i="7"/>
  <c r="G79" i="7"/>
  <c r="F79" i="7"/>
  <c r="D79" i="7"/>
  <c r="C79" i="7"/>
  <c r="B79" i="7"/>
  <c r="A76" i="7"/>
  <c r="E83" i="8"/>
  <c r="E82" i="8"/>
  <c r="E81" i="8"/>
  <c r="E80" i="8"/>
  <c r="W79" i="8"/>
  <c r="V79" i="8"/>
  <c r="M79" i="8"/>
  <c r="L79" i="8"/>
  <c r="K79" i="8"/>
  <c r="J79" i="8"/>
  <c r="I79" i="8"/>
  <c r="H79" i="8"/>
  <c r="G79" i="8"/>
  <c r="F79" i="8"/>
  <c r="D79" i="8"/>
  <c r="C79" i="8"/>
  <c r="B79" i="8"/>
  <c r="A76" i="8"/>
  <c r="E83" i="9"/>
  <c r="E82" i="9"/>
  <c r="E81" i="9"/>
  <c r="E80" i="9"/>
  <c r="W79" i="9"/>
  <c r="V79" i="9"/>
  <c r="M79" i="9"/>
  <c r="L79" i="9"/>
  <c r="K79" i="9"/>
  <c r="J79" i="9"/>
  <c r="I79" i="9"/>
  <c r="H79" i="9"/>
  <c r="G79" i="9"/>
  <c r="F79" i="9"/>
  <c r="D79" i="9"/>
  <c r="C79" i="9"/>
  <c r="B79" i="9"/>
  <c r="A76" i="9"/>
  <c r="E83" i="10"/>
  <c r="E82" i="10"/>
  <c r="E81" i="10"/>
  <c r="E80" i="10"/>
  <c r="W79" i="10"/>
  <c r="V79" i="10"/>
  <c r="M79" i="10"/>
  <c r="L79" i="10"/>
  <c r="K79" i="10"/>
  <c r="J79" i="10"/>
  <c r="I79" i="10"/>
  <c r="H79" i="10"/>
  <c r="G79" i="10"/>
  <c r="F79" i="10"/>
  <c r="D79" i="10"/>
  <c r="C79" i="10"/>
  <c r="B79" i="10"/>
  <c r="A76" i="10"/>
  <c r="E83" i="11"/>
  <c r="E82" i="11"/>
  <c r="E81" i="11"/>
  <c r="E80" i="11"/>
  <c r="W79" i="11"/>
  <c r="V79" i="11"/>
  <c r="M79" i="11"/>
  <c r="L79" i="11"/>
  <c r="K79" i="11"/>
  <c r="J79" i="11"/>
  <c r="I79" i="11"/>
  <c r="H79" i="11"/>
  <c r="G79" i="11"/>
  <c r="F79" i="11"/>
  <c r="D79" i="11"/>
  <c r="C79" i="11"/>
  <c r="B79" i="11"/>
  <c r="A76" i="11"/>
  <c r="E83" i="12"/>
  <c r="E82" i="12"/>
  <c r="E81" i="12"/>
  <c r="E80" i="12"/>
  <c r="W79" i="12"/>
  <c r="V79" i="12"/>
  <c r="M79" i="12"/>
  <c r="L79" i="12"/>
  <c r="K79" i="12"/>
  <c r="J79" i="12"/>
  <c r="I79" i="12"/>
  <c r="H79" i="12"/>
  <c r="G79" i="12"/>
  <c r="F79" i="12"/>
  <c r="D79" i="12"/>
  <c r="C79" i="12"/>
  <c r="B79" i="12"/>
  <c r="A76" i="12"/>
  <c r="E83" i="13"/>
  <c r="E82" i="13"/>
  <c r="E81" i="13"/>
  <c r="E80" i="13"/>
  <c r="W79" i="13"/>
  <c r="V79" i="13"/>
  <c r="M79" i="13"/>
  <c r="L79" i="13"/>
  <c r="K79" i="13"/>
  <c r="J79" i="13"/>
  <c r="I79" i="13"/>
  <c r="H79" i="13"/>
  <c r="G79" i="13"/>
  <c r="F79" i="13"/>
  <c r="D79" i="13"/>
  <c r="C79" i="13"/>
  <c r="B79" i="13"/>
  <c r="A76" i="13"/>
  <c r="E83" i="14"/>
  <c r="E82" i="14"/>
  <c r="E81" i="14"/>
  <c r="E80" i="14"/>
  <c r="W79" i="14"/>
  <c r="V79" i="14"/>
  <c r="M79" i="14"/>
  <c r="L79" i="14"/>
  <c r="K79" i="14"/>
  <c r="J79" i="14"/>
  <c r="I79" i="14"/>
  <c r="H79" i="14"/>
  <c r="G79" i="14"/>
  <c r="F79" i="14"/>
  <c r="D79" i="14"/>
  <c r="C79" i="14"/>
  <c r="B79" i="14"/>
  <c r="A76" i="14"/>
  <c r="E83" i="15"/>
  <c r="E82" i="15"/>
  <c r="E81" i="15"/>
  <c r="E80" i="15"/>
  <c r="E79" i="15" s="1"/>
  <c r="W79" i="15"/>
  <c r="V79" i="15"/>
  <c r="M79" i="15"/>
  <c r="L79" i="15"/>
  <c r="K79" i="15"/>
  <c r="J79" i="15"/>
  <c r="I79" i="15"/>
  <c r="H79" i="15"/>
  <c r="G79" i="15"/>
  <c r="F79" i="15"/>
  <c r="D79" i="15"/>
  <c r="C79" i="15"/>
  <c r="B79" i="15"/>
  <c r="A76" i="15"/>
  <c r="E83" i="16"/>
  <c r="E82" i="16"/>
  <c r="E81" i="16"/>
  <c r="E80" i="16"/>
  <c r="W79" i="16"/>
  <c r="V79" i="16"/>
  <c r="M79" i="16"/>
  <c r="L79" i="16"/>
  <c r="K79" i="16"/>
  <c r="J79" i="16"/>
  <c r="I79" i="16"/>
  <c r="H79" i="16"/>
  <c r="G79" i="16"/>
  <c r="F79" i="16"/>
  <c r="D79" i="16"/>
  <c r="C79" i="16"/>
  <c r="B79" i="16"/>
  <c r="A76" i="16"/>
  <c r="E83" i="17"/>
  <c r="E82" i="17"/>
  <c r="E81" i="17"/>
  <c r="E80" i="17"/>
  <c r="W79" i="17"/>
  <c r="V79" i="17"/>
  <c r="M79" i="17"/>
  <c r="L79" i="17"/>
  <c r="K79" i="17"/>
  <c r="J79" i="17"/>
  <c r="I79" i="17"/>
  <c r="H79" i="17"/>
  <c r="G79" i="17"/>
  <c r="F79" i="17"/>
  <c r="D79" i="17"/>
  <c r="C79" i="17"/>
  <c r="B79" i="17"/>
  <c r="A76" i="17"/>
  <c r="E83" i="18"/>
  <c r="E82" i="18"/>
  <c r="E81" i="18"/>
  <c r="E80" i="18"/>
  <c r="W79" i="18"/>
  <c r="V79" i="18"/>
  <c r="M79" i="18"/>
  <c r="L79" i="18"/>
  <c r="K79" i="18"/>
  <c r="J79" i="18"/>
  <c r="I79" i="18"/>
  <c r="H79" i="18"/>
  <c r="G79" i="18"/>
  <c r="F79" i="18"/>
  <c r="D79" i="18"/>
  <c r="C79" i="18"/>
  <c r="B79" i="18"/>
  <c r="A76" i="18"/>
  <c r="E83" i="19"/>
  <c r="E82" i="19"/>
  <c r="E81" i="19"/>
  <c r="E80" i="19"/>
  <c r="W79" i="19"/>
  <c r="V79" i="19"/>
  <c r="M79" i="19"/>
  <c r="L79" i="19"/>
  <c r="K79" i="19"/>
  <c r="J79" i="19"/>
  <c r="I79" i="19"/>
  <c r="H79" i="19"/>
  <c r="G79" i="19"/>
  <c r="F79" i="19"/>
  <c r="D79" i="19"/>
  <c r="C79" i="19"/>
  <c r="B79" i="19"/>
  <c r="A76" i="19"/>
  <c r="E83" i="20"/>
  <c r="E82" i="20"/>
  <c r="E81" i="20"/>
  <c r="E80" i="20"/>
  <c r="W79" i="20"/>
  <c r="V79" i="20"/>
  <c r="M79" i="20"/>
  <c r="L79" i="20"/>
  <c r="K79" i="20"/>
  <c r="J79" i="20"/>
  <c r="I79" i="20"/>
  <c r="H79" i="20"/>
  <c r="G79" i="20"/>
  <c r="F79" i="20"/>
  <c r="D79" i="20"/>
  <c r="C79" i="20"/>
  <c r="B79" i="20"/>
  <c r="A76" i="20"/>
  <c r="E83" i="21"/>
  <c r="E82" i="21"/>
  <c r="E81" i="21"/>
  <c r="E80" i="21"/>
  <c r="W79" i="21"/>
  <c r="V79" i="21"/>
  <c r="M79" i="21"/>
  <c r="L79" i="21"/>
  <c r="K79" i="21"/>
  <c r="J79" i="21"/>
  <c r="I79" i="21"/>
  <c r="H79" i="21"/>
  <c r="G79" i="21"/>
  <c r="F79" i="21"/>
  <c r="D79" i="21"/>
  <c r="C79" i="21"/>
  <c r="B79" i="21"/>
  <c r="A76" i="21"/>
  <c r="E83" i="22"/>
  <c r="E79" i="22" s="1"/>
  <c r="E82" i="22"/>
  <c r="E81" i="22"/>
  <c r="E80" i="22"/>
  <c r="W79" i="22"/>
  <c r="V79" i="22"/>
  <c r="M79" i="22"/>
  <c r="L79" i="22"/>
  <c r="K79" i="22"/>
  <c r="J79" i="22"/>
  <c r="I79" i="22"/>
  <c r="H79" i="22"/>
  <c r="G79" i="22"/>
  <c r="F79" i="22"/>
  <c r="D79" i="22"/>
  <c r="C79" i="22"/>
  <c r="B79" i="22"/>
  <c r="A76" i="22"/>
  <c r="E83" i="23"/>
  <c r="E82" i="23"/>
  <c r="E81" i="23"/>
  <c r="E80" i="23"/>
  <c r="W79" i="23"/>
  <c r="V79" i="23"/>
  <c r="M79" i="23"/>
  <c r="L79" i="23"/>
  <c r="K79" i="23"/>
  <c r="J79" i="23"/>
  <c r="I79" i="23"/>
  <c r="H79" i="23"/>
  <c r="G79" i="23"/>
  <c r="F79" i="23"/>
  <c r="D79" i="23"/>
  <c r="C79" i="23"/>
  <c r="B79" i="23"/>
  <c r="A76" i="23"/>
  <c r="E83" i="24"/>
  <c r="E82" i="24"/>
  <c r="E81" i="24"/>
  <c r="E80" i="24"/>
  <c r="W79" i="24"/>
  <c r="V79" i="24"/>
  <c r="M79" i="24"/>
  <c r="L79" i="24"/>
  <c r="K79" i="24"/>
  <c r="J79" i="24"/>
  <c r="I79" i="24"/>
  <c r="H79" i="24"/>
  <c r="G79" i="24"/>
  <c r="F79" i="24"/>
  <c r="D79" i="24"/>
  <c r="C79" i="24"/>
  <c r="B79" i="24"/>
  <c r="A76" i="24"/>
  <c r="E83" i="25"/>
  <c r="E82" i="25"/>
  <c r="E81" i="25"/>
  <c r="E80" i="25"/>
  <c r="W79" i="25"/>
  <c r="V79" i="25"/>
  <c r="M79" i="25"/>
  <c r="L79" i="25"/>
  <c r="K79" i="25"/>
  <c r="J79" i="25"/>
  <c r="I79" i="25"/>
  <c r="H79" i="25"/>
  <c r="G79" i="25"/>
  <c r="F79" i="25"/>
  <c r="D79" i="25"/>
  <c r="C79" i="25"/>
  <c r="B79" i="25"/>
  <c r="A76" i="25"/>
  <c r="E83" i="26"/>
  <c r="E82" i="26"/>
  <c r="E81" i="26"/>
  <c r="E80" i="26"/>
  <c r="W79" i="26"/>
  <c r="V79" i="26"/>
  <c r="M79" i="26"/>
  <c r="L79" i="26"/>
  <c r="K79" i="26"/>
  <c r="J79" i="26"/>
  <c r="I79" i="26"/>
  <c r="H79" i="26"/>
  <c r="G79" i="26"/>
  <c r="F79" i="26"/>
  <c r="D79" i="26"/>
  <c r="C79" i="26"/>
  <c r="B79" i="26"/>
  <c r="A76" i="26"/>
  <c r="E83" i="27"/>
  <c r="E82" i="27"/>
  <c r="E81" i="27"/>
  <c r="E80" i="27"/>
  <c r="W79" i="27"/>
  <c r="V79" i="27"/>
  <c r="M79" i="27"/>
  <c r="L79" i="27"/>
  <c r="K79" i="27"/>
  <c r="J79" i="27"/>
  <c r="I79" i="27"/>
  <c r="H79" i="27"/>
  <c r="G79" i="27"/>
  <c r="F79" i="27"/>
  <c r="D79" i="27"/>
  <c r="C79" i="27"/>
  <c r="B79" i="27"/>
  <c r="A76" i="27"/>
  <c r="E83" i="28"/>
  <c r="E82" i="28"/>
  <c r="E81" i="28"/>
  <c r="E80" i="28"/>
  <c r="W79" i="28"/>
  <c r="V79" i="28"/>
  <c r="M79" i="28"/>
  <c r="L79" i="28"/>
  <c r="K79" i="28"/>
  <c r="J79" i="28"/>
  <c r="I79" i="28"/>
  <c r="H79" i="28"/>
  <c r="G79" i="28"/>
  <c r="F79" i="28"/>
  <c r="D79" i="28"/>
  <c r="C79" i="28"/>
  <c r="B79" i="28"/>
  <c r="A76" i="28"/>
  <c r="E83" i="1"/>
  <c r="E82" i="1"/>
  <c r="E81" i="1"/>
  <c r="E80" i="1"/>
  <c r="W79" i="1"/>
  <c r="V79" i="1"/>
  <c r="M79" i="1"/>
  <c r="L79" i="1"/>
  <c r="K79" i="1"/>
  <c r="J79" i="1"/>
  <c r="I79" i="1"/>
  <c r="H79" i="1"/>
  <c r="G79" i="1"/>
  <c r="F79" i="1"/>
  <c r="D79" i="1"/>
  <c r="C79" i="1"/>
  <c r="B79" i="1"/>
  <c r="A76" i="1"/>
  <c r="S93" i="28"/>
  <c r="R93" i="28"/>
  <c r="Q93" i="28"/>
  <c r="P93" i="28"/>
  <c r="E93" i="28"/>
  <c r="S92" i="28"/>
  <c r="R92" i="28"/>
  <c r="Q92" i="28"/>
  <c r="P92" i="28"/>
  <c r="E92" i="28"/>
  <c r="U92" i="28" s="1"/>
  <c r="S91" i="28"/>
  <c r="R91" i="28"/>
  <c r="Q91" i="28"/>
  <c r="P91" i="28"/>
  <c r="E91" i="28"/>
  <c r="T90" i="28"/>
  <c r="S90" i="28"/>
  <c r="R90" i="28"/>
  <c r="Q90" i="28"/>
  <c r="P90" i="28"/>
  <c r="E90" i="28"/>
  <c r="U90" i="28" s="1"/>
  <c r="S89" i="28"/>
  <c r="R89" i="28"/>
  <c r="Q89" i="28"/>
  <c r="P89" i="28"/>
  <c r="E89" i="28"/>
  <c r="S88" i="28"/>
  <c r="R88" i="28"/>
  <c r="Q88" i="28"/>
  <c r="P88" i="28"/>
  <c r="E88" i="28"/>
  <c r="U88" i="28" s="1"/>
  <c r="U87" i="28"/>
  <c r="S87" i="28"/>
  <c r="R87" i="28"/>
  <c r="Q87" i="28"/>
  <c r="P87" i="28"/>
  <c r="E87" i="28"/>
  <c r="T87" i="28" s="1"/>
  <c r="T86" i="28"/>
  <c r="S86" i="28"/>
  <c r="R86" i="28"/>
  <c r="Q86" i="28"/>
  <c r="P86" i="28"/>
  <c r="E86" i="28"/>
  <c r="U86" i="28" s="1"/>
  <c r="W72" i="28"/>
  <c r="V72" i="28"/>
  <c r="O72" i="28"/>
  <c r="N72" i="28"/>
  <c r="M72" i="28"/>
  <c r="L72" i="28"/>
  <c r="K72" i="28"/>
  <c r="J72" i="28"/>
  <c r="I72" i="28"/>
  <c r="H72" i="28"/>
  <c r="G72" i="28"/>
  <c r="F72" i="28"/>
  <c r="C72" i="28"/>
  <c r="B72" i="28"/>
  <c r="W71" i="28"/>
  <c r="V71" i="28"/>
  <c r="O71" i="28"/>
  <c r="N71" i="28"/>
  <c r="M71" i="28"/>
  <c r="L71" i="28"/>
  <c r="K71" i="28"/>
  <c r="S71" i="28" s="1"/>
  <c r="J71" i="28"/>
  <c r="I71" i="28"/>
  <c r="H71" i="28"/>
  <c r="G71" i="28"/>
  <c r="F71" i="28"/>
  <c r="C71" i="28"/>
  <c r="B71" i="28"/>
  <c r="E71" i="28" s="1"/>
  <c r="W70" i="28"/>
  <c r="V70" i="28"/>
  <c r="O70" i="28"/>
  <c r="N70" i="28"/>
  <c r="M70" i="28"/>
  <c r="L70" i="28"/>
  <c r="K70" i="28"/>
  <c r="J70" i="28"/>
  <c r="R70" i="28" s="1"/>
  <c r="I70" i="28"/>
  <c r="H70" i="28"/>
  <c r="G70" i="28"/>
  <c r="F70" i="28"/>
  <c r="C70" i="28"/>
  <c r="B70" i="28"/>
  <c r="E70" i="28" s="1"/>
  <c r="S69" i="28"/>
  <c r="R69" i="28"/>
  <c r="Q69" i="28"/>
  <c r="P69" i="28"/>
  <c r="E69" i="28"/>
  <c r="U69" i="28" s="1"/>
  <c r="W67" i="28"/>
  <c r="V67" i="28"/>
  <c r="O67" i="28"/>
  <c r="N67" i="28"/>
  <c r="M67" i="28"/>
  <c r="L67" i="28"/>
  <c r="K67" i="28"/>
  <c r="J67" i="28"/>
  <c r="I67" i="28"/>
  <c r="H67" i="28"/>
  <c r="R67" i="28" s="1"/>
  <c r="G67" i="28"/>
  <c r="F67" i="28"/>
  <c r="C67" i="28"/>
  <c r="B67" i="28"/>
  <c r="W66" i="28"/>
  <c r="V66" i="28"/>
  <c r="O66" i="28"/>
  <c r="N66" i="28"/>
  <c r="M66" i="28"/>
  <c r="L66" i="28"/>
  <c r="K66" i="28"/>
  <c r="J66" i="28"/>
  <c r="I66" i="28"/>
  <c r="H66" i="28"/>
  <c r="G66" i="28"/>
  <c r="F66" i="28"/>
  <c r="C66" i="28"/>
  <c r="B66" i="28"/>
  <c r="S65" i="28"/>
  <c r="R65" i="28"/>
  <c r="Q65" i="28"/>
  <c r="P65" i="28"/>
  <c r="E65" i="28"/>
  <c r="U64" i="28"/>
  <c r="S64" i="28"/>
  <c r="R64" i="28"/>
  <c r="Q64" i="28"/>
  <c r="P64" i="28"/>
  <c r="E64" i="28"/>
  <c r="T64" i="28" s="1"/>
  <c r="S63" i="28"/>
  <c r="R63" i="28"/>
  <c r="Q63" i="28"/>
  <c r="P63" i="28"/>
  <c r="E63" i="28"/>
  <c r="S62" i="28"/>
  <c r="R62" i="28"/>
  <c r="Q62" i="28"/>
  <c r="P62" i="28"/>
  <c r="E62" i="28"/>
  <c r="U62" i="28" s="1"/>
  <c r="S61" i="28"/>
  <c r="R61" i="28"/>
  <c r="Q61" i="28"/>
  <c r="P61" i="28"/>
  <c r="E61" i="28"/>
  <c r="U61" i="28" s="1"/>
  <c r="V59" i="28"/>
  <c r="S59" i="28"/>
  <c r="O59" i="28"/>
  <c r="N59" i="28"/>
  <c r="M59" i="28"/>
  <c r="L59" i="28"/>
  <c r="K59" i="28"/>
  <c r="J59" i="28"/>
  <c r="I59" i="28"/>
  <c r="H59" i="28"/>
  <c r="R59" i="28" s="1"/>
  <c r="G59" i="28"/>
  <c r="F59" i="28"/>
  <c r="C59" i="28"/>
  <c r="B59" i="28"/>
  <c r="E59" i="28" s="1"/>
  <c r="S58" i="28"/>
  <c r="R58" i="28"/>
  <c r="Q58" i="28"/>
  <c r="P58" i="28"/>
  <c r="E58" i="28"/>
  <c r="U58" i="28" s="1"/>
  <c r="S57" i="28"/>
  <c r="R57" i="28"/>
  <c r="Q57" i="28"/>
  <c r="P57" i="28"/>
  <c r="E57" i="28"/>
  <c r="U56" i="28"/>
  <c r="S56" i="28"/>
  <c r="R56" i="28"/>
  <c r="Q56" i="28"/>
  <c r="P56" i="28"/>
  <c r="E56" i="28"/>
  <c r="T56" i="28" s="1"/>
  <c r="S55" i="28"/>
  <c r="R55" i="28"/>
  <c r="Q55" i="28"/>
  <c r="P55" i="28"/>
  <c r="E55" i="28"/>
  <c r="W53" i="28"/>
  <c r="V53" i="28"/>
  <c r="O53" i="28"/>
  <c r="N53" i="28"/>
  <c r="M53" i="28"/>
  <c r="L53" i="28"/>
  <c r="K53" i="28"/>
  <c r="J53" i="28"/>
  <c r="I53" i="28"/>
  <c r="H53" i="28"/>
  <c r="G53" i="28"/>
  <c r="F53" i="28"/>
  <c r="C53" i="28"/>
  <c r="B53" i="28"/>
  <c r="S52" i="28"/>
  <c r="R52" i="28"/>
  <c r="Q52" i="28"/>
  <c r="P52" i="28"/>
  <c r="E52" i="28"/>
  <c r="T51" i="28"/>
  <c r="S51" i="28"/>
  <c r="R51" i="28"/>
  <c r="Q51" i="28"/>
  <c r="P51" i="28"/>
  <c r="E51" i="28"/>
  <c r="U51" i="28" s="1"/>
  <c r="S50" i="28"/>
  <c r="R50" i="28"/>
  <c r="Q50" i="28"/>
  <c r="P50" i="28"/>
  <c r="E50" i="28"/>
  <c r="S49" i="28"/>
  <c r="R49" i="28"/>
  <c r="Q49" i="28"/>
  <c r="P49" i="28"/>
  <c r="E49" i="28"/>
  <c r="U49" i="28" s="1"/>
  <c r="U48" i="28"/>
  <c r="S48" i="28"/>
  <c r="R48" i="28"/>
  <c r="Q48" i="28"/>
  <c r="P48" i="28"/>
  <c r="E48" i="28"/>
  <c r="T48" i="28" s="1"/>
  <c r="S47" i="28"/>
  <c r="R47" i="28"/>
  <c r="Q47" i="28"/>
  <c r="P47" i="28"/>
  <c r="E47" i="28"/>
  <c r="U47" i="28" s="1"/>
  <c r="S46" i="28"/>
  <c r="R46" i="28"/>
  <c r="Q46" i="28"/>
  <c r="P46" i="28"/>
  <c r="E46" i="28"/>
  <c r="S45" i="28"/>
  <c r="R45" i="28"/>
  <c r="Q45" i="28"/>
  <c r="P45" i="28"/>
  <c r="E45" i="28"/>
  <c r="U45" i="28" s="1"/>
  <c r="U44" i="28"/>
  <c r="S44" i="28"/>
  <c r="R44" i="28"/>
  <c r="Q44" i="28"/>
  <c r="P44" i="28"/>
  <c r="E44" i="28"/>
  <c r="T44" i="28" s="1"/>
  <c r="S43" i="28"/>
  <c r="R43" i="28"/>
  <c r="Q43" i="28"/>
  <c r="P43" i="28"/>
  <c r="E43" i="28"/>
  <c r="S42" i="28"/>
  <c r="R42" i="28"/>
  <c r="Q42" i="28"/>
  <c r="P42" i="28"/>
  <c r="E42" i="28"/>
  <c r="W40" i="28"/>
  <c r="V40" i="28"/>
  <c r="O40" i="28"/>
  <c r="N40" i="28"/>
  <c r="M40" i="28"/>
  <c r="L40" i="28"/>
  <c r="K40" i="28"/>
  <c r="J40" i="28"/>
  <c r="I40" i="28"/>
  <c r="Q40" i="28" s="1"/>
  <c r="H40" i="28"/>
  <c r="P40" i="28" s="1"/>
  <c r="G40" i="28"/>
  <c r="F40" i="28"/>
  <c r="C40" i="28"/>
  <c r="B40" i="28"/>
  <c r="E40" i="28" s="1"/>
  <c r="S39" i="28"/>
  <c r="R39" i="28"/>
  <c r="Q39" i="28"/>
  <c r="P39" i="28"/>
  <c r="E39" i="28"/>
  <c r="T39" i="28" s="1"/>
  <c r="S38" i="28"/>
  <c r="R38" i="28"/>
  <c r="Q38" i="28"/>
  <c r="P38" i="28"/>
  <c r="E38" i="28"/>
  <c r="S37" i="28"/>
  <c r="R37" i="28"/>
  <c r="Q37" i="28"/>
  <c r="P37" i="28"/>
  <c r="E37" i="28"/>
  <c r="S36" i="28"/>
  <c r="R36" i="28"/>
  <c r="Q36" i="28"/>
  <c r="P36" i="28"/>
  <c r="E36" i="28"/>
  <c r="S35" i="28"/>
  <c r="R35" i="28"/>
  <c r="Q35" i="28"/>
  <c r="P35" i="28"/>
  <c r="E35" i="28"/>
  <c r="U35" i="28" s="1"/>
  <c r="W33" i="28"/>
  <c r="V33" i="28"/>
  <c r="O33" i="28"/>
  <c r="N33" i="28"/>
  <c r="M33" i="28"/>
  <c r="L33" i="28"/>
  <c r="K33" i="28"/>
  <c r="J33" i="28"/>
  <c r="I33" i="28"/>
  <c r="H33" i="28"/>
  <c r="R33" i="28" s="1"/>
  <c r="G33" i="28"/>
  <c r="F33" i="28"/>
  <c r="C33" i="28"/>
  <c r="B33" i="28"/>
  <c r="E33" i="28" s="1"/>
  <c r="S32" i="28"/>
  <c r="R32" i="28"/>
  <c r="Q32" i="28"/>
  <c r="P32" i="28"/>
  <c r="E32" i="28"/>
  <c r="W30" i="28"/>
  <c r="V30" i="28"/>
  <c r="O30" i="28"/>
  <c r="N30" i="28"/>
  <c r="M30" i="28"/>
  <c r="L30" i="28"/>
  <c r="K30" i="28"/>
  <c r="J30" i="28"/>
  <c r="I30" i="28"/>
  <c r="H30" i="28"/>
  <c r="G30" i="28"/>
  <c r="F30" i="28"/>
  <c r="C30" i="28"/>
  <c r="B30" i="28"/>
  <c r="S29" i="28"/>
  <c r="R29" i="28"/>
  <c r="Q29" i="28"/>
  <c r="P29" i="28"/>
  <c r="E29" i="28"/>
  <c r="S28" i="28"/>
  <c r="R28" i="28"/>
  <c r="Q28" i="28"/>
  <c r="P28" i="28"/>
  <c r="E28" i="28"/>
  <c r="U28" i="28" s="1"/>
  <c r="S27" i="28"/>
  <c r="R27" i="28"/>
  <c r="Q27" i="28"/>
  <c r="P27" i="28"/>
  <c r="E27" i="28"/>
  <c r="S26" i="28"/>
  <c r="R26" i="28"/>
  <c r="Q26" i="28"/>
  <c r="P26" i="28"/>
  <c r="E26" i="28"/>
  <c r="U26" i="28" s="1"/>
  <c r="W24" i="28"/>
  <c r="V24" i="28"/>
  <c r="O24" i="28"/>
  <c r="N24" i="28"/>
  <c r="M24" i="28"/>
  <c r="L24" i="28"/>
  <c r="K24" i="28"/>
  <c r="J24" i="28"/>
  <c r="I24" i="28"/>
  <c r="H24" i="28"/>
  <c r="G24" i="28"/>
  <c r="F24" i="28"/>
  <c r="C24" i="28"/>
  <c r="B24" i="28"/>
  <c r="E24" i="28" s="1"/>
  <c r="T23" i="28"/>
  <c r="S23" i="28"/>
  <c r="R23" i="28"/>
  <c r="Q23" i="28"/>
  <c r="P23" i="28"/>
  <c r="E23" i="28"/>
  <c r="U23" i="28" s="1"/>
  <c r="S22" i="28"/>
  <c r="R22" i="28"/>
  <c r="Q22" i="28"/>
  <c r="P22" i="28"/>
  <c r="E22" i="28"/>
  <c r="S21" i="28"/>
  <c r="R21" i="28"/>
  <c r="Q21" i="28"/>
  <c r="P21" i="28"/>
  <c r="E21" i="28"/>
  <c r="U21" i="28" s="1"/>
  <c r="U20" i="28"/>
  <c r="S20" i="28"/>
  <c r="R20" i="28"/>
  <c r="Q20" i="28"/>
  <c r="P20" i="28"/>
  <c r="E20" i="28"/>
  <c r="T20" i="28" s="1"/>
  <c r="T19" i="28"/>
  <c r="S19" i="28"/>
  <c r="R19" i="28"/>
  <c r="Q19" i="28"/>
  <c r="P19" i="28"/>
  <c r="E19" i="28"/>
  <c r="U19" i="28" s="1"/>
  <c r="S18" i="28"/>
  <c r="R18" i="28"/>
  <c r="Q18" i="28"/>
  <c r="P18" i="28"/>
  <c r="E18" i="28"/>
  <c r="W16" i="28"/>
  <c r="V16" i="28"/>
  <c r="O16" i="28"/>
  <c r="N16" i="28"/>
  <c r="M16" i="28"/>
  <c r="L16" i="28"/>
  <c r="K16" i="28"/>
  <c r="J16" i="28"/>
  <c r="I16" i="28"/>
  <c r="H16" i="28"/>
  <c r="R16" i="28" s="1"/>
  <c r="G16" i="28"/>
  <c r="F16" i="28"/>
  <c r="C16" i="28"/>
  <c r="B16" i="28"/>
  <c r="E16" i="28" s="1"/>
  <c r="U15" i="28"/>
  <c r="S15" i="28"/>
  <c r="R15" i="28"/>
  <c r="Q15" i="28"/>
  <c r="P15" i="28"/>
  <c r="E15" i="28"/>
  <c r="T15" i="28" s="1"/>
  <c r="T14" i="28"/>
  <c r="S14" i="28"/>
  <c r="R14" i="28"/>
  <c r="Q14" i="28"/>
  <c r="P14" i="28"/>
  <c r="E14" i="28"/>
  <c r="U14" i="28" s="1"/>
  <c r="S13" i="28"/>
  <c r="R13" i="28"/>
  <c r="Q13" i="28"/>
  <c r="P13" i="28"/>
  <c r="E13" i="28"/>
  <c r="S12" i="28"/>
  <c r="R12" i="28"/>
  <c r="Q12" i="28"/>
  <c r="P12" i="28"/>
  <c r="E12" i="28"/>
  <c r="U12" i="28" s="1"/>
  <c r="U11" i="28"/>
  <c r="S11" i="28"/>
  <c r="R11" i="28"/>
  <c r="Q11" i="28"/>
  <c r="P11" i="28"/>
  <c r="E11" i="28"/>
  <c r="T11" i="28" s="1"/>
  <c r="S10" i="28"/>
  <c r="R10" i="28"/>
  <c r="Q10" i="28"/>
  <c r="P10" i="28"/>
  <c r="E10" i="28"/>
  <c r="U10" i="28" s="1"/>
  <c r="S9" i="28"/>
  <c r="R9" i="28"/>
  <c r="Q9" i="28"/>
  <c r="P9" i="28"/>
  <c r="E9" i="28"/>
  <c r="S93" i="27"/>
  <c r="R93" i="27"/>
  <c r="Q93" i="27"/>
  <c r="P93" i="27"/>
  <c r="E93" i="27"/>
  <c r="U93" i="27" s="1"/>
  <c r="S92" i="27"/>
  <c r="R92" i="27"/>
  <c r="Q92" i="27"/>
  <c r="P92" i="27"/>
  <c r="E92" i="27"/>
  <c r="S91" i="27"/>
  <c r="R91" i="27"/>
  <c r="Q91" i="27"/>
  <c r="P91" i="27"/>
  <c r="E91" i="27"/>
  <c r="U91" i="27" s="1"/>
  <c r="S90" i="27"/>
  <c r="R90" i="27"/>
  <c r="Q90" i="27"/>
  <c r="P90" i="27"/>
  <c r="E90" i="27"/>
  <c r="S89" i="27"/>
  <c r="R89" i="27"/>
  <c r="Q89" i="27"/>
  <c r="P89" i="27"/>
  <c r="E89" i="27"/>
  <c r="U89" i="27" s="1"/>
  <c r="S88" i="27"/>
  <c r="R88" i="27"/>
  <c r="Q88" i="27"/>
  <c r="P88" i="27"/>
  <c r="E88" i="27"/>
  <c r="T88" i="27" s="1"/>
  <c r="T87" i="27"/>
  <c r="S87" i="27"/>
  <c r="R87" i="27"/>
  <c r="Q87" i="27"/>
  <c r="P87" i="27"/>
  <c r="E87" i="27"/>
  <c r="U87" i="27" s="1"/>
  <c r="S86" i="27"/>
  <c r="R86" i="27"/>
  <c r="Q86" i="27"/>
  <c r="P86" i="27"/>
  <c r="E86" i="27"/>
  <c r="W72" i="27"/>
  <c r="V72" i="27"/>
  <c r="O72" i="27"/>
  <c r="N72" i="27"/>
  <c r="M72" i="27"/>
  <c r="L72" i="27"/>
  <c r="K72" i="27"/>
  <c r="J72" i="27"/>
  <c r="I72" i="27"/>
  <c r="H72" i="27"/>
  <c r="G72" i="27"/>
  <c r="F72" i="27"/>
  <c r="C72" i="27"/>
  <c r="B72" i="27"/>
  <c r="W71" i="27"/>
  <c r="V71" i="27"/>
  <c r="O71" i="27"/>
  <c r="N71" i="27"/>
  <c r="M71" i="27"/>
  <c r="L71" i="27"/>
  <c r="K71" i="27"/>
  <c r="J71" i="27"/>
  <c r="I71" i="27"/>
  <c r="S71" i="27" s="1"/>
  <c r="H71" i="27"/>
  <c r="G71" i="27"/>
  <c r="F71" i="27"/>
  <c r="C71" i="27"/>
  <c r="B71" i="27"/>
  <c r="E71" i="27" s="1"/>
  <c r="W70" i="27"/>
  <c r="V70" i="27"/>
  <c r="O70" i="27"/>
  <c r="N70" i="27"/>
  <c r="M70" i="27"/>
  <c r="L70" i="27"/>
  <c r="K70" i="27"/>
  <c r="J70" i="27"/>
  <c r="I70" i="27"/>
  <c r="S70" i="27" s="1"/>
  <c r="H70" i="27"/>
  <c r="R70" i="27" s="1"/>
  <c r="G70" i="27"/>
  <c r="F70" i="27"/>
  <c r="C70" i="27"/>
  <c r="E70" i="27" s="1"/>
  <c r="B70" i="27"/>
  <c r="S69" i="27"/>
  <c r="R69" i="27"/>
  <c r="Q69" i="27"/>
  <c r="P69" i="27"/>
  <c r="E69" i="27"/>
  <c r="W67" i="27"/>
  <c r="V67" i="27"/>
  <c r="O67" i="27"/>
  <c r="N67" i="27"/>
  <c r="M67" i="27"/>
  <c r="L67" i="27"/>
  <c r="K67" i="27"/>
  <c r="J67" i="27"/>
  <c r="I67" i="27"/>
  <c r="H67" i="27"/>
  <c r="G67" i="27"/>
  <c r="F67" i="27"/>
  <c r="C67" i="27"/>
  <c r="B67" i="27"/>
  <c r="W66" i="27"/>
  <c r="V66" i="27"/>
  <c r="O66" i="27"/>
  <c r="N66" i="27"/>
  <c r="M66" i="27"/>
  <c r="L66" i="27"/>
  <c r="K66" i="27"/>
  <c r="J66" i="27"/>
  <c r="I66" i="27"/>
  <c r="S66" i="27" s="1"/>
  <c r="H66" i="27"/>
  <c r="G66" i="27"/>
  <c r="F66" i="27"/>
  <c r="C66" i="27"/>
  <c r="B66" i="27"/>
  <c r="E66" i="27" s="1"/>
  <c r="U65" i="27"/>
  <c r="S65" i="27"/>
  <c r="R65" i="27"/>
  <c r="Q65" i="27"/>
  <c r="P65" i="27"/>
  <c r="E65" i="27"/>
  <c r="T65" i="27" s="1"/>
  <c r="S64" i="27"/>
  <c r="R64" i="27"/>
  <c r="Q64" i="27"/>
  <c r="P64" i="27"/>
  <c r="E64" i="27"/>
  <c r="S63" i="27"/>
  <c r="R63" i="27"/>
  <c r="Q63" i="27"/>
  <c r="P63" i="27"/>
  <c r="E63" i="27"/>
  <c r="U63" i="27" s="1"/>
  <c r="S62" i="27"/>
  <c r="R62" i="27"/>
  <c r="Q62" i="27"/>
  <c r="P62" i="27"/>
  <c r="E62" i="27"/>
  <c r="T62" i="27" s="1"/>
  <c r="U61" i="27"/>
  <c r="T61" i="27"/>
  <c r="S61" i="27"/>
  <c r="R61" i="27"/>
  <c r="Q61" i="27"/>
  <c r="P61" i="27"/>
  <c r="E61" i="27"/>
  <c r="V59" i="27"/>
  <c r="O59" i="27"/>
  <c r="N59" i="27"/>
  <c r="M59" i="27"/>
  <c r="L59" i="27"/>
  <c r="K59" i="27"/>
  <c r="J59" i="27"/>
  <c r="I59" i="27"/>
  <c r="H59" i="27"/>
  <c r="G59" i="27"/>
  <c r="F59" i="27"/>
  <c r="C59" i="27"/>
  <c r="B59" i="27"/>
  <c r="S58" i="27"/>
  <c r="R58" i="27"/>
  <c r="Q58" i="27"/>
  <c r="P58" i="27"/>
  <c r="E58" i="27"/>
  <c r="T58" i="27" s="1"/>
  <c r="U57" i="27"/>
  <c r="S57" i="27"/>
  <c r="R57" i="27"/>
  <c r="Q57" i="27"/>
  <c r="P57" i="27"/>
  <c r="E57" i="27"/>
  <c r="T57" i="27" s="1"/>
  <c r="S56" i="27"/>
  <c r="R56" i="27"/>
  <c r="Q56" i="27"/>
  <c r="P56" i="27"/>
  <c r="E56" i="27"/>
  <c r="S55" i="27"/>
  <c r="R55" i="27"/>
  <c r="Q55" i="27"/>
  <c r="P55" i="27"/>
  <c r="E55" i="27"/>
  <c r="U55" i="27" s="1"/>
  <c r="W53" i="27"/>
  <c r="V53" i="27"/>
  <c r="O53" i="27"/>
  <c r="N53" i="27"/>
  <c r="M53" i="27"/>
  <c r="L53" i="27"/>
  <c r="K53" i="27"/>
  <c r="Q53" i="27" s="1"/>
  <c r="J53" i="27"/>
  <c r="I53" i="27"/>
  <c r="S53" i="27" s="1"/>
  <c r="H53" i="27"/>
  <c r="G53" i="27"/>
  <c r="F53" i="27"/>
  <c r="C53" i="27"/>
  <c r="B53" i="27"/>
  <c r="U52" i="27"/>
  <c r="T52" i="27"/>
  <c r="S52" i="27"/>
  <c r="R52" i="27"/>
  <c r="Q52" i="27"/>
  <c r="P52" i="27"/>
  <c r="E52" i="27"/>
  <c r="S51" i="27"/>
  <c r="R51" i="27"/>
  <c r="Q51" i="27"/>
  <c r="P51" i="27"/>
  <c r="E51" i="27"/>
  <c r="S50" i="27"/>
  <c r="R50" i="27"/>
  <c r="Q50" i="27"/>
  <c r="P50" i="27"/>
  <c r="E50" i="27"/>
  <c r="U50" i="27" s="1"/>
  <c r="U49" i="27"/>
  <c r="S49" i="27"/>
  <c r="R49" i="27"/>
  <c r="Q49" i="27"/>
  <c r="P49" i="27"/>
  <c r="E49" i="27"/>
  <c r="T49" i="27" s="1"/>
  <c r="U48" i="27"/>
  <c r="T48" i="27"/>
  <c r="S48" i="27"/>
  <c r="R48" i="27"/>
  <c r="Q48" i="27"/>
  <c r="P48" i="27"/>
  <c r="E48" i="27"/>
  <c r="S47" i="27"/>
  <c r="R47" i="27"/>
  <c r="Q47" i="27"/>
  <c r="P47" i="27"/>
  <c r="E47" i="27"/>
  <c r="S46" i="27"/>
  <c r="R46" i="27"/>
  <c r="Q46" i="27"/>
  <c r="P46" i="27"/>
  <c r="E46" i="27"/>
  <c r="U46" i="27" s="1"/>
  <c r="U45" i="27"/>
  <c r="S45" i="27"/>
  <c r="R45" i="27"/>
  <c r="Q45" i="27"/>
  <c r="P45" i="27"/>
  <c r="E45" i="27"/>
  <c r="T45" i="27" s="1"/>
  <c r="U44" i="27"/>
  <c r="T44" i="27"/>
  <c r="S44" i="27"/>
  <c r="R44" i="27"/>
  <c r="Q44" i="27"/>
  <c r="P44" i="27"/>
  <c r="E44" i="27"/>
  <c r="S43" i="27"/>
  <c r="R43" i="27"/>
  <c r="Q43" i="27"/>
  <c r="P43" i="27"/>
  <c r="E43" i="27"/>
  <c r="S42" i="27"/>
  <c r="R42" i="27"/>
  <c r="Q42" i="27"/>
  <c r="P42" i="27"/>
  <c r="E42" i="27"/>
  <c r="U42" i="27" s="1"/>
  <c r="W40" i="27"/>
  <c r="V40" i="27"/>
  <c r="R40" i="27"/>
  <c r="O40" i="27"/>
  <c r="N40" i="27"/>
  <c r="M40" i="27"/>
  <c r="L40" i="27"/>
  <c r="K40" i="27"/>
  <c r="J40" i="27"/>
  <c r="I40" i="27"/>
  <c r="H40" i="27"/>
  <c r="G40" i="27"/>
  <c r="F40" i="27"/>
  <c r="C40" i="27"/>
  <c r="B40" i="27"/>
  <c r="E40" i="27" s="1"/>
  <c r="U39" i="27"/>
  <c r="T39" i="27"/>
  <c r="S39" i="27"/>
  <c r="R39" i="27"/>
  <c r="Q39" i="27"/>
  <c r="P39" i="27"/>
  <c r="E39" i="27"/>
  <c r="S38" i="27"/>
  <c r="R38" i="27"/>
  <c r="Q38" i="27"/>
  <c r="P38" i="27"/>
  <c r="E38" i="27"/>
  <c r="S37" i="27"/>
  <c r="R37" i="27"/>
  <c r="Q37" i="27"/>
  <c r="P37" i="27"/>
  <c r="E37" i="27"/>
  <c r="U37" i="27" s="1"/>
  <c r="S36" i="27"/>
  <c r="R36" i="27"/>
  <c r="Q36" i="27"/>
  <c r="P36" i="27"/>
  <c r="E36" i="27"/>
  <c r="S35" i="27"/>
  <c r="R35" i="27"/>
  <c r="Q35" i="27"/>
  <c r="U35" i="27" s="1"/>
  <c r="P35" i="27"/>
  <c r="T35" i="27" s="1"/>
  <c r="E35" i="27"/>
  <c r="W33" i="27"/>
  <c r="V33" i="27"/>
  <c r="O33" i="27"/>
  <c r="N33" i="27"/>
  <c r="M33" i="27"/>
  <c r="L33" i="27"/>
  <c r="K33" i="27"/>
  <c r="J33" i="27"/>
  <c r="I33" i="27"/>
  <c r="S33" i="27" s="1"/>
  <c r="H33" i="27"/>
  <c r="R33" i="27" s="1"/>
  <c r="G33" i="27"/>
  <c r="F33" i="27"/>
  <c r="C33" i="27"/>
  <c r="B33" i="27"/>
  <c r="E33" i="27" s="1"/>
  <c r="S32" i="27"/>
  <c r="R32" i="27"/>
  <c r="Q32" i="27"/>
  <c r="P32" i="27"/>
  <c r="E32" i="27"/>
  <c r="U32" i="27" s="1"/>
  <c r="W30" i="27"/>
  <c r="V30" i="27"/>
  <c r="R30" i="27"/>
  <c r="O30" i="27"/>
  <c r="N30" i="27"/>
  <c r="M30" i="27"/>
  <c r="L30" i="27"/>
  <c r="K30" i="27"/>
  <c r="J30" i="27"/>
  <c r="I30" i="27"/>
  <c r="H30" i="27"/>
  <c r="G30" i="27"/>
  <c r="F30" i="27"/>
  <c r="C30" i="27"/>
  <c r="B30" i="27"/>
  <c r="E30" i="27" s="1"/>
  <c r="U29" i="27"/>
  <c r="T29" i="27"/>
  <c r="S29" i="27"/>
  <c r="R29" i="27"/>
  <c r="Q29" i="27"/>
  <c r="P29" i="27"/>
  <c r="E29" i="27"/>
  <c r="S28" i="27"/>
  <c r="R28" i="27"/>
  <c r="Q28" i="27"/>
  <c r="P28" i="27"/>
  <c r="E28" i="27"/>
  <c r="S27" i="27"/>
  <c r="R27" i="27"/>
  <c r="Q27" i="27"/>
  <c r="P27" i="27"/>
  <c r="E27" i="27"/>
  <c r="U27" i="27" s="1"/>
  <c r="U26" i="27"/>
  <c r="S26" i="27"/>
  <c r="R26" i="27"/>
  <c r="Q26" i="27"/>
  <c r="P26" i="27"/>
  <c r="E26" i="27"/>
  <c r="T26" i="27" s="1"/>
  <c r="W24" i="27"/>
  <c r="V24" i="27"/>
  <c r="O24" i="27"/>
  <c r="N24" i="27"/>
  <c r="M24" i="27"/>
  <c r="L24" i="27"/>
  <c r="K24" i="27"/>
  <c r="J24" i="27"/>
  <c r="I24" i="27"/>
  <c r="S24" i="27" s="1"/>
  <c r="H24" i="27"/>
  <c r="R24" i="27" s="1"/>
  <c r="G24" i="27"/>
  <c r="F24" i="27"/>
  <c r="C24" i="27"/>
  <c r="B24" i="27"/>
  <c r="S23" i="27"/>
  <c r="R23" i="27"/>
  <c r="Q23" i="27"/>
  <c r="P23" i="27"/>
  <c r="E23" i="27"/>
  <c r="S22" i="27"/>
  <c r="R22" i="27"/>
  <c r="Q22" i="27"/>
  <c r="P22" i="27"/>
  <c r="E22" i="27"/>
  <c r="U22" i="27" s="1"/>
  <c r="U21" i="27"/>
  <c r="S21" i="27"/>
  <c r="R21" i="27"/>
  <c r="Q21" i="27"/>
  <c r="P21" i="27"/>
  <c r="E21" i="27"/>
  <c r="T21" i="27" s="1"/>
  <c r="T20" i="27"/>
  <c r="S20" i="27"/>
  <c r="R20" i="27"/>
  <c r="Q20" i="27"/>
  <c r="P20" i="27"/>
  <c r="E20" i="27"/>
  <c r="U20" i="27" s="1"/>
  <c r="S19" i="27"/>
  <c r="R19" i="27"/>
  <c r="Q19" i="27"/>
  <c r="P19" i="27"/>
  <c r="E19" i="27"/>
  <c r="S18" i="27"/>
  <c r="R18" i="27"/>
  <c r="Q18" i="27"/>
  <c r="P18" i="27"/>
  <c r="E18" i="27"/>
  <c r="U18" i="27" s="1"/>
  <c r="W16" i="27"/>
  <c r="V16" i="27"/>
  <c r="O16" i="27"/>
  <c r="N16" i="27"/>
  <c r="M16" i="27"/>
  <c r="L16" i="27"/>
  <c r="K16" i="27"/>
  <c r="J16" i="27"/>
  <c r="I16" i="27"/>
  <c r="H16" i="27"/>
  <c r="G16" i="27"/>
  <c r="F16" i="27"/>
  <c r="C16" i="27"/>
  <c r="B16" i="27"/>
  <c r="E16" i="27" s="1"/>
  <c r="U15" i="27"/>
  <c r="T15" i="27"/>
  <c r="S15" i="27"/>
  <c r="R15" i="27"/>
  <c r="Q15" i="27"/>
  <c r="P15" i="27"/>
  <c r="E15" i="27"/>
  <c r="S14" i="27"/>
  <c r="R14" i="27"/>
  <c r="Q14" i="27"/>
  <c r="P14" i="27"/>
  <c r="E14" i="27"/>
  <c r="S13" i="27"/>
  <c r="R13" i="27"/>
  <c r="Q13" i="27"/>
  <c r="P13" i="27"/>
  <c r="E13" i="27"/>
  <c r="U13" i="27" s="1"/>
  <c r="U12" i="27"/>
  <c r="S12" i="27"/>
  <c r="R12" i="27"/>
  <c r="Q12" i="27"/>
  <c r="P12" i="27"/>
  <c r="E12" i="27"/>
  <c r="T12" i="27" s="1"/>
  <c r="U11" i="27"/>
  <c r="T11" i="27"/>
  <c r="S11" i="27"/>
  <c r="R11" i="27"/>
  <c r="Q11" i="27"/>
  <c r="P11" i="27"/>
  <c r="E11" i="27"/>
  <c r="S10" i="27"/>
  <c r="R10" i="27"/>
  <c r="Q10" i="27"/>
  <c r="P10" i="27"/>
  <c r="E10" i="27"/>
  <c r="S9" i="27"/>
  <c r="R9" i="27"/>
  <c r="Q9" i="27"/>
  <c r="P9" i="27"/>
  <c r="E9" i="27"/>
  <c r="S93" i="26"/>
  <c r="R93" i="26"/>
  <c r="Q93" i="26"/>
  <c r="P93" i="26"/>
  <c r="E93" i="26"/>
  <c r="T93" i="26" s="1"/>
  <c r="S92" i="26"/>
  <c r="R92" i="26"/>
  <c r="Q92" i="26"/>
  <c r="P92" i="26"/>
  <c r="E92" i="26"/>
  <c r="S91" i="26"/>
  <c r="R91" i="26"/>
  <c r="Q91" i="26"/>
  <c r="P91" i="26"/>
  <c r="E91" i="26"/>
  <c r="S90" i="26"/>
  <c r="R90" i="26"/>
  <c r="Q90" i="26"/>
  <c r="P90" i="26"/>
  <c r="E90" i="26"/>
  <c r="U90" i="26" s="1"/>
  <c r="S89" i="26"/>
  <c r="R89" i="26"/>
  <c r="Q89" i="26"/>
  <c r="P89" i="26"/>
  <c r="E89" i="26"/>
  <c r="T88" i="26"/>
  <c r="S88" i="26"/>
  <c r="R88" i="26"/>
  <c r="Q88" i="26"/>
  <c r="P88" i="26"/>
  <c r="E88" i="26"/>
  <c r="U88" i="26" s="1"/>
  <c r="S87" i="26"/>
  <c r="R87" i="26"/>
  <c r="Q87" i="26"/>
  <c r="P87" i="26"/>
  <c r="E87" i="26"/>
  <c r="S86" i="26"/>
  <c r="R86" i="26"/>
  <c r="Q86" i="26"/>
  <c r="P86" i="26"/>
  <c r="E86" i="26"/>
  <c r="U86" i="26" s="1"/>
  <c r="W72" i="26"/>
  <c r="V72" i="26"/>
  <c r="O72" i="26"/>
  <c r="N72" i="26"/>
  <c r="M72" i="26"/>
  <c r="L72" i="26"/>
  <c r="K72" i="26"/>
  <c r="J72" i="26"/>
  <c r="I72" i="26"/>
  <c r="H72" i="26"/>
  <c r="G72" i="26"/>
  <c r="F72" i="26"/>
  <c r="C72" i="26"/>
  <c r="B72" i="26"/>
  <c r="E72" i="26" s="1"/>
  <c r="W71" i="26"/>
  <c r="V71" i="26"/>
  <c r="S71" i="26"/>
  <c r="O71" i="26"/>
  <c r="N71" i="26"/>
  <c r="M71" i="26"/>
  <c r="L71" i="26"/>
  <c r="K71" i="26"/>
  <c r="J71" i="26"/>
  <c r="I71" i="26"/>
  <c r="Q71" i="26" s="1"/>
  <c r="H71" i="26"/>
  <c r="R71" i="26" s="1"/>
  <c r="G71" i="26"/>
  <c r="F71" i="26"/>
  <c r="C71" i="26"/>
  <c r="B71" i="26"/>
  <c r="E71" i="26" s="1"/>
  <c r="W70" i="26"/>
  <c r="V70" i="26"/>
  <c r="S70" i="26"/>
  <c r="O70" i="26"/>
  <c r="N70" i="26"/>
  <c r="M70" i="26"/>
  <c r="L70" i="26"/>
  <c r="K70" i="26"/>
  <c r="J70" i="26"/>
  <c r="I70" i="26"/>
  <c r="H70" i="26"/>
  <c r="P70" i="26" s="1"/>
  <c r="G70" i="26"/>
  <c r="F70" i="26"/>
  <c r="C70" i="26"/>
  <c r="B70" i="26"/>
  <c r="E70" i="26" s="1"/>
  <c r="S69" i="26"/>
  <c r="R69" i="26"/>
  <c r="Q69" i="26"/>
  <c r="P69" i="26"/>
  <c r="E69" i="26"/>
  <c r="W67" i="26"/>
  <c r="V67" i="26"/>
  <c r="O67" i="26"/>
  <c r="N67" i="26"/>
  <c r="M67" i="26"/>
  <c r="L67" i="26"/>
  <c r="K67" i="26"/>
  <c r="J67" i="26"/>
  <c r="I67" i="26"/>
  <c r="H67" i="26"/>
  <c r="G67" i="26"/>
  <c r="F67" i="26"/>
  <c r="C67" i="26"/>
  <c r="E67" i="26" s="1"/>
  <c r="B67" i="26"/>
  <c r="W66" i="26"/>
  <c r="V66" i="26"/>
  <c r="O66" i="26"/>
  <c r="N66" i="26"/>
  <c r="M66" i="26"/>
  <c r="L66" i="26"/>
  <c r="K66" i="26"/>
  <c r="J66" i="26"/>
  <c r="I66" i="26"/>
  <c r="H66" i="26"/>
  <c r="R66" i="26" s="1"/>
  <c r="G66" i="26"/>
  <c r="F66" i="26"/>
  <c r="C66" i="26"/>
  <c r="B66" i="26"/>
  <c r="E66" i="26" s="1"/>
  <c r="S65" i="26"/>
  <c r="R65" i="26"/>
  <c r="Q65" i="26"/>
  <c r="P65" i="26"/>
  <c r="E65" i="26"/>
  <c r="S64" i="26"/>
  <c r="R64" i="26"/>
  <c r="Q64" i="26"/>
  <c r="P64" i="26"/>
  <c r="E64" i="26"/>
  <c r="U64" i="26" s="1"/>
  <c r="S63" i="26"/>
  <c r="R63" i="26"/>
  <c r="Q63" i="26"/>
  <c r="P63" i="26"/>
  <c r="E63" i="26"/>
  <c r="T62" i="26"/>
  <c r="S62" i="26"/>
  <c r="R62" i="26"/>
  <c r="Q62" i="26"/>
  <c r="P62" i="26"/>
  <c r="E62" i="26"/>
  <c r="U62" i="26" s="1"/>
  <c r="S61" i="26"/>
  <c r="R61" i="26"/>
  <c r="Q61" i="26"/>
  <c r="P61" i="26"/>
  <c r="E61" i="26"/>
  <c r="V59" i="26"/>
  <c r="O59" i="26"/>
  <c r="N59" i="26"/>
  <c r="M59" i="26"/>
  <c r="L59" i="26"/>
  <c r="K59" i="26"/>
  <c r="J59" i="26"/>
  <c r="I59" i="26"/>
  <c r="H59" i="26"/>
  <c r="G59" i="26"/>
  <c r="F59" i="26"/>
  <c r="C59" i="26"/>
  <c r="B59" i="26"/>
  <c r="E59" i="26" s="1"/>
  <c r="T58" i="26"/>
  <c r="S58" i="26"/>
  <c r="R58" i="26"/>
  <c r="Q58" i="26"/>
  <c r="P58" i="26"/>
  <c r="E58" i="26"/>
  <c r="U58" i="26" s="1"/>
  <c r="S57" i="26"/>
  <c r="R57" i="26"/>
  <c r="Q57" i="26"/>
  <c r="P57" i="26"/>
  <c r="E57" i="26"/>
  <c r="S56" i="26"/>
  <c r="R56" i="26"/>
  <c r="Q56" i="26"/>
  <c r="P56" i="26"/>
  <c r="E56" i="26"/>
  <c r="U56" i="26" s="1"/>
  <c r="S55" i="26"/>
  <c r="R55" i="26"/>
  <c r="Q55" i="26"/>
  <c r="P55" i="26"/>
  <c r="E55" i="26"/>
  <c r="W53" i="26"/>
  <c r="V53" i="26"/>
  <c r="O53" i="26"/>
  <c r="N53" i="26"/>
  <c r="M53" i="26"/>
  <c r="L53" i="26"/>
  <c r="K53" i="26"/>
  <c r="J53" i="26"/>
  <c r="I53" i="26"/>
  <c r="Q53" i="26" s="1"/>
  <c r="H53" i="26"/>
  <c r="R53" i="26" s="1"/>
  <c r="G53" i="26"/>
  <c r="F53" i="26"/>
  <c r="C53" i="26"/>
  <c r="B53" i="26"/>
  <c r="S52" i="26"/>
  <c r="R52" i="26"/>
  <c r="Q52" i="26"/>
  <c r="P52" i="26"/>
  <c r="E52" i="26"/>
  <c r="S51" i="26"/>
  <c r="R51" i="26"/>
  <c r="Q51" i="26"/>
  <c r="P51" i="26"/>
  <c r="E51" i="26"/>
  <c r="U51" i="26" s="1"/>
  <c r="S50" i="26"/>
  <c r="R50" i="26"/>
  <c r="Q50" i="26"/>
  <c r="P50" i="26"/>
  <c r="E50" i="26"/>
  <c r="T49" i="26"/>
  <c r="S49" i="26"/>
  <c r="R49" i="26"/>
  <c r="Q49" i="26"/>
  <c r="P49" i="26"/>
  <c r="E49" i="26"/>
  <c r="U49" i="26" s="1"/>
  <c r="S48" i="26"/>
  <c r="R48" i="26"/>
  <c r="Q48" i="26"/>
  <c r="P48" i="26"/>
  <c r="E48" i="26"/>
  <c r="S47" i="26"/>
  <c r="R47" i="26"/>
  <c r="Q47" i="26"/>
  <c r="P47" i="26"/>
  <c r="E47" i="26"/>
  <c r="U47" i="26" s="1"/>
  <c r="S46" i="26"/>
  <c r="R46" i="26"/>
  <c r="Q46" i="26"/>
  <c r="P46" i="26"/>
  <c r="E46" i="26"/>
  <c r="T45" i="26"/>
  <c r="S45" i="26"/>
  <c r="R45" i="26"/>
  <c r="Q45" i="26"/>
  <c r="P45" i="26"/>
  <c r="E45" i="26"/>
  <c r="U45" i="26" s="1"/>
  <c r="S44" i="26"/>
  <c r="R44" i="26"/>
  <c r="Q44" i="26"/>
  <c r="P44" i="26"/>
  <c r="E44" i="26"/>
  <c r="S43" i="26"/>
  <c r="R43" i="26"/>
  <c r="Q43" i="26"/>
  <c r="P43" i="26"/>
  <c r="E43" i="26"/>
  <c r="U43" i="26" s="1"/>
  <c r="S42" i="26"/>
  <c r="R42" i="26"/>
  <c r="Q42" i="26"/>
  <c r="P42" i="26"/>
  <c r="E42" i="26"/>
  <c r="W40" i="26"/>
  <c r="V40" i="26"/>
  <c r="O40" i="26"/>
  <c r="N40" i="26"/>
  <c r="M40" i="26"/>
  <c r="L40" i="26"/>
  <c r="K40" i="26"/>
  <c r="J40" i="26"/>
  <c r="I40" i="26"/>
  <c r="S40" i="26" s="1"/>
  <c r="H40" i="26"/>
  <c r="R40" i="26" s="1"/>
  <c r="G40" i="26"/>
  <c r="F40" i="26"/>
  <c r="C40" i="26"/>
  <c r="B40" i="26"/>
  <c r="S39" i="26"/>
  <c r="R39" i="26"/>
  <c r="Q39" i="26"/>
  <c r="P39" i="26"/>
  <c r="E39" i="26"/>
  <c r="T38" i="26"/>
  <c r="S38" i="26"/>
  <c r="R38" i="26"/>
  <c r="Q38" i="26"/>
  <c r="P38" i="26"/>
  <c r="E38" i="26"/>
  <c r="U38" i="26" s="1"/>
  <c r="S37" i="26"/>
  <c r="R37" i="26"/>
  <c r="Q37" i="26"/>
  <c r="P37" i="26"/>
  <c r="E37" i="26"/>
  <c r="S36" i="26"/>
  <c r="R36" i="26"/>
  <c r="Q36" i="26"/>
  <c r="P36" i="26"/>
  <c r="E36" i="26"/>
  <c r="U36" i="26" s="1"/>
  <c r="S35" i="26"/>
  <c r="R35" i="26"/>
  <c r="Q35" i="26"/>
  <c r="P35" i="26"/>
  <c r="E35" i="26"/>
  <c r="W33" i="26"/>
  <c r="V33" i="26"/>
  <c r="O33" i="26"/>
  <c r="N33" i="26"/>
  <c r="M33" i="26"/>
  <c r="L33" i="26"/>
  <c r="K33" i="26"/>
  <c r="J33" i="26"/>
  <c r="I33" i="26"/>
  <c r="H33" i="26"/>
  <c r="G33" i="26"/>
  <c r="F33" i="26"/>
  <c r="E33" i="26"/>
  <c r="C33" i="26"/>
  <c r="B33" i="26"/>
  <c r="S32" i="26"/>
  <c r="R32" i="26"/>
  <c r="Q32" i="26"/>
  <c r="P32" i="26"/>
  <c r="E32" i="26"/>
  <c r="U32" i="26" s="1"/>
  <c r="W30" i="26"/>
  <c r="V30" i="26"/>
  <c r="S30" i="26"/>
  <c r="O30" i="26"/>
  <c r="N30" i="26"/>
  <c r="M30" i="26"/>
  <c r="L30" i="26"/>
  <c r="K30" i="26"/>
  <c r="J30" i="26"/>
  <c r="I30" i="26"/>
  <c r="H30" i="26"/>
  <c r="R30" i="26" s="1"/>
  <c r="G30" i="26"/>
  <c r="F30" i="26"/>
  <c r="C30" i="26"/>
  <c r="B30" i="26"/>
  <c r="S29" i="26"/>
  <c r="R29" i="26"/>
  <c r="Q29" i="26"/>
  <c r="P29" i="26"/>
  <c r="E29" i="26"/>
  <c r="U28" i="26"/>
  <c r="S28" i="26"/>
  <c r="R28" i="26"/>
  <c r="Q28" i="26"/>
  <c r="P28" i="26"/>
  <c r="E28" i="26"/>
  <c r="T28" i="26" s="1"/>
  <c r="S27" i="26"/>
  <c r="R27" i="26"/>
  <c r="Q27" i="26"/>
  <c r="P27" i="26"/>
  <c r="E27" i="26"/>
  <c r="T27" i="26" s="1"/>
  <c r="S26" i="26"/>
  <c r="R26" i="26"/>
  <c r="Q26" i="26"/>
  <c r="P26" i="26"/>
  <c r="E26" i="26"/>
  <c r="W24" i="26"/>
  <c r="V24" i="26"/>
  <c r="O24" i="26"/>
  <c r="N24" i="26"/>
  <c r="M24" i="26"/>
  <c r="L24" i="26"/>
  <c r="K24" i="26"/>
  <c r="J24" i="26"/>
  <c r="I24" i="26"/>
  <c r="H24" i="26"/>
  <c r="G24" i="26"/>
  <c r="F24" i="26"/>
  <c r="C24" i="26"/>
  <c r="B24" i="26"/>
  <c r="E24" i="26" s="1"/>
  <c r="T23" i="26"/>
  <c r="S23" i="26"/>
  <c r="R23" i="26"/>
  <c r="Q23" i="26"/>
  <c r="P23" i="26"/>
  <c r="E23" i="26"/>
  <c r="U23" i="26" s="1"/>
  <c r="S22" i="26"/>
  <c r="R22" i="26"/>
  <c r="Q22" i="26"/>
  <c r="P22" i="26"/>
  <c r="E22" i="26"/>
  <c r="S21" i="26"/>
  <c r="R21" i="26"/>
  <c r="Q21" i="26"/>
  <c r="P21" i="26"/>
  <c r="E21" i="26"/>
  <c r="U20" i="26"/>
  <c r="S20" i="26"/>
  <c r="R20" i="26"/>
  <c r="Q20" i="26"/>
  <c r="P20" i="26"/>
  <c r="E20" i="26"/>
  <c r="T20" i="26" s="1"/>
  <c r="T19" i="26"/>
  <c r="S19" i="26"/>
  <c r="R19" i="26"/>
  <c r="Q19" i="26"/>
  <c r="P19" i="26"/>
  <c r="E19" i="26"/>
  <c r="U19" i="26" s="1"/>
  <c r="S18" i="26"/>
  <c r="R18" i="26"/>
  <c r="Q18" i="26"/>
  <c r="P18" i="26"/>
  <c r="E18" i="26"/>
  <c r="W16" i="26"/>
  <c r="V16" i="26"/>
  <c r="O16" i="26"/>
  <c r="N16" i="26"/>
  <c r="M16" i="26"/>
  <c r="L16" i="26"/>
  <c r="K16" i="26"/>
  <c r="J16" i="26"/>
  <c r="R16" i="26" s="1"/>
  <c r="I16" i="26"/>
  <c r="H16" i="26"/>
  <c r="G16" i="26"/>
  <c r="F16" i="26"/>
  <c r="C16" i="26"/>
  <c r="B16" i="26"/>
  <c r="U15" i="26"/>
  <c r="S15" i="26"/>
  <c r="R15" i="26"/>
  <c r="Q15" i="26"/>
  <c r="P15" i="26"/>
  <c r="E15" i="26"/>
  <c r="T15" i="26" s="1"/>
  <c r="S14" i="26"/>
  <c r="R14" i="26"/>
  <c r="Q14" i="26"/>
  <c r="P14" i="26"/>
  <c r="E14" i="26"/>
  <c r="U14" i="26" s="1"/>
  <c r="S13" i="26"/>
  <c r="R13" i="26"/>
  <c r="Q13" i="26"/>
  <c r="P13" i="26"/>
  <c r="E13" i="26"/>
  <c r="S12" i="26"/>
  <c r="R12" i="26"/>
  <c r="Q12" i="26"/>
  <c r="P12" i="26"/>
  <c r="E12" i="26"/>
  <c r="U11" i="26"/>
  <c r="S11" i="26"/>
  <c r="R11" i="26"/>
  <c r="Q11" i="26"/>
  <c r="P11" i="26"/>
  <c r="E11" i="26"/>
  <c r="T11" i="26" s="1"/>
  <c r="S10" i="26"/>
  <c r="R10" i="26"/>
  <c r="Q10" i="26"/>
  <c r="P10" i="26"/>
  <c r="T10" i="26" s="1"/>
  <c r="E10" i="26"/>
  <c r="S9" i="26"/>
  <c r="R9" i="26"/>
  <c r="Q9" i="26"/>
  <c r="P9" i="26"/>
  <c r="E9" i="26"/>
  <c r="U93" i="25"/>
  <c r="T93" i="25"/>
  <c r="S93" i="25"/>
  <c r="R93" i="25"/>
  <c r="Q93" i="25"/>
  <c r="P93" i="25"/>
  <c r="E93" i="25"/>
  <c r="U92" i="25"/>
  <c r="S92" i="25"/>
  <c r="R92" i="25"/>
  <c r="Q92" i="25"/>
  <c r="P92" i="25"/>
  <c r="E92" i="25"/>
  <c r="T92" i="25" s="1"/>
  <c r="T91" i="25"/>
  <c r="S91" i="25"/>
  <c r="R91" i="25"/>
  <c r="Q91" i="25"/>
  <c r="P91" i="25"/>
  <c r="E91" i="25"/>
  <c r="U91" i="25" s="1"/>
  <c r="S90" i="25"/>
  <c r="R90" i="25"/>
  <c r="Q90" i="25"/>
  <c r="P90" i="25"/>
  <c r="E90" i="25"/>
  <c r="U89" i="25"/>
  <c r="T89" i="25"/>
  <c r="S89" i="25"/>
  <c r="R89" i="25"/>
  <c r="Q89" i="25"/>
  <c r="P89" i="25"/>
  <c r="E89" i="25"/>
  <c r="U88" i="25"/>
  <c r="S88" i="25"/>
  <c r="R88" i="25"/>
  <c r="Q88" i="25"/>
  <c r="P88" i="25"/>
  <c r="E88" i="25"/>
  <c r="T88" i="25" s="1"/>
  <c r="T87" i="25"/>
  <c r="S87" i="25"/>
  <c r="R87" i="25"/>
  <c r="Q87" i="25"/>
  <c r="P87" i="25"/>
  <c r="E87" i="25"/>
  <c r="U87" i="25" s="1"/>
  <c r="S86" i="25"/>
  <c r="R86" i="25"/>
  <c r="Q86" i="25"/>
  <c r="P86" i="25"/>
  <c r="E86" i="25"/>
  <c r="W72" i="25"/>
  <c r="V72" i="25"/>
  <c r="O72" i="25"/>
  <c r="N72" i="25"/>
  <c r="M72" i="25"/>
  <c r="L72" i="25"/>
  <c r="K72" i="25"/>
  <c r="J72" i="25"/>
  <c r="I72" i="25"/>
  <c r="H72" i="25"/>
  <c r="G72" i="25"/>
  <c r="F72" i="25"/>
  <c r="C72" i="25"/>
  <c r="B72" i="25"/>
  <c r="W71" i="25"/>
  <c r="V71" i="25"/>
  <c r="O71" i="25"/>
  <c r="N71" i="25"/>
  <c r="M71" i="25"/>
  <c r="L71" i="25"/>
  <c r="K71" i="25"/>
  <c r="J71" i="25"/>
  <c r="I71" i="25"/>
  <c r="H71" i="25"/>
  <c r="P71" i="25" s="1"/>
  <c r="G71" i="25"/>
  <c r="F71" i="25"/>
  <c r="C71" i="25"/>
  <c r="B71" i="25"/>
  <c r="E71" i="25" s="1"/>
  <c r="W70" i="25"/>
  <c r="V70" i="25"/>
  <c r="S70" i="25"/>
  <c r="O70" i="25"/>
  <c r="N70" i="25"/>
  <c r="M70" i="25"/>
  <c r="L70" i="25"/>
  <c r="K70" i="25"/>
  <c r="J70" i="25"/>
  <c r="I70" i="25"/>
  <c r="Q70" i="25" s="1"/>
  <c r="H70" i="25"/>
  <c r="R70" i="25" s="1"/>
  <c r="G70" i="25"/>
  <c r="F70" i="25"/>
  <c r="C70" i="25"/>
  <c r="B70" i="25"/>
  <c r="S69" i="25"/>
  <c r="R69" i="25"/>
  <c r="Q69" i="25"/>
  <c r="P69" i="25"/>
  <c r="E69" i="25"/>
  <c r="W67" i="25"/>
  <c r="V67" i="25"/>
  <c r="O67" i="25"/>
  <c r="N67" i="25"/>
  <c r="M67" i="25"/>
  <c r="L67" i="25"/>
  <c r="K67" i="25"/>
  <c r="J67" i="25"/>
  <c r="I67" i="25"/>
  <c r="H67" i="25"/>
  <c r="G67" i="25"/>
  <c r="F67" i="25"/>
  <c r="C67" i="25"/>
  <c r="B67" i="25"/>
  <c r="W66" i="25"/>
  <c r="V66" i="25"/>
  <c r="O66" i="25"/>
  <c r="N66" i="25"/>
  <c r="M66" i="25"/>
  <c r="L66" i="25"/>
  <c r="K66" i="25"/>
  <c r="Q66" i="25" s="1"/>
  <c r="J66" i="25"/>
  <c r="I66" i="25"/>
  <c r="S66" i="25" s="1"/>
  <c r="H66" i="25"/>
  <c r="G66" i="25"/>
  <c r="F66" i="25"/>
  <c r="C66" i="25"/>
  <c r="B66" i="25"/>
  <c r="E66" i="25" s="1"/>
  <c r="T65" i="25"/>
  <c r="S65" i="25"/>
  <c r="R65" i="25"/>
  <c r="Q65" i="25"/>
  <c r="P65" i="25"/>
  <c r="E65" i="25"/>
  <c r="U65" i="25" s="1"/>
  <c r="S64" i="25"/>
  <c r="R64" i="25"/>
  <c r="Q64" i="25"/>
  <c r="P64" i="25"/>
  <c r="E64" i="25"/>
  <c r="U63" i="25"/>
  <c r="S63" i="25"/>
  <c r="R63" i="25"/>
  <c r="Q63" i="25"/>
  <c r="P63" i="25"/>
  <c r="E63" i="25"/>
  <c r="T63" i="25" s="1"/>
  <c r="S62" i="25"/>
  <c r="R62" i="25"/>
  <c r="Q62" i="25"/>
  <c r="P62" i="25"/>
  <c r="E62" i="25"/>
  <c r="T61" i="25"/>
  <c r="S61" i="25"/>
  <c r="R61" i="25"/>
  <c r="Q61" i="25"/>
  <c r="P61" i="25"/>
  <c r="E61" i="25"/>
  <c r="U61" i="25" s="1"/>
  <c r="V59" i="25"/>
  <c r="O59" i="25"/>
  <c r="N59" i="25"/>
  <c r="M59" i="25"/>
  <c r="L59" i="25"/>
  <c r="K59" i="25"/>
  <c r="J59" i="25"/>
  <c r="I59" i="25"/>
  <c r="H59" i="25"/>
  <c r="R59" i="25" s="1"/>
  <c r="G59" i="25"/>
  <c r="F59" i="25"/>
  <c r="C59" i="25"/>
  <c r="E59" i="25" s="1"/>
  <c r="B59" i="25"/>
  <c r="S58" i="25"/>
  <c r="R58" i="25"/>
  <c r="Q58" i="25"/>
  <c r="P58" i="25"/>
  <c r="E58" i="25"/>
  <c r="T58" i="25" s="1"/>
  <c r="T57" i="25"/>
  <c r="S57" i="25"/>
  <c r="R57" i="25"/>
  <c r="Q57" i="25"/>
  <c r="P57" i="25"/>
  <c r="E57" i="25"/>
  <c r="U57" i="25" s="1"/>
  <c r="S56" i="25"/>
  <c r="R56" i="25"/>
  <c r="Q56" i="25"/>
  <c r="P56" i="25"/>
  <c r="E56" i="25"/>
  <c r="S55" i="25"/>
  <c r="R55" i="25"/>
  <c r="Q55" i="25"/>
  <c r="P55" i="25"/>
  <c r="E55" i="25"/>
  <c r="U55" i="25" s="1"/>
  <c r="W53" i="25"/>
  <c r="V53" i="25"/>
  <c r="O53" i="25"/>
  <c r="N53" i="25"/>
  <c r="M53" i="25"/>
  <c r="L53" i="25"/>
  <c r="K53" i="25"/>
  <c r="J53" i="25"/>
  <c r="I53" i="25"/>
  <c r="S53" i="25" s="1"/>
  <c r="H53" i="25"/>
  <c r="G53" i="25"/>
  <c r="F53" i="25"/>
  <c r="C53" i="25"/>
  <c r="B53" i="25"/>
  <c r="E53" i="25" s="1"/>
  <c r="T52" i="25"/>
  <c r="S52" i="25"/>
  <c r="R52" i="25"/>
  <c r="Q52" i="25"/>
  <c r="P52" i="25"/>
  <c r="E52" i="25"/>
  <c r="U52" i="25" s="1"/>
  <c r="S51" i="25"/>
  <c r="R51" i="25"/>
  <c r="Q51" i="25"/>
  <c r="P51" i="25"/>
  <c r="E51" i="25"/>
  <c r="S50" i="25"/>
  <c r="R50" i="25"/>
  <c r="Q50" i="25"/>
  <c r="P50" i="25"/>
  <c r="E50" i="25"/>
  <c r="U50" i="25" s="1"/>
  <c r="S49" i="25"/>
  <c r="R49" i="25"/>
  <c r="Q49" i="25"/>
  <c r="P49" i="25"/>
  <c r="E49" i="25"/>
  <c r="T48" i="25"/>
  <c r="S48" i="25"/>
  <c r="R48" i="25"/>
  <c r="Q48" i="25"/>
  <c r="P48" i="25"/>
  <c r="E48" i="25"/>
  <c r="U48" i="25" s="1"/>
  <c r="S47" i="25"/>
  <c r="R47" i="25"/>
  <c r="Q47" i="25"/>
  <c r="P47" i="25"/>
  <c r="E47" i="25"/>
  <c r="S46" i="25"/>
  <c r="R46" i="25"/>
  <c r="Q46" i="25"/>
  <c r="P46" i="25"/>
  <c r="E46" i="25"/>
  <c r="U46" i="25" s="1"/>
  <c r="S45" i="25"/>
  <c r="R45" i="25"/>
  <c r="Q45" i="25"/>
  <c r="P45" i="25"/>
  <c r="E45" i="25"/>
  <c r="T44" i="25"/>
  <c r="S44" i="25"/>
  <c r="R44" i="25"/>
  <c r="Q44" i="25"/>
  <c r="P44" i="25"/>
  <c r="E44" i="25"/>
  <c r="U44" i="25" s="1"/>
  <c r="S43" i="25"/>
  <c r="R43" i="25"/>
  <c r="Q43" i="25"/>
  <c r="P43" i="25"/>
  <c r="E43" i="25"/>
  <c r="S42" i="25"/>
  <c r="R42" i="25"/>
  <c r="Q42" i="25"/>
  <c r="P42" i="25"/>
  <c r="E42" i="25"/>
  <c r="U42" i="25" s="1"/>
  <c r="W40" i="25"/>
  <c r="V40" i="25"/>
  <c r="O40" i="25"/>
  <c r="N40" i="25"/>
  <c r="M40" i="25"/>
  <c r="L40" i="25"/>
  <c r="K40" i="25"/>
  <c r="J40" i="25"/>
  <c r="I40" i="25"/>
  <c r="S40" i="25" s="1"/>
  <c r="H40" i="25"/>
  <c r="G40" i="25"/>
  <c r="F40" i="25"/>
  <c r="C40" i="25"/>
  <c r="B40" i="25"/>
  <c r="T39" i="25"/>
  <c r="S39" i="25"/>
  <c r="R39" i="25"/>
  <c r="Q39" i="25"/>
  <c r="P39" i="25"/>
  <c r="E39" i="25"/>
  <c r="U39" i="25" s="1"/>
  <c r="S38" i="25"/>
  <c r="R38" i="25"/>
  <c r="Q38" i="25"/>
  <c r="P38" i="25"/>
  <c r="E38" i="25"/>
  <c r="T37" i="25"/>
  <c r="S37" i="25"/>
  <c r="R37" i="25"/>
  <c r="Q37" i="25"/>
  <c r="P37" i="25"/>
  <c r="E37" i="25"/>
  <c r="U37" i="25" s="1"/>
  <c r="S36" i="25"/>
  <c r="R36" i="25"/>
  <c r="Q36" i="25"/>
  <c r="P36" i="25"/>
  <c r="E36" i="25"/>
  <c r="T36" i="25" s="1"/>
  <c r="S35" i="25"/>
  <c r="R35" i="25"/>
  <c r="Q35" i="25"/>
  <c r="P35" i="25"/>
  <c r="T35" i="25" s="1"/>
  <c r="E35" i="25"/>
  <c r="W33" i="25"/>
  <c r="V33" i="25"/>
  <c r="O33" i="25"/>
  <c r="N33" i="25"/>
  <c r="M33" i="25"/>
  <c r="L33" i="25"/>
  <c r="K33" i="25"/>
  <c r="J33" i="25"/>
  <c r="I33" i="25"/>
  <c r="Q33" i="25" s="1"/>
  <c r="H33" i="25"/>
  <c r="P33" i="25" s="1"/>
  <c r="G33" i="25"/>
  <c r="F33" i="25"/>
  <c r="C33" i="25"/>
  <c r="B33" i="25"/>
  <c r="S32" i="25"/>
  <c r="R32" i="25"/>
  <c r="Q32" i="25"/>
  <c r="U32" i="25" s="1"/>
  <c r="P32" i="25"/>
  <c r="T32" i="25" s="1"/>
  <c r="E32" i="25"/>
  <c r="W30" i="25"/>
  <c r="V30" i="25"/>
  <c r="O30" i="25"/>
  <c r="N30" i="25"/>
  <c r="M30" i="25"/>
  <c r="L30" i="25"/>
  <c r="K30" i="25"/>
  <c r="J30" i="25"/>
  <c r="I30" i="25"/>
  <c r="H30" i="25"/>
  <c r="G30" i="25"/>
  <c r="F30" i="25"/>
  <c r="C30" i="25"/>
  <c r="B30" i="25"/>
  <c r="E30" i="25" s="1"/>
  <c r="T29" i="25"/>
  <c r="S29" i="25"/>
  <c r="R29" i="25"/>
  <c r="Q29" i="25"/>
  <c r="P29" i="25"/>
  <c r="E29" i="25"/>
  <c r="U29" i="25" s="1"/>
  <c r="S28" i="25"/>
  <c r="R28" i="25"/>
  <c r="Q28" i="25"/>
  <c r="P28" i="25"/>
  <c r="E28" i="25"/>
  <c r="T27" i="25"/>
  <c r="S27" i="25"/>
  <c r="R27" i="25"/>
  <c r="Q27" i="25"/>
  <c r="P27" i="25"/>
  <c r="E27" i="25"/>
  <c r="U27" i="25" s="1"/>
  <c r="S26" i="25"/>
  <c r="R26" i="25"/>
  <c r="Q26" i="25"/>
  <c r="P26" i="25"/>
  <c r="E26" i="25"/>
  <c r="W24" i="25"/>
  <c r="V24" i="25"/>
  <c r="S24" i="25"/>
  <c r="O24" i="25"/>
  <c r="N24" i="25"/>
  <c r="M24" i="25"/>
  <c r="L24" i="25"/>
  <c r="K24" i="25"/>
  <c r="J24" i="25"/>
  <c r="I24" i="25"/>
  <c r="H24" i="25"/>
  <c r="R24" i="25" s="1"/>
  <c r="G24" i="25"/>
  <c r="F24" i="25"/>
  <c r="C24" i="25"/>
  <c r="B24" i="25"/>
  <c r="S23" i="25"/>
  <c r="R23" i="25"/>
  <c r="Q23" i="25"/>
  <c r="P23" i="25"/>
  <c r="E23" i="25"/>
  <c r="U22" i="25"/>
  <c r="S22" i="25"/>
  <c r="R22" i="25"/>
  <c r="Q22" i="25"/>
  <c r="P22" i="25"/>
  <c r="E22" i="25"/>
  <c r="T22" i="25" s="1"/>
  <c r="S21" i="25"/>
  <c r="R21" i="25"/>
  <c r="Q21" i="25"/>
  <c r="P21" i="25"/>
  <c r="E21" i="25"/>
  <c r="T21" i="25" s="1"/>
  <c r="S20" i="25"/>
  <c r="R20" i="25"/>
  <c r="Q20" i="25"/>
  <c r="P20" i="25"/>
  <c r="E20" i="25"/>
  <c r="S19" i="25"/>
  <c r="R19" i="25"/>
  <c r="Q19" i="25"/>
  <c r="P19" i="25"/>
  <c r="E19" i="25"/>
  <c r="U18" i="25"/>
  <c r="S18" i="25"/>
  <c r="R18" i="25"/>
  <c r="Q18" i="25"/>
  <c r="P18" i="25"/>
  <c r="E18" i="25"/>
  <c r="T18" i="25" s="1"/>
  <c r="W16" i="25"/>
  <c r="V16" i="25"/>
  <c r="O16" i="25"/>
  <c r="N16" i="25"/>
  <c r="M16" i="25"/>
  <c r="L16" i="25"/>
  <c r="K16" i="25"/>
  <c r="J16" i="25"/>
  <c r="I16" i="25"/>
  <c r="H16" i="25"/>
  <c r="G16" i="25"/>
  <c r="F16" i="25"/>
  <c r="E16" i="25"/>
  <c r="C16" i="25"/>
  <c r="B16" i="25"/>
  <c r="S15" i="25"/>
  <c r="R15" i="25"/>
  <c r="Q15" i="25"/>
  <c r="P15" i="25"/>
  <c r="E15" i="25"/>
  <c r="S14" i="25"/>
  <c r="R14" i="25"/>
  <c r="Q14" i="25"/>
  <c r="P14" i="25"/>
  <c r="E14" i="25"/>
  <c r="U13" i="25"/>
  <c r="T13" i="25"/>
  <c r="S13" i="25"/>
  <c r="R13" i="25"/>
  <c r="Q13" i="25"/>
  <c r="P13" i="25"/>
  <c r="E13" i="25"/>
  <c r="U12" i="25"/>
  <c r="S12" i="25"/>
  <c r="R12" i="25"/>
  <c r="Q12" i="25"/>
  <c r="P12" i="25"/>
  <c r="E12" i="25"/>
  <c r="T12" i="25" s="1"/>
  <c r="S11" i="25"/>
  <c r="R11" i="25"/>
  <c r="Q11" i="25"/>
  <c r="P11" i="25"/>
  <c r="E11" i="25"/>
  <c r="S10" i="25"/>
  <c r="R10" i="25"/>
  <c r="Q10" i="25"/>
  <c r="P10" i="25"/>
  <c r="E10" i="25"/>
  <c r="U9" i="25"/>
  <c r="T9" i="25"/>
  <c r="S9" i="25"/>
  <c r="R9" i="25"/>
  <c r="Q9" i="25"/>
  <c r="P9" i="25"/>
  <c r="E9" i="25"/>
  <c r="U93" i="24"/>
  <c r="S93" i="24"/>
  <c r="R93" i="24"/>
  <c r="Q93" i="24"/>
  <c r="P93" i="24"/>
  <c r="E93" i="24"/>
  <c r="T93" i="24" s="1"/>
  <c r="S92" i="24"/>
  <c r="R92" i="24"/>
  <c r="Q92" i="24"/>
  <c r="P92" i="24"/>
  <c r="E92" i="24"/>
  <c r="S91" i="24"/>
  <c r="R91" i="24"/>
  <c r="Q91" i="24"/>
  <c r="P91" i="24"/>
  <c r="E91" i="24"/>
  <c r="U90" i="24"/>
  <c r="T90" i="24"/>
  <c r="S90" i="24"/>
  <c r="R90" i="24"/>
  <c r="Q90" i="24"/>
  <c r="P90" i="24"/>
  <c r="E90" i="24"/>
  <c r="U89" i="24"/>
  <c r="S89" i="24"/>
  <c r="R89" i="24"/>
  <c r="Q89" i="24"/>
  <c r="P89" i="24"/>
  <c r="E89" i="24"/>
  <c r="T89" i="24" s="1"/>
  <c r="S88" i="24"/>
  <c r="R88" i="24"/>
  <c r="Q88" i="24"/>
  <c r="P88" i="24"/>
  <c r="E88" i="24"/>
  <c r="S87" i="24"/>
  <c r="R87" i="24"/>
  <c r="Q87" i="24"/>
  <c r="P87" i="24"/>
  <c r="E87" i="24"/>
  <c r="U86" i="24"/>
  <c r="T86" i="24"/>
  <c r="S86" i="24"/>
  <c r="R86" i="24"/>
  <c r="Q86" i="24"/>
  <c r="P86" i="24"/>
  <c r="E86" i="24"/>
  <c r="W72" i="24"/>
  <c r="V72" i="24"/>
  <c r="O72" i="24"/>
  <c r="N72" i="24"/>
  <c r="M72" i="24"/>
  <c r="L72" i="24"/>
  <c r="K72" i="24"/>
  <c r="J72" i="24"/>
  <c r="I72" i="24"/>
  <c r="H72" i="24"/>
  <c r="G72" i="24"/>
  <c r="F72" i="24"/>
  <c r="C72" i="24"/>
  <c r="B72" i="24"/>
  <c r="W71" i="24"/>
  <c r="V71" i="24"/>
  <c r="O71" i="24"/>
  <c r="N71" i="24"/>
  <c r="M71" i="24"/>
  <c r="L71" i="24"/>
  <c r="K71" i="24"/>
  <c r="S71" i="24" s="1"/>
  <c r="J71" i="24"/>
  <c r="I71" i="24"/>
  <c r="H71" i="24"/>
  <c r="G71" i="24"/>
  <c r="F71" i="24"/>
  <c r="C71" i="24"/>
  <c r="B71" i="24"/>
  <c r="E71" i="24" s="1"/>
  <c r="W70" i="24"/>
  <c r="V70" i="24"/>
  <c r="O70" i="24"/>
  <c r="N70" i="24"/>
  <c r="M70" i="24"/>
  <c r="L70" i="24"/>
  <c r="K70" i="24"/>
  <c r="S70" i="24" s="1"/>
  <c r="J70" i="24"/>
  <c r="R70" i="24" s="1"/>
  <c r="I70" i="24"/>
  <c r="H70" i="24"/>
  <c r="G70" i="24"/>
  <c r="F70" i="24"/>
  <c r="C70" i="24"/>
  <c r="B70" i="24"/>
  <c r="E70" i="24" s="1"/>
  <c r="S69" i="24"/>
  <c r="R69" i="24"/>
  <c r="Q69" i="24"/>
  <c r="U69" i="24" s="1"/>
  <c r="P69" i="24"/>
  <c r="T69" i="24" s="1"/>
  <c r="E69" i="24"/>
  <c r="W67" i="24"/>
  <c r="V67" i="24"/>
  <c r="O67" i="24"/>
  <c r="N67" i="24"/>
  <c r="M67" i="24"/>
  <c r="L67" i="24"/>
  <c r="K67" i="24"/>
  <c r="J67" i="24"/>
  <c r="I67" i="24"/>
  <c r="H67" i="24"/>
  <c r="G67" i="24"/>
  <c r="F67" i="24"/>
  <c r="C67" i="24"/>
  <c r="B67" i="24"/>
  <c r="W66" i="24"/>
  <c r="V66" i="24"/>
  <c r="O66" i="24"/>
  <c r="N66" i="24"/>
  <c r="M66" i="24"/>
  <c r="L66" i="24"/>
  <c r="K66" i="24"/>
  <c r="J66" i="24"/>
  <c r="I66" i="24"/>
  <c r="S66" i="24" s="1"/>
  <c r="H66" i="24"/>
  <c r="R66" i="24" s="1"/>
  <c r="G66" i="24"/>
  <c r="F66" i="24"/>
  <c r="C66" i="24"/>
  <c r="B66" i="24"/>
  <c r="E66" i="24" s="1"/>
  <c r="S65" i="24"/>
  <c r="R65" i="24"/>
  <c r="Q65" i="24"/>
  <c r="P65" i="24"/>
  <c r="E65" i="24"/>
  <c r="U64" i="24"/>
  <c r="T64" i="24"/>
  <c r="S64" i="24"/>
  <c r="R64" i="24"/>
  <c r="Q64" i="24"/>
  <c r="P64" i="24"/>
  <c r="E64" i="24"/>
  <c r="S63" i="24"/>
  <c r="R63" i="24"/>
  <c r="Q63" i="24"/>
  <c r="P63" i="24"/>
  <c r="E63" i="24"/>
  <c r="T63" i="24" s="1"/>
  <c r="S62" i="24"/>
  <c r="R62" i="24"/>
  <c r="Q62" i="24"/>
  <c r="P62" i="24"/>
  <c r="E62" i="24"/>
  <c r="S61" i="24"/>
  <c r="R61" i="24"/>
  <c r="Q61" i="24"/>
  <c r="P61" i="24"/>
  <c r="E61" i="24"/>
  <c r="V59" i="24"/>
  <c r="O59" i="24"/>
  <c r="N59" i="24"/>
  <c r="M59" i="24"/>
  <c r="L59" i="24"/>
  <c r="K59" i="24"/>
  <c r="J59" i="24"/>
  <c r="I59" i="24"/>
  <c r="S59" i="24" s="1"/>
  <c r="H59" i="24"/>
  <c r="G59" i="24"/>
  <c r="F59" i="24"/>
  <c r="E59" i="24"/>
  <c r="C59" i="24"/>
  <c r="B59" i="24"/>
  <c r="S58" i="24"/>
  <c r="R58" i="24"/>
  <c r="Q58" i="24"/>
  <c r="P58" i="24"/>
  <c r="E58" i="24"/>
  <c r="U58" i="24" s="1"/>
  <c r="S57" i="24"/>
  <c r="R57" i="24"/>
  <c r="Q57" i="24"/>
  <c r="P57" i="24"/>
  <c r="E57" i="24"/>
  <c r="U56" i="24"/>
  <c r="T56" i="24"/>
  <c r="S56" i="24"/>
  <c r="R56" i="24"/>
  <c r="Q56" i="24"/>
  <c r="P56" i="24"/>
  <c r="E56" i="24"/>
  <c r="S55" i="24"/>
  <c r="R55" i="24"/>
  <c r="Q55" i="24"/>
  <c r="P55" i="24"/>
  <c r="E55" i="24"/>
  <c r="T55" i="24" s="1"/>
  <c r="W53" i="24"/>
  <c r="V53" i="24"/>
  <c r="O53" i="24"/>
  <c r="N53" i="24"/>
  <c r="M53" i="24"/>
  <c r="L53" i="24"/>
  <c r="K53" i="24"/>
  <c r="J53" i="24"/>
  <c r="I53" i="24"/>
  <c r="H53" i="24"/>
  <c r="R53" i="24" s="1"/>
  <c r="G53" i="24"/>
  <c r="F53" i="24"/>
  <c r="C53" i="24"/>
  <c r="B53" i="24"/>
  <c r="S52" i="24"/>
  <c r="R52" i="24"/>
  <c r="Q52" i="24"/>
  <c r="P52" i="24"/>
  <c r="E52" i="24"/>
  <c r="U51" i="24"/>
  <c r="T51" i="24"/>
  <c r="S51" i="24"/>
  <c r="R51" i="24"/>
  <c r="Q51" i="24"/>
  <c r="P51" i="24"/>
  <c r="E51" i="24"/>
  <c r="S50" i="24"/>
  <c r="R50" i="24"/>
  <c r="Q50" i="24"/>
  <c r="P50" i="24"/>
  <c r="E50" i="24"/>
  <c r="T50" i="24" s="1"/>
  <c r="S49" i="24"/>
  <c r="R49" i="24"/>
  <c r="Q49" i="24"/>
  <c r="P49" i="24"/>
  <c r="E49" i="24"/>
  <c r="S48" i="24"/>
  <c r="R48" i="24"/>
  <c r="Q48" i="24"/>
  <c r="P48" i="24"/>
  <c r="E48" i="24"/>
  <c r="U47" i="24"/>
  <c r="T47" i="24"/>
  <c r="S47" i="24"/>
  <c r="R47" i="24"/>
  <c r="Q47" i="24"/>
  <c r="P47" i="24"/>
  <c r="E47" i="24"/>
  <c r="S46" i="24"/>
  <c r="R46" i="24"/>
  <c r="Q46" i="24"/>
  <c r="P46" i="24"/>
  <c r="E46" i="24"/>
  <c r="T46" i="24" s="1"/>
  <c r="S45" i="24"/>
  <c r="R45" i="24"/>
  <c r="Q45" i="24"/>
  <c r="P45" i="24"/>
  <c r="E45" i="24"/>
  <c r="S44" i="24"/>
  <c r="R44" i="24"/>
  <c r="Q44" i="24"/>
  <c r="P44" i="24"/>
  <c r="E44" i="24"/>
  <c r="U43" i="24"/>
  <c r="T43" i="24"/>
  <c r="S43" i="24"/>
  <c r="R43" i="24"/>
  <c r="Q43" i="24"/>
  <c r="P43" i="24"/>
  <c r="E43" i="24"/>
  <c r="S42" i="24"/>
  <c r="R42" i="24"/>
  <c r="Q42" i="24"/>
  <c r="P42" i="24"/>
  <c r="E42" i="24"/>
  <c r="T42" i="24" s="1"/>
  <c r="W40" i="24"/>
  <c r="V40" i="24"/>
  <c r="S40" i="24"/>
  <c r="O40" i="24"/>
  <c r="N40" i="24"/>
  <c r="M40" i="24"/>
  <c r="L40" i="24"/>
  <c r="K40" i="24"/>
  <c r="J40" i="24"/>
  <c r="I40" i="24"/>
  <c r="H40" i="24"/>
  <c r="R40" i="24" s="1"/>
  <c r="G40" i="24"/>
  <c r="F40" i="24"/>
  <c r="C40" i="24"/>
  <c r="B40" i="24"/>
  <c r="S39" i="24"/>
  <c r="R39" i="24"/>
  <c r="Q39" i="24"/>
  <c r="P39" i="24"/>
  <c r="E39" i="24"/>
  <c r="U38" i="24"/>
  <c r="T38" i="24"/>
  <c r="S38" i="24"/>
  <c r="R38" i="24"/>
  <c r="Q38" i="24"/>
  <c r="P38" i="24"/>
  <c r="E38" i="24"/>
  <c r="U37" i="24"/>
  <c r="S37" i="24"/>
  <c r="R37" i="24"/>
  <c r="Q37" i="24"/>
  <c r="P37" i="24"/>
  <c r="E37" i="24"/>
  <c r="T37" i="24" s="1"/>
  <c r="S36" i="24"/>
  <c r="R36" i="24"/>
  <c r="Q36" i="24"/>
  <c r="P36" i="24"/>
  <c r="E36" i="24"/>
  <c r="U36" i="24" s="1"/>
  <c r="S35" i="24"/>
  <c r="R35" i="24"/>
  <c r="Q35" i="24"/>
  <c r="P35" i="24"/>
  <c r="E35" i="24"/>
  <c r="W33" i="24"/>
  <c r="V33" i="24"/>
  <c r="O33" i="24"/>
  <c r="N33" i="24"/>
  <c r="M33" i="24"/>
  <c r="L33" i="24"/>
  <c r="K33" i="24"/>
  <c r="J33" i="24"/>
  <c r="I33" i="24"/>
  <c r="Q33" i="24" s="1"/>
  <c r="H33" i="24"/>
  <c r="R33" i="24" s="1"/>
  <c r="G33" i="24"/>
  <c r="F33" i="24"/>
  <c r="C33" i="24"/>
  <c r="E33" i="24" s="1"/>
  <c r="B33" i="24"/>
  <c r="S32" i="24"/>
  <c r="R32" i="24"/>
  <c r="Q32" i="24"/>
  <c r="U32" i="24" s="1"/>
  <c r="P32" i="24"/>
  <c r="E32" i="24"/>
  <c r="W30" i="24"/>
  <c r="V30" i="24"/>
  <c r="O30" i="24"/>
  <c r="N30" i="24"/>
  <c r="M30" i="24"/>
  <c r="L30" i="24"/>
  <c r="K30" i="24"/>
  <c r="J30" i="24"/>
  <c r="I30" i="24"/>
  <c r="S30" i="24" s="1"/>
  <c r="H30" i="24"/>
  <c r="R30" i="24" s="1"/>
  <c r="G30" i="24"/>
  <c r="F30" i="24"/>
  <c r="C30" i="24"/>
  <c r="B30" i="24"/>
  <c r="E30" i="24" s="1"/>
  <c r="S29" i="24"/>
  <c r="R29" i="24"/>
  <c r="Q29" i="24"/>
  <c r="P29" i="24"/>
  <c r="E29" i="24"/>
  <c r="U28" i="24"/>
  <c r="T28" i="24"/>
  <c r="S28" i="24"/>
  <c r="R28" i="24"/>
  <c r="Q28" i="24"/>
  <c r="P28" i="24"/>
  <c r="E28" i="24"/>
  <c r="S27" i="24"/>
  <c r="R27" i="24"/>
  <c r="Q27" i="24"/>
  <c r="P27" i="24"/>
  <c r="E27" i="24"/>
  <c r="T27" i="24" s="1"/>
  <c r="S26" i="24"/>
  <c r="R26" i="24"/>
  <c r="Q26" i="24"/>
  <c r="P26" i="24"/>
  <c r="E26" i="24"/>
  <c r="W24" i="24"/>
  <c r="V24" i="24"/>
  <c r="O24" i="24"/>
  <c r="N24" i="24"/>
  <c r="M24" i="24"/>
  <c r="L24" i="24"/>
  <c r="K24" i="24"/>
  <c r="J24" i="24"/>
  <c r="I24" i="24"/>
  <c r="S24" i="24" s="1"/>
  <c r="H24" i="24"/>
  <c r="G24" i="24"/>
  <c r="F24" i="24"/>
  <c r="C24" i="24"/>
  <c r="B24" i="24"/>
  <c r="E24" i="24" s="1"/>
  <c r="S23" i="24"/>
  <c r="R23" i="24"/>
  <c r="Q23" i="24"/>
  <c r="P23" i="24"/>
  <c r="E23" i="24"/>
  <c r="U22" i="24"/>
  <c r="S22" i="24"/>
  <c r="R22" i="24"/>
  <c r="Q22" i="24"/>
  <c r="P22" i="24"/>
  <c r="E22" i="24"/>
  <c r="T22" i="24" s="1"/>
  <c r="T21" i="24"/>
  <c r="S21" i="24"/>
  <c r="R21" i="24"/>
  <c r="Q21" i="24"/>
  <c r="P21" i="24"/>
  <c r="E21" i="24"/>
  <c r="U21" i="24" s="1"/>
  <c r="S20" i="24"/>
  <c r="R20" i="24"/>
  <c r="Q20" i="24"/>
  <c r="P20" i="24"/>
  <c r="E20" i="24"/>
  <c r="S19" i="24"/>
  <c r="R19" i="24"/>
  <c r="Q19" i="24"/>
  <c r="P19" i="24"/>
  <c r="E19" i="24"/>
  <c r="U18" i="24"/>
  <c r="S18" i="24"/>
  <c r="R18" i="24"/>
  <c r="Q18" i="24"/>
  <c r="P18" i="24"/>
  <c r="E18" i="24"/>
  <c r="T18" i="24" s="1"/>
  <c r="W16" i="24"/>
  <c r="V16" i="24"/>
  <c r="O16" i="24"/>
  <c r="N16" i="24"/>
  <c r="M16" i="24"/>
  <c r="L16" i="24"/>
  <c r="K16" i="24"/>
  <c r="J16" i="24"/>
  <c r="I16" i="24"/>
  <c r="H16" i="24"/>
  <c r="R16" i="24" s="1"/>
  <c r="G16" i="24"/>
  <c r="F16" i="24"/>
  <c r="C16" i="24"/>
  <c r="B16" i="24"/>
  <c r="S15" i="24"/>
  <c r="R15" i="24"/>
  <c r="Q15" i="24"/>
  <c r="P15" i="24"/>
  <c r="E15" i="24"/>
  <c r="S14" i="24"/>
  <c r="R14" i="24"/>
  <c r="Q14" i="24"/>
  <c r="P14" i="24"/>
  <c r="E14" i="24"/>
  <c r="U13" i="24"/>
  <c r="S13" i="24"/>
  <c r="R13" i="24"/>
  <c r="Q13" i="24"/>
  <c r="P13" i="24"/>
  <c r="E13" i="24"/>
  <c r="T13" i="24" s="1"/>
  <c r="T12" i="24"/>
  <c r="S12" i="24"/>
  <c r="R12" i="24"/>
  <c r="Q12" i="24"/>
  <c r="P12" i="24"/>
  <c r="E12" i="24"/>
  <c r="U12" i="24" s="1"/>
  <c r="S11" i="24"/>
  <c r="R11" i="24"/>
  <c r="Q11" i="24"/>
  <c r="P11" i="24"/>
  <c r="E11" i="24"/>
  <c r="S10" i="24"/>
  <c r="R10" i="24"/>
  <c r="Q10" i="24"/>
  <c r="U10" i="24" s="1"/>
  <c r="P10" i="24"/>
  <c r="E10" i="24"/>
  <c r="U9" i="24"/>
  <c r="S9" i="24"/>
  <c r="R9" i="24"/>
  <c r="Q9" i="24"/>
  <c r="P9" i="24"/>
  <c r="E9" i="24"/>
  <c r="S93" i="23"/>
  <c r="R93" i="23"/>
  <c r="Q93" i="23"/>
  <c r="P93" i="23"/>
  <c r="E93" i="23"/>
  <c r="U93" i="23" s="1"/>
  <c r="S92" i="23"/>
  <c r="R92" i="23"/>
  <c r="Q92" i="23"/>
  <c r="P92" i="23"/>
  <c r="E92" i="23"/>
  <c r="U91" i="23"/>
  <c r="T91" i="23"/>
  <c r="S91" i="23"/>
  <c r="R91" i="23"/>
  <c r="Q91" i="23"/>
  <c r="P91" i="23"/>
  <c r="E91" i="23"/>
  <c r="U90" i="23"/>
  <c r="S90" i="23"/>
  <c r="R90" i="23"/>
  <c r="Q90" i="23"/>
  <c r="P90" i="23"/>
  <c r="E90" i="23"/>
  <c r="T90" i="23" s="1"/>
  <c r="S89" i="23"/>
  <c r="R89" i="23"/>
  <c r="Q89" i="23"/>
  <c r="P89" i="23"/>
  <c r="E89" i="23"/>
  <c r="U89" i="23" s="1"/>
  <c r="S88" i="23"/>
  <c r="R88" i="23"/>
  <c r="Q88" i="23"/>
  <c r="P88" i="23"/>
  <c r="E88" i="23"/>
  <c r="U87" i="23"/>
  <c r="T87" i="23"/>
  <c r="S87" i="23"/>
  <c r="R87" i="23"/>
  <c r="Q87" i="23"/>
  <c r="P87" i="23"/>
  <c r="E87" i="23"/>
  <c r="U86" i="23"/>
  <c r="S86" i="23"/>
  <c r="R86" i="23"/>
  <c r="Q86" i="23"/>
  <c r="P86" i="23"/>
  <c r="E86" i="23"/>
  <c r="T86" i="23" s="1"/>
  <c r="W72" i="23"/>
  <c r="V72" i="23"/>
  <c r="O72" i="23"/>
  <c r="N72" i="23"/>
  <c r="M72" i="23"/>
  <c r="L72" i="23"/>
  <c r="K72" i="23"/>
  <c r="J72" i="23"/>
  <c r="I72" i="23"/>
  <c r="S72" i="23" s="1"/>
  <c r="H72" i="23"/>
  <c r="R72" i="23" s="1"/>
  <c r="G72" i="23"/>
  <c r="F72" i="23"/>
  <c r="C72" i="23"/>
  <c r="B72" i="23"/>
  <c r="E72" i="23" s="1"/>
  <c r="W71" i="23"/>
  <c r="V71" i="23"/>
  <c r="O71" i="23"/>
  <c r="N71" i="23"/>
  <c r="M71" i="23"/>
  <c r="L71" i="23"/>
  <c r="K71" i="23"/>
  <c r="J71" i="23"/>
  <c r="R71" i="23" s="1"/>
  <c r="I71" i="23"/>
  <c r="S71" i="23" s="1"/>
  <c r="H71" i="23"/>
  <c r="G71" i="23"/>
  <c r="F71" i="23"/>
  <c r="C71" i="23"/>
  <c r="B71" i="23"/>
  <c r="W70" i="23"/>
  <c r="V70" i="23"/>
  <c r="O70" i="23"/>
  <c r="N70" i="23"/>
  <c r="M70" i="23"/>
  <c r="L70" i="23"/>
  <c r="K70" i="23"/>
  <c r="J70" i="23"/>
  <c r="R70" i="23" s="1"/>
  <c r="I70" i="23"/>
  <c r="H70" i="23"/>
  <c r="G70" i="23"/>
  <c r="F70" i="23"/>
  <c r="C70" i="23"/>
  <c r="B70" i="23"/>
  <c r="S69" i="23"/>
  <c r="R69" i="23"/>
  <c r="Q69" i="23"/>
  <c r="U69" i="23" s="1"/>
  <c r="P69" i="23"/>
  <c r="E69" i="23"/>
  <c r="T69" i="23" s="1"/>
  <c r="W67" i="23"/>
  <c r="V67" i="23"/>
  <c r="S67" i="23"/>
  <c r="O67" i="23"/>
  <c r="N67" i="23"/>
  <c r="M67" i="23"/>
  <c r="L67" i="23"/>
  <c r="K67" i="23"/>
  <c r="J67" i="23"/>
  <c r="I67" i="23"/>
  <c r="H67" i="23"/>
  <c r="R67" i="23" s="1"/>
  <c r="G67" i="23"/>
  <c r="F67" i="23"/>
  <c r="C67" i="23"/>
  <c r="B67" i="23"/>
  <c r="W66" i="23"/>
  <c r="V66" i="23"/>
  <c r="O66" i="23"/>
  <c r="N66" i="23"/>
  <c r="M66" i="23"/>
  <c r="L66" i="23"/>
  <c r="K66" i="23"/>
  <c r="J66" i="23"/>
  <c r="I66" i="23"/>
  <c r="S66" i="23" s="1"/>
  <c r="H66" i="23"/>
  <c r="P66" i="23" s="1"/>
  <c r="G66" i="23"/>
  <c r="F66" i="23"/>
  <c r="C66" i="23"/>
  <c r="B66" i="23"/>
  <c r="S65" i="23"/>
  <c r="R65" i="23"/>
  <c r="Q65" i="23"/>
  <c r="P65" i="23"/>
  <c r="E65" i="23"/>
  <c r="U65" i="23" s="1"/>
  <c r="S64" i="23"/>
  <c r="R64" i="23"/>
  <c r="Q64" i="23"/>
  <c r="P64" i="23"/>
  <c r="E64" i="23"/>
  <c r="T63" i="23"/>
  <c r="S63" i="23"/>
  <c r="R63" i="23"/>
  <c r="Q63" i="23"/>
  <c r="P63" i="23"/>
  <c r="E63" i="23"/>
  <c r="U63" i="23" s="1"/>
  <c r="S62" i="23"/>
  <c r="R62" i="23"/>
  <c r="Q62" i="23"/>
  <c r="P62" i="23"/>
  <c r="E62" i="23"/>
  <c r="S61" i="23"/>
  <c r="R61" i="23"/>
  <c r="Q61" i="23"/>
  <c r="P61" i="23"/>
  <c r="E61" i="23"/>
  <c r="U61" i="23" s="1"/>
  <c r="V59" i="23"/>
  <c r="O59" i="23"/>
  <c r="N59" i="23"/>
  <c r="M59" i="23"/>
  <c r="L59" i="23"/>
  <c r="K59" i="23"/>
  <c r="J59" i="23"/>
  <c r="I59" i="23"/>
  <c r="H59" i="23"/>
  <c r="R59" i="23" s="1"/>
  <c r="G59" i="23"/>
  <c r="F59" i="23"/>
  <c r="C59" i="23"/>
  <c r="B59" i="23"/>
  <c r="S58" i="23"/>
  <c r="R58" i="23"/>
  <c r="Q58" i="23"/>
  <c r="P58" i="23"/>
  <c r="E58" i="23"/>
  <c r="T57" i="23"/>
  <c r="S57" i="23"/>
  <c r="R57" i="23"/>
  <c r="Q57" i="23"/>
  <c r="P57" i="23"/>
  <c r="E57" i="23"/>
  <c r="U57" i="23" s="1"/>
  <c r="S56" i="23"/>
  <c r="R56" i="23"/>
  <c r="Q56" i="23"/>
  <c r="P56" i="23"/>
  <c r="E56" i="23"/>
  <c r="T56" i="23" s="1"/>
  <c r="S55" i="23"/>
  <c r="R55" i="23"/>
  <c r="Q55" i="23"/>
  <c r="P55" i="23"/>
  <c r="E55" i="23"/>
  <c r="W53" i="23"/>
  <c r="V53" i="23"/>
  <c r="O53" i="23"/>
  <c r="N53" i="23"/>
  <c r="M53" i="23"/>
  <c r="L53" i="23"/>
  <c r="K53" i="23"/>
  <c r="J53" i="23"/>
  <c r="I53" i="23"/>
  <c r="Q53" i="23" s="1"/>
  <c r="H53" i="23"/>
  <c r="G53" i="23"/>
  <c r="F53" i="23"/>
  <c r="C53" i="23"/>
  <c r="B53" i="23"/>
  <c r="E53" i="23" s="1"/>
  <c r="U52" i="23"/>
  <c r="T52" i="23"/>
  <c r="S52" i="23"/>
  <c r="R52" i="23"/>
  <c r="Q52" i="23"/>
  <c r="P52" i="23"/>
  <c r="E52" i="23"/>
  <c r="S51" i="23"/>
  <c r="R51" i="23"/>
  <c r="Q51" i="23"/>
  <c r="U51" i="23" s="1"/>
  <c r="P51" i="23"/>
  <c r="E51" i="23"/>
  <c r="S50" i="23"/>
  <c r="R50" i="23"/>
  <c r="Q50" i="23"/>
  <c r="P50" i="23"/>
  <c r="E50" i="23"/>
  <c r="S49" i="23"/>
  <c r="R49" i="23"/>
  <c r="Q49" i="23"/>
  <c r="P49" i="23"/>
  <c r="E49" i="23"/>
  <c r="T48" i="23"/>
  <c r="S48" i="23"/>
  <c r="R48" i="23"/>
  <c r="Q48" i="23"/>
  <c r="P48" i="23"/>
  <c r="E48" i="23"/>
  <c r="U48" i="23" s="1"/>
  <c r="S47" i="23"/>
  <c r="R47" i="23"/>
  <c r="Q47" i="23"/>
  <c r="P47" i="23"/>
  <c r="E47" i="23"/>
  <c r="T47" i="23" s="1"/>
  <c r="T46" i="23"/>
  <c r="S46" i="23"/>
  <c r="R46" i="23"/>
  <c r="Q46" i="23"/>
  <c r="P46" i="23"/>
  <c r="E46" i="23"/>
  <c r="U46" i="23" s="1"/>
  <c r="S45" i="23"/>
  <c r="R45" i="23"/>
  <c r="Q45" i="23"/>
  <c r="P45" i="23"/>
  <c r="E45" i="23"/>
  <c r="S44" i="23"/>
  <c r="R44" i="23"/>
  <c r="Q44" i="23"/>
  <c r="P44" i="23"/>
  <c r="T44" i="23" s="1"/>
  <c r="E44" i="23"/>
  <c r="U43" i="23"/>
  <c r="S43" i="23"/>
  <c r="R43" i="23"/>
  <c r="Q43" i="23"/>
  <c r="P43" i="23"/>
  <c r="E43" i="23"/>
  <c r="T42" i="23"/>
  <c r="S42" i="23"/>
  <c r="R42" i="23"/>
  <c r="Q42" i="23"/>
  <c r="P42" i="23"/>
  <c r="E42" i="23"/>
  <c r="U42" i="23" s="1"/>
  <c r="W40" i="23"/>
  <c r="V40" i="23"/>
  <c r="O40" i="23"/>
  <c r="N40" i="23"/>
  <c r="M40" i="23"/>
  <c r="L40" i="23"/>
  <c r="K40" i="23"/>
  <c r="J40" i="23"/>
  <c r="I40" i="23"/>
  <c r="S40" i="23" s="1"/>
  <c r="H40" i="23"/>
  <c r="P40" i="23" s="1"/>
  <c r="G40" i="23"/>
  <c r="F40" i="23"/>
  <c r="C40" i="23"/>
  <c r="B40" i="23"/>
  <c r="T39" i="23"/>
  <c r="S39" i="23"/>
  <c r="R39" i="23"/>
  <c r="Q39" i="23"/>
  <c r="P39" i="23"/>
  <c r="E39" i="23"/>
  <c r="U39" i="23" s="1"/>
  <c r="S38" i="23"/>
  <c r="R38" i="23"/>
  <c r="Q38" i="23"/>
  <c r="P38" i="23"/>
  <c r="E38" i="23"/>
  <c r="T38" i="23" s="1"/>
  <c r="S37" i="23"/>
  <c r="R37" i="23"/>
  <c r="Q37" i="23"/>
  <c r="P37" i="23"/>
  <c r="E37" i="23"/>
  <c r="S36" i="23"/>
  <c r="R36" i="23"/>
  <c r="Q36" i="23"/>
  <c r="P36" i="23"/>
  <c r="E36" i="23"/>
  <c r="S35" i="23"/>
  <c r="R35" i="23"/>
  <c r="Q35" i="23"/>
  <c r="U35" i="23" s="1"/>
  <c r="P35" i="23"/>
  <c r="T35" i="23" s="1"/>
  <c r="E35" i="23"/>
  <c r="W33" i="23"/>
  <c r="V33" i="23"/>
  <c r="O33" i="23"/>
  <c r="N33" i="23"/>
  <c r="M33" i="23"/>
  <c r="L33" i="23"/>
  <c r="K33" i="23"/>
  <c r="J33" i="23"/>
  <c r="I33" i="23"/>
  <c r="S33" i="23" s="1"/>
  <c r="H33" i="23"/>
  <c r="G33" i="23"/>
  <c r="F33" i="23"/>
  <c r="C33" i="23"/>
  <c r="B33" i="23"/>
  <c r="E33" i="23" s="1"/>
  <c r="S32" i="23"/>
  <c r="R32" i="23"/>
  <c r="Q32" i="23"/>
  <c r="P32" i="23"/>
  <c r="E32" i="23"/>
  <c r="W30" i="23"/>
  <c r="V30" i="23"/>
  <c r="S30" i="23"/>
  <c r="O30" i="23"/>
  <c r="N30" i="23"/>
  <c r="M30" i="23"/>
  <c r="L30" i="23"/>
  <c r="K30" i="23"/>
  <c r="J30" i="23"/>
  <c r="I30" i="23"/>
  <c r="Q30" i="23" s="1"/>
  <c r="H30" i="23"/>
  <c r="G30" i="23"/>
  <c r="F30" i="23"/>
  <c r="C30" i="23"/>
  <c r="B30" i="23"/>
  <c r="E30" i="23" s="1"/>
  <c r="U29" i="23"/>
  <c r="T29" i="23"/>
  <c r="S29" i="23"/>
  <c r="R29" i="23"/>
  <c r="Q29" i="23"/>
  <c r="P29" i="23"/>
  <c r="E29" i="23"/>
  <c r="S28" i="23"/>
  <c r="R28" i="23"/>
  <c r="Q28" i="23"/>
  <c r="P28" i="23"/>
  <c r="E28" i="23"/>
  <c r="T28" i="23" s="1"/>
  <c r="S27" i="23"/>
  <c r="R27" i="23"/>
  <c r="Q27" i="23"/>
  <c r="P27" i="23"/>
  <c r="E27" i="23"/>
  <c r="S26" i="23"/>
  <c r="R26" i="23"/>
  <c r="Q26" i="23"/>
  <c r="P26" i="23"/>
  <c r="E26" i="23"/>
  <c r="W24" i="23"/>
  <c r="V24" i="23"/>
  <c r="O24" i="23"/>
  <c r="N24" i="23"/>
  <c r="M24" i="23"/>
  <c r="L24" i="23"/>
  <c r="K24" i="23"/>
  <c r="J24" i="23"/>
  <c r="I24" i="23"/>
  <c r="Q24" i="23" s="1"/>
  <c r="H24" i="23"/>
  <c r="P24" i="23" s="1"/>
  <c r="G24" i="23"/>
  <c r="F24" i="23"/>
  <c r="C24" i="23"/>
  <c r="E24" i="23" s="1"/>
  <c r="B24" i="23"/>
  <c r="S23" i="23"/>
  <c r="R23" i="23"/>
  <c r="Q23" i="23"/>
  <c r="P23" i="23"/>
  <c r="E23" i="23"/>
  <c r="T23" i="23" s="1"/>
  <c r="S22" i="23"/>
  <c r="R22" i="23"/>
  <c r="Q22" i="23"/>
  <c r="P22" i="23"/>
  <c r="E22" i="23"/>
  <c r="S21" i="23"/>
  <c r="R21" i="23"/>
  <c r="Q21" i="23"/>
  <c r="P21" i="23"/>
  <c r="E21" i="23"/>
  <c r="U20" i="23"/>
  <c r="T20" i="23"/>
  <c r="S20" i="23"/>
  <c r="R20" i="23"/>
  <c r="Q20" i="23"/>
  <c r="P20" i="23"/>
  <c r="E20" i="23"/>
  <c r="S19" i="23"/>
  <c r="R19" i="23"/>
  <c r="Q19" i="23"/>
  <c r="P19" i="23"/>
  <c r="E19" i="23"/>
  <c r="T19" i="23" s="1"/>
  <c r="S18" i="23"/>
  <c r="R18" i="23"/>
  <c r="Q18" i="23"/>
  <c r="P18" i="23"/>
  <c r="E18" i="23"/>
  <c r="W16" i="23"/>
  <c r="V16" i="23"/>
  <c r="O16" i="23"/>
  <c r="N16" i="23"/>
  <c r="M16" i="23"/>
  <c r="L16" i="23"/>
  <c r="K16" i="23"/>
  <c r="J16" i="23"/>
  <c r="R16" i="23" s="1"/>
  <c r="I16" i="23"/>
  <c r="S16" i="23" s="1"/>
  <c r="H16" i="23"/>
  <c r="G16" i="23"/>
  <c r="F16" i="23"/>
  <c r="C16" i="23"/>
  <c r="B16" i="23"/>
  <c r="E16" i="23" s="1"/>
  <c r="U15" i="23"/>
  <c r="T15" i="23"/>
  <c r="S15" i="23"/>
  <c r="R15" i="23"/>
  <c r="Q15" i="23"/>
  <c r="P15" i="23"/>
  <c r="E15" i="23"/>
  <c r="U14" i="23"/>
  <c r="S14" i="23"/>
  <c r="R14" i="23"/>
  <c r="Q14" i="23"/>
  <c r="P14" i="23"/>
  <c r="E14" i="23"/>
  <c r="T14" i="23" s="1"/>
  <c r="S13" i="23"/>
  <c r="R13" i="23"/>
  <c r="Q13" i="23"/>
  <c r="P13" i="23"/>
  <c r="E13" i="23"/>
  <c r="U13" i="23" s="1"/>
  <c r="S12" i="23"/>
  <c r="R12" i="23"/>
  <c r="Q12" i="23"/>
  <c r="P12" i="23"/>
  <c r="E12" i="23"/>
  <c r="U11" i="23"/>
  <c r="T11" i="23"/>
  <c r="S11" i="23"/>
  <c r="R11" i="23"/>
  <c r="Q11" i="23"/>
  <c r="P11" i="23"/>
  <c r="E11" i="23"/>
  <c r="U10" i="23"/>
  <c r="S10" i="23"/>
  <c r="R10" i="23"/>
  <c r="Q10" i="23"/>
  <c r="P10" i="23"/>
  <c r="E10" i="23"/>
  <c r="T10" i="23" s="1"/>
  <c r="S9" i="23"/>
  <c r="R9" i="23"/>
  <c r="Q9" i="23"/>
  <c r="P9" i="23"/>
  <c r="E9" i="23"/>
  <c r="T9" i="23" s="1"/>
  <c r="S93" i="22"/>
  <c r="R93" i="22"/>
  <c r="Q93" i="22"/>
  <c r="P93" i="22"/>
  <c r="E93" i="22"/>
  <c r="U92" i="22"/>
  <c r="T92" i="22"/>
  <c r="S92" i="22"/>
  <c r="R92" i="22"/>
  <c r="Q92" i="22"/>
  <c r="P92" i="22"/>
  <c r="E92" i="22"/>
  <c r="U91" i="22"/>
  <c r="S91" i="22"/>
  <c r="R91" i="22"/>
  <c r="Q91" i="22"/>
  <c r="P91" i="22"/>
  <c r="E91" i="22"/>
  <c r="T91" i="22" s="1"/>
  <c r="S90" i="22"/>
  <c r="R90" i="22"/>
  <c r="Q90" i="22"/>
  <c r="P90" i="22"/>
  <c r="E90" i="22"/>
  <c r="U90" i="22" s="1"/>
  <c r="S89" i="22"/>
  <c r="R89" i="22"/>
  <c r="Q89" i="22"/>
  <c r="P89" i="22"/>
  <c r="E89" i="22"/>
  <c r="U88" i="22"/>
  <c r="T88" i="22"/>
  <c r="S88" i="22"/>
  <c r="R88" i="22"/>
  <c r="Q88" i="22"/>
  <c r="P88" i="22"/>
  <c r="E88" i="22"/>
  <c r="U87" i="22"/>
  <c r="S87" i="22"/>
  <c r="R87" i="22"/>
  <c r="Q87" i="22"/>
  <c r="P87" i="22"/>
  <c r="E87" i="22"/>
  <c r="T87" i="22" s="1"/>
  <c r="S86" i="22"/>
  <c r="R86" i="22"/>
  <c r="Q86" i="22"/>
  <c r="P86" i="22"/>
  <c r="E86" i="22"/>
  <c r="U86" i="22" s="1"/>
  <c r="W72" i="22"/>
  <c r="V72" i="22"/>
  <c r="O72" i="22"/>
  <c r="N72" i="22"/>
  <c r="M72" i="22"/>
  <c r="L72" i="22"/>
  <c r="K72" i="22"/>
  <c r="J72" i="22"/>
  <c r="R72" i="22" s="1"/>
  <c r="I72" i="22"/>
  <c r="H72" i="22"/>
  <c r="G72" i="22"/>
  <c r="F72" i="22"/>
  <c r="C72" i="22"/>
  <c r="B72" i="22"/>
  <c r="W71" i="22"/>
  <c r="V71" i="22"/>
  <c r="O71" i="22"/>
  <c r="N71" i="22"/>
  <c r="M71" i="22"/>
  <c r="L71" i="22"/>
  <c r="K71" i="22"/>
  <c r="J71" i="22"/>
  <c r="I71" i="22"/>
  <c r="H71" i="22"/>
  <c r="G71" i="22"/>
  <c r="F71" i="22"/>
  <c r="C71" i="22"/>
  <c r="B71" i="22"/>
  <c r="W70" i="22"/>
  <c r="V70" i="22"/>
  <c r="O70" i="22"/>
  <c r="N70" i="22"/>
  <c r="M70" i="22"/>
  <c r="L70" i="22"/>
  <c r="K70" i="22"/>
  <c r="Q70" i="22" s="1"/>
  <c r="J70" i="22"/>
  <c r="I70" i="22"/>
  <c r="H70" i="22"/>
  <c r="G70" i="22"/>
  <c r="F70" i="22"/>
  <c r="C70" i="22"/>
  <c r="B70" i="22"/>
  <c r="E70" i="22" s="1"/>
  <c r="S69" i="22"/>
  <c r="R69" i="22"/>
  <c r="Q69" i="22"/>
  <c r="P69" i="22"/>
  <c r="T69" i="22" s="1"/>
  <c r="E69" i="22"/>
  <c r="W67" i="22"/>
  <c r="V67" i="22"/>
  <c r="O67" i="22"/>
  <c r="N67" i="22"/>
  <c r="M67" i="22"/>
  <c r="L67" i="22"/>
  <c r="K67" i="22"/>
  <c r="J67" i="22"/>
  <c r="I67" i="22"/>
  <c r="H67" i="22"/>
  <c r="G67" i="22"/>
  <c r="F67" i="22"/>
  <c r="C67" i="22"/>
  <c r="B67" i="22"/>
  <c r="W66" i="22"/>
  <c r="V66" i="22"/>
  <c r="O66" i="22"/>
  <c r="N66" i="22"/>
  <c r="M66" i="22"/>
  <c r="L66" i="22"/>
  <c r="K66" i="22"/>
  <c r="J66" i="22"/>
  <c r="I66" i="22"/>
  <c r="H66" i="22"/>
  <c r="G66" i="22"/>
  <c r="F66" i="22"/>
  <c r="C66" i="22"/>
  <c r="E66" i="22" s="1"/>
  <c r="B66" i="22"/>
  <c r="S65" i="22"/>
  <c r="R65" i="22"/>
  <c r="Q65" i="22"/>
  <c r="P65" i="22"/>
  <c r="E65" i="22"/>
  <c r="T64" i="22"/>
  <c r="S64" i="22"/>
  <c r="R64" i="22"/>
  <c r="Q64" i="22"/>
  <c r="P64" i="22"/>
  <c r="E64" i="22"/>
  <c r="U64" i="22" s="1"/>
  <c r="S63" i="22"/>
  <c r="R63" i="22"/>
  <c r="Q63" i="22"/>
  <c r="P63" i="22"/>
  <c r="E63" i="22"/>
  <c r="S62" i="22"/>
  <c r="R62" i="22"/>
  <c r="Q62" i="22"/>
  <c r="P62" i="22"/>
  <c r="E62" i="22"/>
  <c r="U62" i="22" s="1"/>
  <c r="S61" i="22"/>
  <c r="R61" i="22"/>
  <c r="Q61" i="22"/>
  <c r="P61" i="22"/>
  <c r="E61" i="22"/>
  <c r="U61" i="22" s="1"/>
  <c r="V59" i="22"/>
  <c r="O59" i="22"/>
  <c r="N59" i="22"/>
  <c r="M59" i="22"/>
  <c r="L59" i="22"/>
  <c r="K59" i="22"/>
  <c r="J59" i="22"/>
  <c r="I59" i="22"/>
  <c r="Q59" i="22" s="1"/>
  <c r="H59" i="22"/>
  <c r="G59" i="22"/>
  <c r="F59" i="22"/>
  <c r="C59" i="22"/>
  <c r="B59" i="22"/>
  <c r="S58" i="22"/>
  <c r="R58" i="22"/>
  <c r="Q58" i="22"/>
  <c r="P58" i="22"/>
  <c r="E58" i="22"/>
  <c r="U58" i="22" s="1"/>
  <c r="S57" i="22"/>
  <c r="R57" i="22"/>
  <c r="Q57" i="22"/>
  <c r="P57" i="22"/>
  <c r="E57" i="22"/>
  <c r="T57" i="22" s="1"/>
  <c r="T56" i="22"/>
  <c r="S56" i="22"/>
  <c r="R56" i="22"/>
  <c r="Q56" i="22"/>
  <c r="P56" i="22"/>
  <c r="E56" i="22"/>
  <c r="U56" i="22" s="1"/>
  <c r="S55" i="22"/>
  <c r="R55" i="22"/>
  <c r="Q55" i="22"/>
  <c r="P55" i="22"/>
  <c r="E55" i="22"/>
  <c r="W53" i="22"/>
  <c r="V53" i="22"/>
  <c r="O53" i="22"/>
  <c r="N53" i="22"/>
  <c r="M53" i="22"/>
  <c r="L53" i="22"/>
  <c r="K53" i="22"/>
  <c r="J53" i="22"/>
  <c r="I53" i="22"/>
  <c r="H53" i="22"/>
  <c r="G53" i="22"/>
  <c r="F53" i="22"/>
  <c r="C53" i="22"/>
  <c r="B53" i="22"/>
  <c r="U52" i="22"/>
  <c r="S52" i="22"/>
  <c r="R52" i="22"/>
  <c r="Q52" i="22"/>
  <c r="P52" i="22"/>
  <c r="E52" i="22"/>
  <c r="T52" i="22" s="1"/>
  <c r="S51" i="22"/>
  <c r="R51" i="22"/>
  <c r="Q51" i="22"/>
  <c r="P51" i="22"/>
  <c r="T51" i="22" s="1"/>
  <c r="E51" i="22"/>
  <c r="S50" i="22"/>
  <c r="R50" i="22"/>
  <c r="Q50" i="22"/>
  <c r="P50" i="22"/>
  <c r="E50" i="22"/>
  <c r="U49" i="22"/>
  <c r="S49" i="22"/>
  <c r="R49" i="22"/>
  <c r="Q49" i="22"/>
  <c r="P49" i="22"/>
  <c r="E49" i="22"/>
  <c r="T49" i="22" s="1"/>
  <c r="U48" i="22"/>
  <c r="S48" i="22"/>
  <c r="R48" i="22"/>
  <c r="Q48" i="22"/>
  <c r="P48" i="22"/>
  <c r="E48" i="22"/>
  <c r="T48" i="22" s="1"/>
  <c r="S47" i="22"/>
  <c r="R47" i="22"/>
  <c r="Q47" i="22"/>
  <c r="P47" i="22"/>
  <c r="E47" i="22"/>
  <c r="U47" i="22" s="1"/>
  <c r="S46" i="22"/>
  <c r="R46" i="22"/>
  <c r="Q46" i="22"/>
  <c r="P46" i="22"/>
  <c r="E46" i="22"/>
  <c r="U45" i="22"/>
  <c r="T45" i="22"/>
  <c r="S45" i="22"/>
  <c r="R45" i="22"/>
  <c r="Q45" i="22"/>
  <c r="P45" i="22"/>
  <c r="E45" i="22"/>
  <c r="U44" i="22"/>
  <c r="S44" i="22"/>
  <c r="R44" i="22"/>
  <c r="Q44" i="22"/>
  <c r="P44" i="22"/>
  <c r="E44" i="22"/>
  <c r="T44" i="22" s="1"/>
  <c r="S43" i="22"/>
  <c r="R43" i="22"/>
  <c r="Q43" i="22"/>
  <c r="P43" i="22"/>
  <c r="E43" i="22"/>
  <c r="U43" i="22" s="1"/>
  <c r="S42" i="22"/>
  <c r="R42" i="22"/>
  <c r="Q42" i="22"/>
  <c r="P42" i="22"/>
  <c r="E42" i="22"/>
  <c r="W40" i="22"/>
  <c r="V40" i="22"/>
  <c r="O40" i="22"/>
  <c r="N40" i="22"/>
  <c r="M40" i="22"/>
  <c r="L40" i="22"/>
  <c r="K40" i="22"/>
  <c r="J40" i="22"/>
  <c r="I40" i="22"/>
  <c r="Q40" i="22" s="1"/>
  <c r="H40" i="22"/>
  <c r="G40" i="22"/>
  <c r="F40" i="22"/>
  <c r="C40" i="22"/>
  <c r="B40" i="22"/>
  <c r="U39" i="22"/>
  <c r="S39" i="22"/>
  <c r="R39" i="22"/>
  <c r="Q39" i="22"/>
  <c r="P39" i="22"/>
  <c r="E39" i="22"/>
  <c r="T39" i="22" s="1"/>
  <c r="S38" i="22"/>
  <c r="R38" i="22"/>
  <c r="Q38" i="22"/>
  <c r="P38" i="22"/>
  <c r="E38" i="22"/>
  <c r="U38" i="22" s="1"/>
  <c r="S37" i="22"/>
  <c r="R37" i="22"/>
  <c r="Q37" i="22"/>
  <c r="P37" i="22"/>
  <c r="E37" i="22"/>
  <c r="S36" i="22"/>
  <c r="R36" i="22"/>
  <c r="Q36" i="22"/>
  <c r="U36" i="22" s="1"/>
  <c r="P36" i="22"/>
  <c r="T36" i="22" s="1"/>
  <c r="E36" i="22"/>
  <c r="S35" i="22"/>
  <c r="R35" i="22"/>
  <c r="Q35" i="22"/>
  <c r="P35" i="22"/>
  <c r="E35" i="22"/>
  <c r="U35" i="22" s="1"/>
  <c r="W33" i="22"/>
  <c r="V33" i="22"/>
  <c r="O33" i="22"/>
  <c r="N33" i="22"/>
  <c r="M33" i="22"/>
  <c r="L33" i="22"/>
  <c r="K33" i="22"/>
  <c r="J33" i="22"/>
  <c r="I33" i="22"/>
  <c r="H33" i="22"/>
  <c r="R33" i="22" s="1"/>
  <c r="G33" i="22"/>
  <c r="F33" i="22"/>
  <c r="C33" i="22"/>
  <c r="B33" i="22"/>
  <c r="E33" i="22" s="1"/>
  <c r="S32" i="22"/>
  <c r="R32" i="22"/>
  <c r="Q32" i="22"/>
  <c r="P32" i="22"/>
  <c r="E32" i="22"/>
  <c r="W30" i="22"/>
  <c r="V30" i="22"/>
  <c r="O30" i="22"/>
  <c r="N30" i="22"/>
  <c r="M30" i="22"/>
  <c r="L30" i="22"/>
  <c r="K30" i="22"/>
  <c r="J30" i="22"/>
  <c r="I30" i="22"/>
  <c r="H30" i="22"/>
  <c r="P30" i="22" s="1"/>
  <c r="G30" i="22"/>
  <c r="F30" i="22"/>
  <c r="C30" i="22"/>
  <c r="E30" i="22" s="1"/>
  <c r="B30" i="22"/>
  <c r="S29" i="22"/>
  <c r="R29" i="22"/>
  <c r="Q29" i="22"/>
  <c r="P29" i="22"/>
  <c r="E29" i="22"/>
  <c r="T29" i="22" s="1"/>
  <c r="S28" i="22"/>
  <c r="R28" i="22"/>
  <c r="Q28" i="22"/>
  <c r="P28" i="22"/>
  <c r="E28" i="22"/>
  <c r="S27" i="22"/>
  <c r="R27" i="22"/>
  <c r="Q27" i="22"/>
  <c r="P27" i="22"/>
  <c r="E27" i="22"/>
  <c r="U26" i="22"/>
  <c r="T26" i="22"/>
  <c r="S26" i="22"/>
  <c r="R26" i="22"/>
  <c r="Q26" i="22"/>
  <c r="P26" i="22"/>
  <c r="E26" i="22"/>
  <c r="W24" i="22"/>
  <c r="V24" i="22"/>
  <c r="O24" i="22"/>
  <c r="N24" i="22"/>
  <c r="M24" i="22"/>
  <c r="L24" i="22"/>
  <c r="K24" i="22"/>
  <c r="J24" i="22"/>
  <c r="I24" i="22"/>
  <c r="S24" i="22" s="1"/>
  <c r="H24" i="22"/>
  <c r="G24" i="22"/>
  <c r="F24" i="22"/>
  <c r="E24" i="22"/>
  <c r="C24" i="22"/>
  <c r="B24" i="22"/>
  <c r="S23" i="22"/>
  <c r="R23" i="22"/>
  <c r="Q23" i="22"/>
  <c r="P23" i="22"/>
  <c r="E23" i="22"/>
  <c r="U23" i="22" s="1"/>
  <c r="S22" i="22"/>
  <c r="R22" i="22"/>
  <c r="Q22" i="22"/>
  <c r="P22" i="22"/>
  <c r="E22" i="22"/>
  <c r="U21" i="22"/>
  <c r="T21" i="22"/>
  <c r="S21" i="22"/>
  <c r="R21" i="22"/>
  <c r="Q21" i="22"/>
  <c r="P21" i="22"/>
  <c r="E21" i="22"/>
  <c r="U20" i="22"/>
  <c r="S20" i="22"/>
  <c r="R20" i="22"/>
  <c r="Q20" i="22"/>
  <c r="P20" i="22"/>
  <c r="E20" i="22"/>
  <c r="T20" i="22" s="1"/>
  <c r="S19" i="22"/>
  <c r="R19" i="22"/>
  <c r="Q19" i="22"/>
  <c r="P19" i="22"/>
  <c r="E19" i="22"/>
  <c r="U19" i="22" s="1"/>
  <c r="S18" i="22"/>
  <c r="R18" i="22"/>
  <c r="Q18" i="22"/>
  <c r="P18" i="22"/>
  <c r="E18" i="22"/>
  <c r="W16" i="22"/>
  <c r="V16" i="22"/>
  <c r="O16" i="22"/>
  <c r="N16" i="22"/>
  <c r="M16" i="22"/>
  <c r="L16" i="22"/>
  <c r="K16" i="22"/>
  <c r="J16" i="22"/>
  <c r="I16" i="22"/>
  <c r="Q16" i="22" s="1"/>
  <c r="H16" i="22"/>
  <c r="G16" i="22"/>
  <c r="F16" i="22"/>
  <c r="C16" i="22"/>
  <c r="E16" i="22" s="1"/>
  <c r="B16" i="22"/>
  <c r="S15" i="22"/>
  <c r="R15" i="22"/>
  <c r="Q15" i="22"/>
  <c r="P15" i="22"/>
  <c r="E15" i="22"/>
  <c r="T15" i="22" s="1"/>
  <c r="S14" i="22"/>
  <c r="R14" i="22"/>
  <c r="Q14" i="22"/>
  <c r="P14" i="22"/>
  <c r="E14" i="22"/>
  <c r="S13" i="22"/>
  <c r="R13" i="22"/>
  <c r="Q13" i="22"/>
  <c r="P13" i="22"/>
  <c r="E13" i="22"/>
  <c r="U12" i="22"/>
  <c r="T12" i="22"/>
  <c r="S12" i="22"/>
  <c r="R12" i="22"/>
  <c r="Q12" i="22"/>
  <c r="P12" i="22"/>
  <c r="E12" i="22"/>
  <c r="S11" i="22"/>
  <c r="R11" i="22"/>
  <c r="Q11" i="22"/>
  <c r="P11" i="22"/>
  <c r="E11" i="22"/>
  <c r="T11" i="22" s="1"/>
  <c r="S10" i="22"/>
  <c r="R10" i="22"/>
  <c r="Q10" i="22"/>
  <c r="P10" i="22"/>
  <c r="E10" i="22"/>
  <c r="U10" i="22" s="1"/>
  <c r="S9" i="22"/>
  <c r="R9" i="22"/>
  <c r="Q9" i="22"/>
  <c r="P9" i="22"/>
  <c r="E9" i="22"/>
  <c r="T93" i="21"/>
  <c r="S93" i="21"/>
  <c r="R93" i="21"/>
  <c r="Q93" i="21"/>
  <c r="P93" i="21"/>
  <c r="E93" i="21"/>
  <c r="U93" i="21" s="1"/>
  <c r="S92" i="21"/>
  <c r="R92" i="21"/>
  <c r="Q92" i="21"/>
  <c r="P92" i="21"/>
  <c r="E92" i="21"/>
  <c r="T92" i="21" s="1"/>
  <c r="S91" i="21"/>
  <c r="R91" i="21"/>
  <c r="Q91" i="21"/>
  <c r="P91" i="21"/>
  <c r="E91" i="21"/>
  <c r="S90" i="21"/>
  <c r="R90" i="21"/>
  <c r="Q90" i="21"/>
  <c r="P90" i="21"/>
  <c r="E90" i="21"/>
  <c r="T89" i="21"/>
  <c r="S89" i="21"/>
  <c r="R89" i="21"/>
  <c r="Q89" i="21"/>
  <c r="P89" i="21"/>
  <c r="E89" i="21"/>
  <c r="U89" i="21" s="1"/>
  <c r="S88" i="21"/>
  <c r="R88" i="21"/>
  <c r="Q88" i="21"/>
  <c r="P88" i="21"/>
  <c r="E88" i="21"/>
  <c r="T88" i="21" s="1"/>
  <c r="S87" i="21"/>
  <c r="R87" i="21"/>
  <c r="Q87" i="21"/>
  <c r="P87" i="21"/>
  <c r="E87" i="21"/>
  <c r="S86" i="21"/>
  <c r="R86" i="21"/>
  <c r="Q86" i="21"/>
  <c r="P86" i="21"/>
  <c r="E86" i="21"/>
  <c r="W72" i="21"/>
  <c r="V72" i="21"/>
  <c r="O72" i="21"/>
  <c r="N72" i="21"/>
  <c r="M72" i="21"/>
  <c r="L72" i="21"/>
  <c r="K72" i="21"/>
  <c r="J72" i="21"/>
  <c r="I72" i="21"/>
  <c r="H72" i="21"/>
  <c r="G72" i="21"/>
  <c r="F72" i="21"/>
  <c r="C72" i="21"/>
  <c r="E72" i="21" s="1"/>
  <c r="B72" i="21"/>
  <c r="W71" i="21"/>
  <c r="V71" i="21"/>
  <c r="O71" i="21"/>
  <c r="N71" i="21"/>
  <c r="M71" i="21"/>
  <c r="L71" i="21"/>
  <c r="K71" i="21"/>
  <c r="J71" i="21"/>
  <c r="I71" i="21"/>
  <c r="H71" i="21"/>
  <c r="G71" i="21"/>
  <c r="F71" i="21"/>
  <c r="C71" i="21"/>
  <c r="E71" i="21" s="1"/>
  <c r="B71" i="21"/>
  <c r="W70" i="21"/>
  <c r="V70" i="21"/>
  <c r="O70" i="21"/>
  <c r="N70" i="21"/>
  <c r="M70" i="21"/>
  <c r="L70" i="21"/>
  <c r="K70" i="21"/>
  <c r="S70" i="21" s="1"/>
  <c r="J70" i="21"/>
  <c r="I70" i="21"/>
  <c r="H70" i="21"/>
  <c r="G70" i="21"/>
  <c r="F70" i="21"/>
  <c r="C70" i="21"/>
  <c r="B70" i="21"/>
  <c r="S69" i="21"/>
  <c r="R69" i="21"/>
  <c r="Q69" i="21"/>
  <c r="P69" i="21"/>
  <c r="E69" i="21"/>
  <c r="W67" i="21"/>
  <c r="V67" i="21"/>
  <c r="O67" i="21"/>
  <c r="N67" i="21"/>
  <c r="M67" i="21"/>
  <c r="L67" i="21"/>
  <c r="K67" i="21"/>
  <c r="J67" i="21"/>
  <c r="I67" i="21"/>
  <c r="H67" i="21"/>
  <c r="G67" i="21"/>
  <c r="F67" i="21"/>
  <c r="C67" i="21"/>
  <c r="E67" i="21" s="1"/>
  <c r="B67" i="21"/>
  <c r="W66" i="21"/>
  <c r="V66" i="21"/>
  <c r="O66" i="21"/>
  <c r="N66" i="21"/>
  <c r="M66" i="21"/>
  <c r="L66" i="21"/>
  <c r="K66" i="21"/>
  <c r="Q66" i="21" s="1"/>
  <c r="J66" i="21"/>
  <c r="I66" i="21"/>
  <c r="S66" i="21" s="1"/>
  <c r="H66" i="21"/>
  <c r="G66" i="21"/>
  <c r="F66" i="21"/>
  <c r="E66" i="21"/>
  <c r="C66" i="21"/>
  <c r="B66" i="21"/>
  <c r="S65" i="21"/>
  <c r="R65" i="21"/>
  <c r="Q65" i="21"/>
  <c r="P65" i="21"/>
  <c r="E65" i="21"/>
  <c r="S64" i="21"/>
  <c r="R64" i="21"/>
  <c r="Q64" i="21"/>
  <c r="P64" i="21"/>
  <c r="E64" i="21"/>
  <c r="U63" i="21"/>
  <c r="T63" i="21"/>
  <c r="S63" i="21"/>
  <c r="R63" i="21"/>
  <c r="Q63" i="21"/>
  <c r="P63" i="21"/>
  <c r="E63" i="21"/>
  <c r="S62" i="21"/>
  <c r="R62" i="21"/>
  <c r="Q62" i="21"/>
  <c r="P62" i="21"/>
  <c r="E62" i="21"/>
  <c r="T62" i="21" s="1"/>
  <c r="S61" i="21"/>
  <c r="R61" i="21"/>
  <c r="Q61" i="21"/>
  <c r="P61" i="21"/>
  <c r="E61" i="21"/>
  <c r="V59" i="21"/>
  <c r="O59" i="21"/>
  <c r="N59" i="21"/>
  <c r="M59" i="21"/>
  <c r="L59" i="21"/>
  <c r="K59" i="21"/>
  <c r="J59" i="21"/>
  <c r="I59" i="21"/>
  <c r="Q59" i="21" s="1"/>
  <c r="H59" i="21"/>
  <c r="R59" i="21" s="1"/>
  <c r="G59" i="21"/>
  <c r="F59" i="21"/>
  <c r="C59" i="21"/>
  <c r="B59" i="21"/>
  <c r="S58" i="21"/>
  <c r="R58" i="21"/>
  <c r="Q58" i="21"/>
  <c r="P58" i="21"/>
  <c r="E58" i="21"/>
  <c r="T58" i="21" s="1"/>
  <c r="S57" i="21"/>
  <c r="R57" i="21"/>
  <c r="Q57" i="21"/>
  <c r="P57" i="21"/>
  <c r="E57" i="21"/>
  <c r="S56" i="21"/>
  <c r="R56" i="21"/>
  <c r="Q56" i="21"/>
  <c r="P56" i="21"/>
  <c r="E56" i="21"/>
  <c r="U55" i="21"/>
  <c r="T55" i="21"/>
  <c r="S55" i="21"/>
  <c r="R55" i="21"/>
  <c r="Q55" i="21"/>
  <c r="P55" i="21"/>
  <c r="E55" i="21"/>
  <c r="W53" i="21"/>
  <c r="V53" i="21"/>
  <c r="O53" i="21"/>
  <c r="N53" i="21"/>
  <c r="M53" i="21"/>
  <c r="L53" i="21"/>
  <c r="K53" i="21"/>
  <c r="J53" i="21"/>
  <c r="I53" i="21"/>
  <c r="S53" i="21" s="1"/>
  <c r="H53" i="21"/>
  <c r="G53" i="21"/>
  <c r="F53" i="21"/>
  <c r="C53" i="21"/>
  <c r="B53" i="21"/>
  <c r="S52" i="21"/>
  <c r="R52" i="21"/>
  <c r="Q52" i="21"/>
  <c r="P52" i="21"/>
  <c r="E52" i="21"/>
  <c r="U52" i="21" s="1"/>
  <c r="S51" i="21"/>
  <c r="R51" i="21"/>
  <c r="Q51" i="21"/>
  <c r="P51" i="21"/>
  <c r="E51" i="21"/>
  <c r="U50" i="21"/>
  <c r="T50" i="21"/>
  <c r="S50" i="21"/>
  <c r="R50" i="21"/>
  <c r="Q50" i="21"/>
  <c r="P50" i="21"/>
  <c r="E50" i="21"/>
  <c r="S49" i="21"/>
  <c r="R49" i="21"/>
  <c r="Q49" i="21"/>
  <c r="P49" i="21"/>
  <c r="E49" i="21"/>
  <c r="T49" i="21" s="1"/>
  <c r="S48" i="21"/>
  <c r="R48" i="21"/>
  <c r="Q48" i="21"/>
  <c r="P48" i="21"/>
  <c r="E48" i="21"/>
  <c r="S47" i="21"/>
  <c r="R47" i="21"/>
  <c r="Q47" i="21"/>
  <c r="P47" i="21"/>
  <c r="E47" i="21"/>
  <c r="U46" i="21"/>
  <c r="T46" i="21"/>
  <c r="S46" i="21"/>
  <c r="R46" i="21"/>
  <c r="Q46" i="21"/>
  <c r="P46" i="21"/>
  <c r="E46" i="21"/>
  <c r="S45" i="21"/>
  <c r="R45" i="21"/>
  <c r="Q45" i="21"/>
  <c r="P45" i="21"/>
  <c r="E45" i="21"/>
  <c r="T45" i="21" s="1"/>
  <c r="S44" i="21"/>
  <c r="R44" i="21"/>
  <c r="Q44" i="21"/>
  <c r="P44" i="21"/>
  <c r="E44" i="21"/>
  <c r="S43" i="21"/>
  <c r="R43" i="21"/>
  <c r="Q43" i="21"/>
  <c r="P43" i="21"/>
  <c r="E43" i="21"/>
  <c r="T42" i="21"/>
  <c r="S42" i="21"/>
  <c r="R42" i="21"/>
  <c r="Q42" i="21"/>
  <c r="P42" i="21"/>
  <c r="E42" i="21"/>
  <c r="U42" i="21" s="1"/>
  <c r="W40" i="21"/>
  <c r="V40" i="21"/>
  <c r="O40" i="21"/>
  <c r="N40" i="21"/>
  <c r="M40" i="21"/>
  <c r="L40" i="21"/>
  <c r="K40" i="21"/>
  <c r="J40" i="21"/>
  <c r="I40" i="21"/>
  <c r="S40" i="21" s="1"/>
  <c r="H40" i="21"/>
  <c r="G40" i="21"/>
  <c r="F40" i="21"/>
  <c r="C40" i="21"/>
  <c r="B40" i="21"/>
  <c r="S39" i="21"/>
  <c r="R39" i="21"/>
  <c r="Q39" i="21"/>
  <c r="P39" i="21"/>
  <c r="E39" i="21"/>
  <c r="S38" i="21"/>
  <c r="R38" i="21"/>
  <c r="Q38" i="21"/>
  <c r="P38" i="21"/>
  <c r="E38" i="21"/>
  <c r="T37" i="21"/>
  <c r="S37" i="21"/>
  <c r="R37" i="21"/>
  <c r="Q37" i="21"/>
  <c r="P37" i="21"/>
  <c r="E37" i="21"/>
  <c r="U37" i="21" s="1"/>
  <c r="S36" i="21"/>
  <c r="R36" i="21"/>
  <c r="Q36" i="21"/>
  <c r="P36" i="21"/>
  <c r="E36" i="21"/>
  <c r="S35" i="21"/>
  <c r="R35" i="21"/>
  <c r="Q35" i="21"/>
  <c r="P35" i="21"/>
  <c r="E35" i="21"/>
  <c r="W33" i="21"/>
  <c r="V33" i="21"/>
  <c r="O33" i="21"/>
  <c r="N33" i="21"/>
  <c r="M33" i="21"/>
  <c r="L33" i="21"/>
  <c r="K33" i="21"/>
  <c r="J33" i="21"/>
  <c r="I33" i="21"/>
  <c r="H33" i="21"/>
  <c r="P33" i="21" s="1"/>
  <c r="G33" i="21"/>
  <c r="F33" i="21"/>
  <c r="C33" i="21"/>
  <c r="B33" i="21"/>
  <c r="E33" i="21" s="1"/>
  <c r="S32" i="21"/>
  <c r="R32" i="21"/>
  <c r="Q32" i="21"/>
  <c r="U32" i="21" s="1"/>
  <c r="P32" i="21"/>
  <c r="T32" i="21" s="1"/>
  <c r="E32" i="21"/>
  <c r="W30" i="21"/>
  <c r="V30" i="21"/>
  <c r="O30" i="21"/>
  <c r="N30" i="21"/>
  <c r="M30" i="21"/>
  <c r="L30" i="21"/>
  <c r="K30" i="21"/>
  <c r="J30" i="21"/>
  <c r="I30" i="21"/>
  <c r="S30" i="21" s="1"/>
  <c r="H30" i="21"/>
  <c r="G30" i="21"/>
  <c r="F30" i="21"/>
  <c r="C30" i="21"/>
  <c r="B30" i="21"/>
  <c r="E30" i="21" s="1"/>
  <c r="T29" i="21"/>
  <c r="S29" i="21"/>
  <c r="R29" i="21"/>
  <c r="Q29" i="21"/>
  <c r="P29" i="21"/>
  <c r="E29" i="21"/>
  <c r="U29" i="21" s="1"/>
  <c r="S28" i="21"/>
  <c r="R28" i="21"/>
  <c r="Q28" i="21"/>
  <c r="P28" i="21"/>
  <c r="E28" i="21"/>
  <c r="T28" i="21" s="1"/>
  <c r="S27" i="21"/>
  <c r="R27" i="21"/>
  <c r="Q27" i="21"/>
  <c r="P27" i="21"/>
  <c r="E27" i="21"/>
  <c r="U27" i="21" s="1"/>
  <c r="S26" i="21"/>
  <c r="R26" i="21"/>
  <c r="Q26" i="21"/>
  <c r="P26" i="21"/>
  <c r="E26" i="21"/>
  <c r="W24" i="21"/>
  <c r="V24" i="21"/>
  <c r="O24" i="21"/>
  <c r="N24" i="21"/>
  <c r="M24" i="21"/>
  <c r="L24" i="21"/>
  <c r="K24" i="21"/>
  <c r="J24" i="21"/>
  <c r="I24" i="21"/>
  <c r="H24" i="21"/>
  <c r="G24" i="21"/>
  <c r="F24" i="21"/>
  <c r="C24" i="21"/>
  <c r="B24" i="21"/>
  <c r="S23" i="21"/>
  <c r="R23" i="21"/>
  <c r="Q23" i="21"/>
  <c r="P23" i="21"/>
  <c r="E23" i="21"/>
  <c r="T23" i="21" s="1"/>
  <c r="S22" i="21"/>
  <c r="R22" i="21"/>
  <c r="Q22" i="21"/>
  <c r="P22" i="21"/>
  <c r="E22" i="21"/>
  <c r="U22" i="21" s="1"/>
  <c r="S21" i="21"/>
  <c r="R21" i="21"/>
  <c r="Q21" i="21"/>
  <c r="P21" i="21"/>
  <c r="E21" i="21"/>
  <c r="T20" i="21"/>
  <c r="S20" i="21"/>
  <c r="R20" i="21"/>
  <c r="Q20" i="21"/>
  <c r="P20" i="21"/>
  <c r="E20" i="21"/>
  <c r="U20" i="21" s="1"/>
  <c r="S19" i="21"/>
  <c r="R19" i="21"/>
  <c r="Q19" i="21"/>
  <c r="P19" i="21"/>
  <c r="E19" i="21"/>
  <c r="S18" i="21"/>
  <c r="R18" i="21"/>
  <c r="Q18" i="21"/>
  <c r="P18" i="21"/>
  <c r="E18" i="21"/>
  <c r="U18" i="21" s="1"/>
  <c r="W16" i="21"/>
  <c r="V16" i="21"/>
  <c r="O16" i="21"/>
  <c r="N16" i="21"/>
  <c r="M16" i="21"/>
  <c r="L16" i="21"/>
  <c r="K16" i="21"/>
  <c r="Q16" i="21" s="1"/>
  <c r="J16" i="21"/>
  <c r="I16" i="21"/>
  <c r="H16" i="21"/>
  <c r="G16" i="21"/>
  <c r="F16" i="21"/>
  <c r="C16" i="21"/>
  <c r="B16" i="21"/>
  <c r="E16" i="21" s="1"/>
  <c r="T15" i="21"/>
  <c r="S15" i="21"/>
  <c r="R15" i="21"/>
  <c r="Q15" i="21"/>
  <c r="P15" i="21"/>
  <c r="E15" i="21"/>
  <c r="U15" i="21" s="1"/>
  <c r="S14" i="21"/>
  <c r="R14" i="21"/>
  <c r="Q14" i="21"/>
  <c r="P14" i="21"/>
  <c r="E14" i="21"/>
  <c r="S13" i="21"/>
  <c r="R13" i="21"/>
  <c r="Q13" i="21"/>
  <c r="P13" i="21"/>
  <c r="E13" i="21"/>
  <c r="U13" i="21" s="1"/>
  <c r="S12" i="21"/>
  <c r="R12" i="21"/>
  <c r="Q12" i="21"/>
  <c r="P12" i="21"/>
  <c r="E12" i="21"/>
  <c r="T11" i="21"/>
  <c r="S11" i="21"/>
  <c r="R11" i="21"/>
  <c r="Q11" i="21"/>
  <c r="P11" i="21"/>
  <c r="E11" i="21"/>
  <c r="U11" i="21" s="1"/>
  <c r="S10" i="21"/>
  <c r="R10" i="21"/>
  <c r="Q10" i="21"/>
  <c r="U10" i="21" s="1"/>
  <c r="P10" i="21"/>
  <c r="E10" i="21"/>
  <c r="S9" i="21"/>
  <c r="R9" i="21"/>
  <c r="Q9" i="21"/>
  <c r="P9" i="21"/>
  <c r="E9" i="21"/>
  <c r="U9" i="21" s="1"/>
  <c r="S93" i="20"/>
  <c r="R93" i="20"/>
  <c r="Q93" i="20"/>
  <c r="P93" i="20"/>
  <c r="E93" i="20"/>
  <c r="T92" i="20"/>
  <c r="S92" i="20"/>
  <c r="R92" i="20"/>
  <c r="Q92" i="20"/>
  <c r="P92" i="20"/>
  <c r="E92" i="20"/>
  <c r="U92" i="20" s="1"/>
  <c r="U91" i="20"/>
  <c r="S91" i="20"/>
  <c r="R91" i="20"/>
  <c r="Q91" i="20"/>
  <c r="P91" i="20"/>
  <c r="E91" i="20"/>
  <c r="T91" i="20" s="1"/>
  <c r="T90" i="20"/>
  <c r="S90" i="20"/>
  <c r="R90" i="20"/>
  <c r="Q90" i="20"/>
  <c r="P90" i="20"/>
  <c r="E90" i="20"/>
  <c r="U90" i="20" s="1"/>
  <c r="S89" i="20"/>
  <c r="R89" i="20"/>
  <c r="Q89" i="20"/>
  <c r="P89" i="20"/>
  <c r="E89" i="20"/>
  <c r="T89" i="20" s="1"/>
  <c r="T88" i="20"/>
  <c r="S88" i="20"/>
  <c r="R88" i="20"/>
  <c r="Q88" i="20"/>
  <c r="P88" i="20"/>
  <c r="E88" i="20"/>
  <c r="U88" i="20" s="1"/>
  <c r="S87" i="20"/>
  <c r="R87" i="20"/>
  <c r="Q87" i="20"/>
  <c r="P87" i="20"/>
  <c r="E87" i="20"/>
  <c r="T87" i="20" s="1"/>
  <c r="S86" i="20"/>
  <c r="R86" i="20"/>
  <c r="Q86" i="20"/>
  <c r="P86" i="20"/>
  <c r="E86" i="20"/>
  <c r="U86" i="20" s="1"/>
  <c r="W72" i="20"/>
  <c r="V72" i="20"/>
  <c r="O72" i="20"/>
  <c r="N72" i="20"/>
  <c r="M72" i="20"/>
  <c r="L72" i="20"/>
  <c r="K72" i="20"/>
  <c r="J72" i="20"/>
  <c r="I72" i="20"/>
  <c r="S72" i="20" s="1"/>
  <c r="H72" i="20"/>
  <c r="G72" i="20"/>
  <c r="F72" i="20"/>
  <c r="C72" i="20"/>
  <c r="B72" i="20"/>
  <c r="W71" i="20"/>
  <c r="V71" i="20"/>
  <c r="S71" i="20"/>
  <c r="O71" i="20"/>
  <c r="N71" i="20"/>
  <c r="M71" i="20"/>
  <c r="L71" i="20"/>
  <c r="K71" i="20"/>
  <c r="J71" i="20"/>
  <c r="I71" i="20"/>
  <c r="H71" i="20"/>
  <c r="G71" i="20"/>
  <c r="F71" i="20"/>
  <c r="C71" i="20"/>
  <c r="B71" i="20"/>
  <c r="E71" i="20" s="1"/>
  <c r="W70" i="20"/>
  <c r="V70" i="20"/>
  <c r="O70" i="20"/>
  <c r="N70" i="20"/>
  <c r="M70" i="20"/>
  <c r="L70" i="20"/>
  <c r="K70" i="20"/>
  <c r="J70" i="20"/>
  <c r="R70" i="20" s="1"/>
  <c r="I70" i="20"/>
  <c r="S70" i="20" s="1"/>
  <c r="H70" i="20"/>
  <c r="G70" i="20"/>
  <c r="F70" i="20"/>
  <c r="C70" i="20"/>
  <c r="B70" i="20"/>
  <c r="E70" i="20" s="1"/>
  <c r="S69" i="20"/>
  <c r="R69" i="20"/>
  <c r="Q69" i="20"/>
  <c r="U69" i="20" s="1"/>
  <c r="P69" i="20"/>
  <c r="T69" i="20" s="1"/>
  <c r="E69" i="20"/>
  <c r="W67" i="20"/>
  <c r="V67" i="20"/>
  <c r="O67" i="20"/>
  <c r="N67" i="20"/>
  <c r="M67" i="20"/>
  <c r="L67" i="20"/>
  <c r="K67" i="20"/>
  <c r="J67" i="20"/>
  <c r="I67" i="20"/>
  <c r="S67" i="20" s="1"/>
  <c r="H67" i="20"/>
  <c r="G67" i="20"/>
  <c r="F67" i="20"/>
  <c r="C67" i="20"/>
  <c r="B67" i="20"/>
  <c r="W66" i="20"/>
  <c r="V66" i="20"/>
  <c r="O66" i="20"/>
  <c r="N66" i="20"/>
  <c r="M66" i="20"/>
  <c r="L66" i="20"/>
  <c r="K66" i="20"/>
  <c r="J66" i="20"/>
  <c r="I66" i="20"/>
  <c r="H66" i="20"/>
  <c r="G66" i="20"/>
  <c r="F66" i="20"/>
  <c r="C66" i="20"/>
  <c r="B66" i="20"/>
  <c r="S65" i="20"/>
  <c r="R65" i="20"/>
  <c r="Q65" i="20"/>
  <c r="P65" i="20"/>
  <c r="E65" i="20"/>
  <c r="T65" i="20" s="1"/>
  <c r="U64" i="20"/>
  <c r="S64" i="20"/>
  <c r="R64" i="20"/>
  <c r="Q64" i="20"/>
  <c r="P64" i="20"/>
  <c r="E64" i="20"/>
  <c r="T64" i="20" s="1"/>
  <c r="S63" i="20"/>
  <c r="R63" i="20"/>
  <c r="Q63" i="20"/>
  <c r="P63" i="20"/>
  <c r="E63" i="20"/>
  <c r="S62" i="20"/>
  <c r="R62" i="20"/>
  <c r="Q62" i="20"/>
  <c r="P62" i="20"/>
  <c r="E62" i="20"/>
  <c r="U62" i="20" s="1"/>
  <c r="S61" i="20"/>
  <c r="R61" i="20"/>
  <c r="Q61" i="20"/>
  <c r="P61" i="20"/>
  <c r="E61" i="20"/>
  <c r="V59" i="20"/>
  <c r="O59" i="20"/>
  <c r="N59" i="20"/>
  <c r="M59" i="20"/>
  <c r="L59" i="20"/>
  <c r="K59" i="20"/>
  <c r="J59" i="20"/>
  <c r="I59" i="20"/>
  <c r="S59" i="20" s="1"/>
  <c r="H59" i="20"/>
  <c r="P59" i="20" s="1"/>
  <c r="G59" i="20"/>
  <c r="F59" i="20"/>
  <c r="C59" i="20"/>
  <c r="B59" i="20"/>
  <c r="S58" i="20"/>
  <c r="R58" i="20"/>
  <c r="Q58" i="20"/>
  <c r="P58" i="20"/>
  <c r="E58" i="20"/>
  <c r="U58" i="20" s="1"/>
  <c r="S57" i="20"/>
  <c r="R57" i="20"/>
  <c r="Q57" i="20"/>
  <c r="P57" i="20"/>
  <c r="E57" i="20"/>
  <c r="U56" i="20"/>
  <c r="T56" i="20"/>
  <c r="S56" i="20"/>
  <c r="R56" i="20"/>
  <c r="Q56" i="20"/>
  <c r="P56" i="20"/>
  <c r="E56" i="20"/>
  <c r="U55" i="20"/>
  <c r="S55" i="20"/>
  <c r="R55" i="20"/>
  <c r="Q55" i="20"/>
  <c r="P55" i="20"/>
  <c r="E55" i="20"/>
  <c r="T55" i="20" s="1"/>
  <c r="W53" i="20"/>
  <c r="V53" i="20"/>
  <c r="O53" i="20"/>
  <c r="N53" i="20"/>
  <c r="M53" i="20"/>
  <c r="L53" i="20"/>
  <c r="K53" i="20"/>
  <c r="J53" i="20"/>
  <c r="I53" i="20"/>
  <c r="S53" i="20" s="1"/>
  <c r="H53" i="20"/>
  <c r="G53" i="20"/>
  <c r="F53" i="20"/>
  <c r="C53" i="20"/>
  <c r="B53" i="20"/>
  <c r="S52" i="20"/>
  <c r="R52" i="20"/>
  <c r="Q52" i="20"/>
  <c r="P52" i="20"/>
  <c r="E52" i="20"/>
  <c r="U51" i="20"/>
  <c r="T51" i="20"/>
  <c r="S51" i="20"/>
  <c r="R51" i="20"/>
  <c r="Q51" i="20"/>
  <c r="P51" i="20"/>
  <c r="E51" i="20"/>
  <c r="U50" i="20"/>
  <c r="T50" i="20"/>
  <c r="S50" i="20"/>
  <c r="R50" i="20"/>
  <c r="Q50" i="20"/>
  <c r="P50" i="20"/>
  <c r="E50" i="20"/>
  <c r="S49" i="20"/>
  <c r="R49" i="20"/>
  <c r="Q49" i="20"/>
  <c r="P49" i="20"/>
  <c r="E49" i="20"/>
  <c r="S48" i="20"/>
  <c r="R48" i="20"/>
  <c r="Q48" i="20"/>
  <c r="P48" i="20"/>
  <c r="E48" i="20"/>
  <c r="U47" i="20"/>
  <c r="T47" i="20"/>
  <c r="S47" i="20"/>
  <c r="R47" i="20"/>
  <c r="Q47" i="20"/>
  <c r="P47" i="20"/>
  <c r="E47" i="20"/>
  <c r="S46" i="20"/>
  <c r="R46" i="20"/>
  <c r="Q46" i="20"/>
  <c r="P46" i="20"/>
  <c r="E46" i="20"/>
  <c r="S45" i="20"/>
  <c r="R45" i="20"/>
  <c r="Q45" i="20"/>
  <c r="P45" i="20"/>
  <c r="E45" i="20"/>
  <c r="U45" i="20" s="1"/>
  <c r="S44" i="20"/>
  <c r="R44" i="20"/>
  <c r="Q44" i="20"/>
  <c r="P44" i="20"/>
  <c r="E44" i="20"/>
  <c r="U43" i="20"/>
  <c r="T43" i="20"/>
  <c r="S43" i="20"/>
  <c r="R43" i="20"/>
  <c r="Q43" i="20"/>
  <c r="P43" i="20"/>
  <c r="E43" i="20"/>
  <c r="U42" i="20"/>
  <c r="T42" i="20"/>
  <c r="S42" i="20"/>
  <c r="R42" i="20"/>
  <c r="Q42" i="20"/>
  <c r="P42" i="20"/>
  <c r="E42" i="20"/>
  <c r="W40" i="20"/>
  <c r="V40" i="20"/>
  <c r="S40" i="20"/>
  <c r="O40" i="20"/>
  <c r="N40" i="20"/>
  <c r="M40" i="20"/>
  <c r="L40" i="20"/>
  <c r="K40" i="20"/>
  <c r="J40" i="20"/>
  <c r="I40" i="20"/>
  <c r="H40" i="20"/>
  <c r="R40" i="20" s="1"/>
  <c r="G40" i="20"/>
  <c r="F40" i="20"/>
  <c r="C40" i="20"/>
  <c r="B40" i="20"/>
  <c r="E40" i="20" s="1"/>
  <c r="S39" i="20"/>
  <c r="R39" i="20"/>
  <c r="Q39" i="20"/>
  <c r="P39" i="20"/>
  <c r="E39" i="20"/>
  <c r="T39" i="20" s="1"/>
  <c r="S38" i="20"/>
  <c r="R38" i="20"/>
  <c r="Q38" i="20"/>
  <c r="P38" i="20"/>
  <c r="E38" i="20"/>
  <c r="S37" i="20"/>
  <c r="R37" i="20"/>
  <c r="Q37" i="20"/>
  <c r="P37" i="20"/>
  <c r="E37" i="20"/>
  <c r="U37" i="20" s="1"/>
  <c r="S36" i="20"/>
  <c r="R36" i="20"/>
  <c r="Q36" i="20"/>
  <c r="P36" i="20"/>
  <c r="T36" i="20" s="1"/>
  <c r="E36" i="20"/>
  <c r="S35" i="20"/>
  <c r="R35" i="20"/>
  <c r="Q35" i="20"/>
  <c r="P35" i="20"/>
  <c r="E35" i="20"/>
  <c r="W33" i="20"/>
  <c r="V33" i="20"/>
  <c r="O33" i="20"/>
  <c r="N33" i="20"/>
  <c r="M33" i="20"/>
  <c r="L33" i="20"/>
  <c r="K33" i="20"/>
  <c r="J33" i="20"/>
  <c r="I33" i="20"/>
  <c r="S33" i="20" s="1"/>
  <c r="H33" i="20"/>
  <c r="R33" i="20" s="1"/>
  <c r="G33" i="20"/>
  <c r="F33" i="20"/>
  <c r="C33" i="20"/>
  <c r="B33" i="20"/>
  <c r="S32" i="20"/>
  <c r="R32" i="20"/>
  <c r="Q32" i="20"/>
  <c r="P32" i="20"/>
  <c r="E32" i="20"/>
  <c r="W30" i="20"/>
  <c r="V30" i="20"/>
  <c r="O30" i="20"/>
  <c r="N30" i="20"/>
  <c r="M30" i="20"/>
  <c r="L30" i="20"/>
  <c r="K30" i="20"/>
  <c r="J30" i="20"/>
  <c r="I30" i="20"/>
  <c r="H30" i="20"/>
  <c r="G30" i="20"/>
  <c r="F30" i="20"/>
  <c r="C30" i="20"/>
  <c r="B30" i="20"/>
  <c r="S29" i="20"/>
  <c r="R29" i="20"/>
  <c r="Q29" i="20"/>
  <c r="P29" i="20"/>
  <c r="E29" i="20"/>
  <c r="T29" i="20" s="1"/>
  <c r="U28" i="20"/>
  <c r="T28" i="20"/>
  <c r="S28" i="20"/>
  <c r="R28" i="20"/>
  <c r="Q28" i="20"/>
  <c r="P28" i="20"/>
  <c r="E28" i="20"/>
  <c r="U27" i="20"/>
  <c r="T27" i="20"/>
  <c r="S27" i="20"/>
  <c r="R27" i="20"/>
  <c r="Q27" i="20"/>
  <c r="P27" i="20"/>
  <c r="E27" i="20"/>
  <c r="S26" i="20"/>
  <c r="R26" i="20"/>
  <c r="Q26" i="20"/>
  <c r="P26" i="20"/>
  <c r="E26" i="20"/>
  <c r="U26" i="20" s="1"/>
  <c r="W24" i="20"/>
  <c r="V24" i="20"/>
  <c r="Q24" i="20"/>
  <c r="O24" i="20"/>
  <c r="N24" i="20"/>
  <c r="M24" i="20"/>
  <c r="L24" i="20"/>
  <c r="K24" i="20"/>
  <c r="J24" i="20"/>
  <c r="I24" i="20"/>
  <c r="S24" i="20" s="1"/>
  <c r="H24" i="20"/>
  <c r="P24" i="20" s="1"/>
  <c r="G24" i="20"/>
  <c r="F24" i="20"/>
  <c r="C24" i="20"/>
  <c r="B24" i="20"/>
  <c r="E24" i="20" s="1"/>
  <c r="T23" i="20"/>
  <c r="S23" i="20"/>
  <c r="R23" i="20"/>
  <c r="Q23" i="20"/>
  <c r="P23" i="20"/>
  <c r="E23" i="20"/>
  <c r="U23" i="20" s="1"/>
  <c r="S22" i="20"/>
  <c r="R22" i="20"/>
  <c r="Q22" i="20"/>
  <c r="P22" i="20"/>
  <c r="E22" i="20"/>
  <c r="U22" i="20" s="1"/>
  <c r="S21" i="20"/>
  <c r="R21" i="20"/>
  <c r="Q21" i="20"/>
  <c r="P21" i="20"/>
  <c r="E21" i="20"/>
  <c r="S20" i="20"/>
  <c r="R20" i="20"/>
  <c r="Q20" i="20"/>
  <c r="P20" i="20"/>
  <c r="E20" i="20"/>
  <c r="T20" i="20" s="1"/>
  <c r="U19" i="20"/>
  <c r="S19" i="20"/>
  <c r="R19" i="20"/>
  <c r="Q19" i="20"/>
  <c r="P19" i="20"/>
  <c r="E19" i="20"/>
  <c r="T19" i="20" s="1"/>
  <c r="S18" i="20"/>
  <c r="R18" i="20"/>
  <c r="Q18" i="20"/>
  <c r="P18" i="20"/>
  <c r="E18" i="20"/>
  <c r="W16" i="20"/>
  <c r="V16" i="20"/>
  <c r="O16" i="20"/>
  <c r="N16" i="20"/>
  <c r="M16" i="20"/>
  <c r="L16" i="20"/>
  <c r="K16" i="20"/>
  <c r="J16" i="20"/>
  <c r="R16" i="20" s="1"/>
  <c r="I16" i="20"/>
  <c r="S16" i="20" s="1"/>
  <c r="H16" i="20"/>
  <c r="G16" i="20"/>
  <c r="F16" i="20"/>
  <c r="C16" i="20"/>
  <c r="B16" i="20"/>
  <c r="S15" i="20"/>
  <c r="R15" i="20"/>
  <c r="Q15" i="20"/>
  <c r="P15" i="20"/>
  <c r="E15" i="20"/>
  <c r="S14" i="20"/>
  <c r="R14" i="20"/>
  <c r="Q14" i="20"/>
  <c r="P14" i="20"/>
  <c r="E14" i="20"/>
  <c r="U14" i="20" s="1"/>
  <c r="S13" i="20"/>
  <c r="R13" i="20"/>
  <c r="Q13" i="20"/>
  <c r="P13" i="20"/>
  <c r="E13" i="20"/>
  <c r="S12" i="20"/>
  <c r="R12" i="20"/>
  <c r="Q12" i="20"/>
  <c r="P12" i="20"/>
  <c r="E12" i="20"/>
  <c r="S11" i="20"/>
  <c r="R11" i="20"/>
  <c r="Q11" i="20"/>
  <c r="P11" i="20"/>
  <c r="E11" i="20"/>
  <c r="S10" i="20"/>
  <c r="R10" i="20"/>
  <c r="Q10" i="20"/>
  <c r="P10" i="20"/>
  <c r="E10" i="20"/>
  <c r="S9" i="20"/>
  <c r="R9" i="20"/>
  <c r="Q9" i="20"/>
  <c r="P9" i="20"/>
  <c r="E9" i="20"/>
  <c r="S93" i="19"/>
  <c r="R93" i="19"/>
  <c r="Q93" i="19"/>
  <c r="P93" i="19"/>
  <c r="E93" i="19"/>
  <c r="S92" i="19"/>
  <c r="R92" i="19"/>
  <c r="Q92" i="19"/>
  <c r="P92" i="19"/>
  <c r="E92" i="19"/>
  <c r="S91" i="19"/>
  <c r="R91" i="19"/>
  <c r="Q91" i="19"/>
  <c r="P91" i="19"/>
  <c r="E91" i="19"/>
  <c r="U91" i="19" s="1"/>
  <c r="S90" i="19"/>
  <c r="R90" i="19"/>
  <c r="Q90" i="19"/>
  <c r="P90" i="19"/>
  <c r="E90" i="19"/>
  <c r="S89" i="19"/>
  <c r="R89" i="19"/>
  <c r="Q89" i="19"/>
  <c r="P89" i="19"/>
  <c r="E89" i="19"/>
  <c r="S88" i="19"/>
  <c r="R88" i="19"/>
  <c r="Q88" i="19"/>
  <c r="P88" i="19"/>
  <c r="E88" i="19"/>
  <c r="S87" i="19"/>
  <c r="R87" i="19"/>
  <c r="Q87" i="19"/>
  <c r="P87" i="19"/>
  <c r="E87" i="19"/>
  <c r="U87" i="19" s="1"/>
  <c r="S86" i="19"/>
  <c r="R86" i="19"/>
  <c r="Q86" i="19"/>
  <c r="P86" i="19"/>
  <c r="E86" i="19"/>
  <c r="W72" i="19"/>
  <c r="V72" i="19"/>
  <c r="O72" i="19"/>
  <c r="N72" i="19"/>
  <c r="M72" i="19"/>
  <c r="L72" i="19"/>
  <c r="K72" i="19"/>
  <c r="J72" i="19"/>
  <c r="I72" i="19"/>
  <c r="H72" i="19"/>
  <c r="G72" i="19"/>
  <c r="F72" i="19"/>
  <c r="C72" i="19"/>
  <c r="B72" i="19"/>
  <c r="W71" i="19"/>
  <c r="V71" i="19"/>
  <c r="O71" i="19"/>
  <c r="N71" i="19"/>
  <c r="M71" i="19"/>
  <c r="L71" i="19"/>
  <c r="K71" i="19"/>
  <c r="J71" i="19"/>
  <c r="I71" i="19"/>
  <c r="H71" i="19"/>
  <c r="R71" i="19" s="1"/>
  <c r="G71" i="19"/>
  <c r="F71" i="19"/>
  <c r="C71" i="19"/>
  <c r="B71" i="19"/>
  <c r="E71" i="19" s="1"/>
  <c r="W70" i="19"/>
  <c r="V70" i="19"/>
  <c r="O70" i="19"/>
  <c r="N70" i="19"/>
  <c r="M70" i="19"/>
  <c r="L70" i="19"/>
  <c r="K70" i="19"/>
  <c r="J70" i="19"/>
  <c r="I70" i="19"/>
  <c r="H70" i="19"/>
  <c r="G70" i="19"/>
  <c r="F70" i="19"/>
  <c r="C70" i="19"/>
  <c r="B70" i="19"/>
  <c r="S69" i="19"/>
  <c r="R69" i="19"/>
  <c r="Q69" i="19"/>
  <c r="P69" i="19"/>
  <c r="T69" i="19" s="1"/>
  <c r="E69" i="19"/>
  <c r="W67" i="19"/>
  <c r="V67" i="19"/>
  <c r="O67" i="19"/>
  <c r="N67" i="19"/>
  <c r="M67" i="19"/>
  <c r="L67" i="19"/>
  <c r="K67" i="19"/>
  <c r="J67" i="19"/>
  <c r="I67" i="19"/>
  <c r="H67" i="19"/>
  <c r="G67" i="19"/>
  <c r="F67" i="19"/>
  <c r="C67" i="19"/>
  <c r="B67" i="19"/>
  <c r="W66" i="19"/>
  <c r="V66" i="19"/>
  <c r="O66" i="19"/>
  <c r="N66" i="19"/>
  <c r="M66" i="19"/>
  <c r="L66" i="19"/>
  <c r="K66" i="19"/>
  <c r="J66" i="19"/>
  <c r="I66" i="19"/>
  <c r="H66" i="19"/>
  <c r="R66" i="19" s="1"/>
  <c r="G66" i="19"/>
  <c r="F66" i="19"/>
  <c r="C66" i="19"/>
  <c r="B66" i="19"/>
  <c r="E66" i="19" s="1"/>
  <c r="S65" i="19"/>
  <c r="R65" i="19"/>
  <c r="Q65" i="19"/>
  <c r="P65" i="19"/>
  <c r="E65" i="19"/>
  <c r="U65" i="19" s="1"/>
  <c r="T64" i="19"/>
  <c r="S64" i="19"/>
  <c r="R64" i="19"/>
  <c r="Q64" i="19"/>
  <c r="P64" i="19"/>
  <c r="E64" i="19"/>
  <c r="U64" i="19" s="1"/>
  <c r="S63" i="19"/>
  <c r="R63" i="19"/>
  <c r="Q63" i="19"/>
  <c r="P63" i="19"/>
  <c r="E63" i="19"/>
  <c r="S62" i="19"/>
  <c r="R62" i="19"/>
  <c r="Q62" i="19"/>
  <c r="P62" i="19"/>
  <c r="E62" i="19"/>
  <c r="S61" i="19"/>
  <c r="R61" i="19"/>
  <c r="Q61" i="19"/>
  <c r="P61" i="19"/>
  <c r="E61" i="19"/>
  <c r="V59" i="19"/>
  <c r="O59" i="19"/>
  <c r="N59" i="19"/>
  <c r="M59" i="19"/>
  <c r="L59" i="19"/>
  <c r="K59" i="19"/>
  <c r="J59" i="19"/>
  <c r="I59" i="19"/>
  <c r="S59" i="19" s="1"/>
  <c r="H59" i="19"/>
  <c r="R59" i="19" s="1"/>
  <c r="G59" i="19"/>
  <c r="F59" i="19"/>
  <c r="C59" i="19"/>
  <c r="B59" i="19"/>
  <c r="S58" i="19"/>
  <c r="R58" i="19"/>
  <c r="Q58" i="19"/>
  <c r="P58" i="19"/>
  <c r="E58" i="19"/>
  <c r="S57" i="19"/>
  <c r="R57" i="19"/>
  <c r="Q57" i="19"/>
  <c r="P57" i="19"/>
  <c r="E57" i="19"/>
  <c r="U57" i="19" s="1"/>
  <c r="S56" i="19"/>
  <c r="R56" i="19"/>
  <c r="Q56" i="19"/>
  <c r="P56" i="19"/>
  <c r="E56" i="19"/>
  <c r="S55" i="19"/>
  <c r="R55" i="19"/>
  <c r="Q55" i="19"/>
  <c r="P55" i="19"/>
  <c r="E55" i="19"/>
  <c r="W53" i="19"/>
  <c r="V53" i="19"/>
  <c r="O53" i="19"/>
  <c r="N53" i="19"/>
  <c r="M53" i="19"/>
  <c r="L53" i="19"/>
  <c r="K53" i="19"/>
  <c r="J53" i="19"/>
  <c r="I53" i="19"/>
  <c r="S53" i="19" s="1"/>
  <c r="H53" i="19"/>
  <c r="R53" i="19" s="1"/>
  <c r="G53" i="19"/>
  <c r="F53" i="19"/>
  <c r="C53" i="19"/>
  <c r="B53" i="19"/>
  <c r="E53" i="19" s="1"/>
  <c r="S52" i="19"/>
  <c r="R52" i="19"/>
  <c r="Q52" i="19"/>
  <c r="P52" i="19"/>
  <c r="E52" i="19"/>
  <c r="U52" i="19" s="1"/>
  <c r="U51" i="19"/>
  <c r="T51" i="19"/>
  <c r="S51" i="19"/>
  <c r="R51" i="19"/>
  <c r="Q51" i="19"/>
  <c r="P51" i="19"/>
  <c r="E51" i="19"/>
  <c r="T50" i="19"/>
  <c r="S50" i="19"/>
  <c r="R50" i="19"/>
  <c r="Q50" i="19"/>
  <c r="P50" i="19"/>
  <c r="E50" i="19"/>
  <c r="U50" i="19" s="1"/>
  <c r="S49" i="19"/>
  <c r="R49" i="19"/>
  <c r="Q49" i="19"/>
  <c r="P49" i="19"/>
  <c r="E49" i="19"/>
  <c r="S48" i="19"/>
  <c r="R48" i="19"/>
  <c r="Q48" i="19"/>
  <c r="P48" i="19"/>
  <c r="E48" i="19"/>
  <c r="U48" i="19" s="1"/>
  <c r="S47" i="19"/>
  <c r="R47" i="19"/>
  <c r="Q47" i="19"/>
  <c r="P47" i="19"/>
  <c r="E47" i="19"/>
  <c r="U47" i="19" s="1"/>
  <c r="S46" i="19"/>
  <c r="R46" i="19"/>
  <c r="Q46" i="19"/>
  <c r="P46" i="19"/>
  <c r="E46" i="19"/>
  <c r="S45" i="19"/>
  <c r="R45" i="19"/>
  <c r="Q45" i="19"/>
  <c r="P45" i="19"/>
  <c r="E45" i="19"/>
  <c r="S44" i="19"/>
  <c r="R44" i="19"/>
  <c r="Q44" i="19"/>
  <c r="P44" i="19"/>
  <c r="E44" i="19"/>
  <c r="U44" i="19" s="1"/>
  <c r="S43" i="19"/>
  <c r="R43" i="19"/>
  <c r="Q43" i="19"/>
  <c r="P43" i="19"/>
  <c r="E43" i="19"/>
  <c r="S42" i="19"/>
  <c r="R42" i="19"/>
  <c r="Q42" i="19"/>
  <c r="P42" i="19"/>
  <c r="E42" i="19"/>
  <c r="W40" i="19"/>
  <c r="V40" i="19"/>
  <c r="O40" i="19"/>
  <c r="N40" i="19"/>
  <c r="M40" i="19"/>
  <c r="L40" i="19"/>
  <c r="K40" i="19"/>
  <c r="J40" i="19"/>
  <c r="I40" i="19"/>
  <c r="S40" i="19" s="1"/>
  <c r="H40" i="19"/>
  <c r="R40" i="19" s="1"/>
  <c r="G40" i="19"/>
  <c r="F40" i="19"/>
  <c r="C40" i="19"/>
  <c r="B40" i="19"/>
  <c r="E40" i="19" s="1"/>
  <c r="S39" i="19"/>
  <c r="R39" i="19"/>
  <c r="Q39" i="19"/>
  <c r="P39" i="19"/>
  <c r="E39" i="19"/>
  <c r="U39" i="19" s="1"/>
  <c r="U38" i="19"/>
  <c r="T38" i="19"/>
  <c r="S38" i="19"/>
  <c r="R38" i="19"/>
  <c r="Q38" i="19"/>
  <c r="P38" i="19"/>
  <c r="E38" i="19"/>
  <c r="T37" i="19"/>
  <c r="S37" i="19"/>
  <c r="R37" i="19"/>
  <c r="Q37" i="19"/>
  <c r="P37" i="19"/>
  <c r="E37" i="19"/>
  <c r="U37" i="19" s="1"/>
  <c r="S36" i="19"/>
  <c r="R36" i="19"/>
  <c r="Q36" i="19"/>
  <c r="P36" i="19"/>
  <c r="E36" i="19"/>
  <c r="S35" i="19"/>
  <c r="R35" i="19"/>
  <c r="Q35" i="19"/>
  <c r="P35" i="19"/>
  <c r="E35" i="19"/>
  <c r="W33" i="19"/>
  <c r="V33" i="19"/>
  <c r="O33" i="19"/>
  <c r="Q33" i="19" s="1"/>
  <c r="N33" i="19"/>
  <c r="M33" i="19"/>
  <c r="L33" i="19"/>
  <c r="K33" i="19"/>
  <c r="J33" i="19"/>
  <c r="I33" i="19"/>
  <c r="S33" i="19" s="1"/>
  <c r="H33" i="19"/>
  <c r="G33" i="19"/>
  <c r="F33" i="19"/>
  <c r="E33" i="19"/>
  <c r="C33" i="19"/>
  <c r="B33" i="19"/>
  <c r="S32" i="19"/>
  <c r="R32" i="19"/>
  <c r="Q32" i="19"/>
  <c r="U32" i="19" s="1"/>
  <c r="P32" i="19"/>
  <c r="T32" i="19" s="1"/>
  <c r="E32" i="19"/>
  <c r="W30" i="19"/>
  <c r="V30" i="19"/>
  <c r="S30" i="19"/>
  <c r="O30" i="19"/>
  <c r="N30" i="19"/>
  <c r="M30" i="19"/>
  <c r="L30" i="19"/>
  <c r="K30" i="19"/>
  <c r="J30" i="19"/>
  <c r="I30" i="19"/>
  <c r="H30" i="19"/>
  <c r="R30" i="19" s="1"/>
  <c r="G30" i="19"/>
  <c r="F30" i="19"/>
  <c r="C30" i="19"/>
  <c r="B30" i="19"/>
  <c r="E30" i="19" s="1"/>
  <c r="S29" i="19"/>
  <c r="R29" i="19"/>
  <c r="Q29" i="19"/>
  <c r="P29" i="19"/>
  <c r="E29" i="19"/>
  <c r="U28" i="19"/>
  <c r="T28" i="19"/>
  <c r="S28" i="19"/>
  <c r="R28" i="19"/>
  <c r="Q28" i="19"/>
  <c r="P28" i="19"/>
  <c r="E28" i="19"/>
  <c r="U27" i="19"/>
  <c r="T27" i="19"/>
  <c r="S27" i="19"/>
  <c r="R27" i="19"/>
  <c r="Q27" i="19"/>
  <c r="P27" i="19"/>
  <c r="E27" i="19"/>
  <c r="S26" i="19"/>
  <c r="R26" i="19"/>
  <c r="Q26" i="19"/>
  <c r="P26" i="19"/>
  <c r="E26" i="19"/>
  <c r="U26" i="19" s="1"/>
  <c r="W24" i="19"/>
  <c r="V24" i="19"/>
  <c r="O24" i="19"/>
  <c r="N24" i="19"/>
  <c r="M24" i="19"/>
  <c r="L24" i="19"/>
  <c r="K24" i="19"/>
  <c r="J24" i="19"/>
  <c r="I24" i="19"/>
  <c r="S24" i="19" s="1"/>
  <c r="H24" i="19"/>
  <c r="G24" i="19"/>
  <c r="F24" i="19"/>
  <c r="C24" i="19"/>
  <c r="B24" i="19"/>
  <c r="E24" i="19" s="1"/>
  <c r="S23" i="19"/>
  <c r="R23" i="19"/>
  <c r="Q23" i="19"/>
  <c r="P23" i="19"/>
  <c r="E23" i="19"/>
  <c r="S22" i="19"/>
  <c r="R22" i="19"/>
  <c r="Q22" i="19"/>
  <c r="P22" i="19"/>
  <c r="E22" i="19"/>
  <c r="T22" i="19" s="1"/>
  <c r="S21" i="19"/>
  <c r="R21" i="19"/>
  <c r="Q21" i="19"/>
  <c r="P21" i="19"/>
  <c r="E21" i="19"/>
  <c r="U21" i="19" s="1"/>
  <c r="S20" i="19"/>
  <c r="R20" i="19"/>
  <c r="Q20" i="19"/>
  <c r="P20" i="19"/>
  <c r="E20" i="19"/>
  <c r="S19" i="19"/>
  <c r="R19" i="19"/>
  <c r="Q19" i="19"/>
  <c r="P19" i="19"/>
  <c r="E19" i="19"/>
  <c r="S18" i="19"/>
  <c r="R18" i="19"/>
  <c r="Q18" i="19"/>
  <c r="P18" i="19"/>
  <c r="E18" i="19"/>
  <c r="T18" i="19" s="1"/>
  <c r="W16" i="19"/>
  <c r="V16" i="19"/>
  <c r="O16" i="19"/>
  <c r="N16" i="19"/>
  <c r="M16" i="19"/>
  <c r="L16" i="19"/>
  <c r="K16" i="19"/>
  <c r="J16" i="19"/>
  <c r="I16" i="19"/>
  <c r="H16" i="19"/>
  <c r="R16" i="19" s="1"/>
  <c r="G16" i="19"/>
  <c r="F16" i="19"/>
  <c r="C16" i="19"/>
  <c r="B16" i="19"/>
  <c r="E16" i="19" s="1"/>
  <c r="S15" i="19"/>
  <c r="R15" i="19"/>
  <c r="Q15" i="19"/>
  <c r="P15" i="19"/>
  <c r="E15" i="19"/>
  <c r="S14" i="19"/>
  <c r="R14" i="19"/>
  <c r="Q14" i="19"/>
  <c r="P14" i="19"/>
  <c r="E14" i="19"/>
  <c r="S13" i="19"/>
  <c r="R13" i="19"/>
  <c r="Q13" i="19"/>
  <c r="P13" i="19"/>
  <c r="E13" i="19"/>
  <c r="S12" i="19"/>
  <c r="R12" i="19"/>
  <c r="Q12" i="19"/>
  <c r="P12" i="19"/>
  <c r="E12" i="19"/>
  <c r="U12" i="19" s="1"/>
  <c r="S11" i="19"/>
  <c r="R11" i="19"/>
  <c r="Q11" i="19"/>
  <c r="P11" i="19"/>
  <c r="E11" i="19"/>
  <c r="S10" i="19"/>
  <c r="R10" i="19"/>
  <c r="Q10" i="19"/>
  <c r="P10" i="19"/>
  <c r="E10" i="19"/>
  <c r="U9" i="19"/>
  <c r="T9" i="19"/>
  <c r="S9" i="19"/>
  <c r="R9" i="19"/>
  <c r="Q9" i="19"/>
  <c r="P9" i="19"/>
  <c r="E9" i="19"/>
  <c r="S93" i="18"/>
  <c r="R93" i="18"/>
  <c r="Q93" i="18"/>
  <c r="P93" i="18"/>
  <c r="E93" i="18"/>
  <c r="U93" i="18" s="1"/>
  <c r="S92" i="18"/>
  <c r="R92" i="18"/>
  <c r="Q92" i="18"/>
  <c r="P92" i="18"/>
  <c r="E92" i="18"/>
  <c r="S91" i="18"/>
  <c r="R91" i="18"/>
  <c r="Q91" i="18"/>
  <c r="P91" i="18"/>
  <c r="E91" i="18"/>
  <c r="T91" i="18" s="1"/>
  <c r="U90" i="18"/>
  <c r="T90" i="18"/>
  <c r="S90" i="18"/>
  <c r="R90" i="18"/>
  <c r="Q90" i="18"/>
  <c r="P90" i="18"/>
  <c r="E90" i="18"/>
  <c r="S89" i="18"/>
  <c r="R89" i="18"/>
  <c r="Q89" i="18"/>
  <c r="P89" i="18"/>
  <c r="E89" i="18"/>
  <c r="S88" i="18"/>
  <c r="R88" i="18"/>
  <c r="Q88" i="18"/>
  <c r="P88" i="18"/>
  <c r="E88" i="18"/>
  <c r="S87" i="18"/>
  <c r="R87" i="18"/>
  <c r="Q87" i="18"/>
  <c r="P87" i="18"/>
  <c r="E87" i="18"/>
  <c r="U86" i="18"/>
  <c r="T86" i="18"/>
  <c r="S86" i="18"/>
  <c r="R86" i="18"/>
  <c r="Q86" i="18"/>
  <c r="P86" i="18"/>
  <c r="E86" i="18"/>
  <c r="W72" i="18"/>
  <c r="V72" i="18"/>
  <c r="O72" i="18"/>
  <c r="N72" i="18"/>
  <c r="M72" i="18"/>
  <c r="L72" i="18"/>
  <c r="K72" i="18"/>
  <c r="J72" i="18"/>
  <c r="I72" i="18"/>
  <c r="H72" i="18"/>
  <c r="G72" i="18"/>
  <c r="F72" i="18"/>
  <c r="C72" i="18"/>
  <c r="B72" i="18"/>
  <c r="W71" i="18"/>
  <c r="V71" i="18"/>
  <c r="S71" i="18"/>
  <c r="O71" i="18"/>
  <c r="N71" i="18"/>
  <c r="M71" i="18"/>
  <c r="L71" i="18"/>
  <c r="K71" i="18"/>
  <c r="J71" i="18"/>
  <c r="I71" i="18"/>
  <c r="H71" i="18"/>
  <c r="P71" i="18" s="1"/>
  <c r="G71" i="18"/>
  <c r="F71" i="18"/>
  <c r="C71" i="18"/>
  <c r="B71" i="18"/>
  <c r="E71" i="18" s="1"/>
  <c r="W70" i="18"/>
  <c r="V70" i="18"/>
  <c r="R70" i="18"/>
  <c r="O70" i="18"/>
  <c r="N70" i="18"/>
  <c r="M70" i="18"/>
  <c r="L70" i="18"/>
  <c r="K70" i="18"/>
  <c r="J70" i="18"/>
  <c r="I70" i="18"/>
  <c r="H70" i="18"/>
  <c r="P70" i="18" s="1"/>
  <c r="G70" i="18"/>
  <c r="F70" i="18"/>
  <c r="C70" i="18"/>
  <c r="B70" i="18"/>
  <c r="E70" i="18" s="1"/>
  <c r="U69" i="18"/>
  <c r="T69" i="18"/>
  <c r="S69" i="18"/>
  <c r="R69" i="18"/>
  <c r="Q69" i="18"/>
  <c r="P69" i="18"/>
  <c r="E69" i="18"/>
  <c r="W67" i="18"/>
  <c r="V67" i="18"/>
  <c r="O67" i="18"/>
  <c r="N67" i="18"/>
  <c r="M67" i="18"/>
  <c r="L67" i="18"/>
  <c r="K67" i="18"/>
  <c r="J67" i="18"/>
  <c r="I67" i="18"/>
  <c r="H67" i="18"/>
  <c r="G67" i="18"/>
  <c r="F67" i="18"/>
  <c r="C67" i="18"/>
  <c r="B67" i="18"/>
  <c r="W66" i="18"/>
  <c r="V66" i="18"/>
  <c r="O66" i="18"/>
  <c r="N66" i="18"/>
  <c r="M66" i="18"/>
  <c r="L66" i="18"/>
  <c r="K66" i="18"/>
  <c r="J66" i="18"/>
  <c r="I66" i="18"/>
  <c r="S66" i="18" s="1"/>
  <c r="H66" i="18"/>
  <c r="G66" i="18"/>
  <c r="F66" i="18"/>
  <c r="C66" i="18"/>
  <c r="B66" i="18"/>
  <c r="S65" i="18"/>
  <c r="R65" i="18"/>
  <c r="Q65" i="18"/>
  <c r="P65" i="18"/>
  <c r="E65" i="18"/>
  <c r="S64" i="18"/>
  <c r="R64" i="18"/>
  <c r="Q64" i="18"/>
  <c r="P64" i="18"/>
  <c r="E64" i="18"/>
  <c r="S63" i="18"/>
  <c r="R63" i="18"/>
  <c r="Q63" i="18"/>
  <c r="P63" i="18"/>
  <c r="E63" i="18"/>
  <c r="U63" i="18" s="1"/>
  <c r="S62" i="18"/>
  <c r="R62" i="18"/>
  <c r="Q62" i="18"/>
  <c r="P62" i="18"/>
  <c r="E62" i="18"/>
  <c r="S61" i="18"/>
  <c r="R61" i="18"/>
  <c r="Q61" i="18"/>
  <c r="P61" i="18"/>
  <c r="E61" i="18"/>
  <c r="V59" i="18"/>
  <c r="O59" i="18"/>
  <c r="N59" i="18"/>
  <c r="M59" i="18"/>
  <c r="L59" i="18"/>
  <c r="K59" i="18"/>
  <c r="J59" i="18"/>
  <c r="I59" i="18"/>
  <c r="S59" i="18" s="1"/>
  <c r="H59" i="18"/>
  <c r="R59" i="18" s="1"/>
  <c r="G59" i="18"/>
  <c r="F59" i="18"/>
  <c r="C59" i="18"/>
  <c r="B59" i="18"/>
  <c r="E59" i="18" s="1"/>
  <c r="S58" i="18"/>
  <c r="R58" i="18"/>
  <c r="Q58" i="18"/>
  <c r="P58" i="18"/>
  <c r="E58" i="18"/>
  <c r="U57" i="18"/>
  <c r="S57" i="18"/>
  <c r="R57" i="18"/>
  <c r="Q57" i="18"/>
  <c r="P57" i="18"/>
  <c r="E57" i="18"/>
  <c r="T57" i="18" s="1"/>
  <c r="S56" i="18"/>
  <c r="R56" i="18"/>
  <c r="Q56" i="18"/>
  <c r="P56" i="18"/>
  <c r="E56" i="18"/>
  <c r="S55" i="18"/>
  <c r="R55" i="18"/>
  <c r="Q55" i="18"/>
  <c r="P55" i="18"/>
  <c r="E55" i="18"/>
  <c r="W53" i="18"/>
  <c r="V53" i="18"/>
  <c r="O53" i="18"/>
  <c r="N53" i="18"/>
  <c r="M53" i="18"/>
  <c r="L53" i="18"/>
  <c r="K53" i="18"/>
  <c r="J53" i="18"/>
  <c r="I53" i="18"/>
  <c r="H53" i="18"/>
  <c r="R53" i="18" s="1"/>
  <c r="G53" i="18"/>
  <c r="F53" i="18"/>
  <c r="C53" i="18"/>
  <c r="B53" i="18"/>
  <c r="T52" i="18"/>
  <c r="S52" i="18"/>
  <c r="R52" i="18"/>
  <c r="Q52" i="18"/>
  <c r="P52" i="18"/>
  <c r="E52" i="18"/>
  <c r="U52" i="18" s="1"/>
  <c r="S51" i="18"/>
  <c r="R51" i="18"/>
  <c r="Q51" i="18"/>
  <c r="P51" i="18"/>
  <c r="E51" i="18"/>
  <c r="S50" i="18"/>
  <c r="R50" i="18"/>
  <c r="Q50" i="18"/>
  <c r="P50" i="18"/>
  <c r="E50" i="18"/>
  <c r="U50" i="18" s="1"/>
  <c r="S49" i="18"/>
  <c r="R49" i="18"/>
  <c r="Q49" i="18"/>
  <c r="P49" i="18"/>
  <c r="E49" i="18"/>
  <c r="S48" i="18"/>
  <c r="R48" i="18"/>
  <c r="Q48" i="18"/>
  <c r="P48" i="18"/>
  <c r="E48" i="18"/>
  <c r="U47" i="18"/>
  <c r="S47" i="18"/>
  <c r="R47" i="18"/>
  <c r="Q47" i="18"/>
  <c r="P47" i="18"/>
  <c r="E47" i="18"/>
  <c r="T47" i="18" s="1"/>
  <c r="S46" i="18"/>
  <c r="R46" i="18"/>
  <c r="Q46" i="18"/>
  <c r="P46" i="18"/>
  <c r="E46" i="18"/>
  <c r="S45" i="18"/>
  <c r="R45" i="18"/>
  <c r="Q45" i="18"/>
  <c r="P45" i="18"/>
  <c r="E45" i="18"/>
  <c r="T45" i="18" s="1"/>
  <c r="S44" i="18"/>
  <c r="R44" i="18"/>
  <c r="Q44" i="18"/>
  <c r="P44" i="18"/>
  <c r="E44" i="18"/>
  <c r="T44" i="18" s="1"/>
  <c r="S43" i="18"/>
  <c r="R43" i="18"/>
  <c r="Q43" i="18"/>
  <c r="P43" i="18"/>
  <c r="E43" i="18"/>
  <c r="S42" i="18"/>
  <c r="R42" i="18"/>
  <c r="Q42" i="18"/>
  <c r="P42" i="18"/>
  <c r="E42" i="18"/>
  <c r="U42" i="18" s="1"/>
  <c r="W40" i="18"/>
  <c r="V40" i="18"/>
  <c r="O40" i="18"/>
  <c r="N40" i="18"/>
  <c r="M40" i="18"/>
  <c r="L40" i="18"/>
  <c r="K40" i="18"/>
  <c r="J40" i="18"/>
  <c r="I40" i="18"/>
  <c r="H40" i="18"/>
  <c r="G40" i="18"/>
  <c r="F40" i="18"/>
  <c r="C40" i="18"/>
  <c r="B40" i="18"/>
  <c r="S39" i="18"/>
  <c r="R39" i="18"/>
  <c r="Q39" i="18"/>
  <c r="P39" i="18"/>
  <c r="E39" i="18"/>
  <c r="T39" i="18" s="1"/>
  <c r="U38" i="18"/>
  <c r="S38" i="18"/>
  <c r="R38" i="18"/>
  <c r="Q38" i="18"/>
  <c r="P38" i="18"/>
  <c r="E38" i="18"/>
  <c r="T38" i="18" s="1"/>
  <c r="S37" i="18"/>
  <c r="R37" i="18"/>
  <c r="Q37" i="18"/>
  <c r="P37" i="18"/>
  <c r="E37" i="18"/>
  <c r="S36" i="18"/>
  <c r="R36" i="18"/>
  <c r="Q36" i="18"/>
  <c r="P36" i="18"/>
  <c r="E36" i="18"/>
  <c r="T36" i="18" s="1"/>
  <c r="S35" i="18"/>
  <c r="R35" i="18"/>
  <c r="Q35" i="18"/>
  <c r="U35" i="18" s="1"/>
  <c r="P35" i="18"/>
  <c r="T35" i="18" s="1"/>
  <c r="E35" i="18"/>
  <c r="W33" i="18"/>
  <c r="V33" i="18"/>
  <c r="S33" i="18"/>
  <c r="O33" i="18"/>
  <c r="N33" i="18"/>
  <c r="M33" i="18"/>
  <c r="L33" i="18"/>
  <c r="K33" i="18"/>
  <c r="J33" i="18"/>
  <c r="I33" i="18"/>
  <c r="H33" i="18"/>
  <c r="R33" i="18" s="1"/>
  <c r="G33" i="18"/>
  <c r="F33" i="18"/>
  <c r="C33" i="18"/>
  <c r="B33" i="18"/>
  <c r="S32" i="18"/>
  <c r="R32" i="18"/>
  <c r="Q32" i="18"/>
  <c r="P32" i="18"/>
  <c r="E32" i="18"/>
  <c r="U32" i="18" s="1"/>
  <c r="W30" i="18"/>
  <c r="V30" i="18"/>
  <c r="O30" i="18"/>
  <c r="N30" i="18"/>
  <c r="M30" i="18"/>
  <c r="L30" i="18"/>
  <c r="K30" i="18"/>
  <c r="Q30" i="18" s="1"/>
  <c r="J30" i="18"/>
  <c r="R30" i="18" s="1"/>
  <c r="I30" i="18"/>
  <c r="H30" i="18"/>
  <c r="G30" i="18"/>
  <c r="F30" i="18"/>
  <c r="C30" i="18"/>
  <c r="B30" i="18"/>
  <c r="E30" i="18" s="1"/>
  <c r="U29" i="18"/>
  <c r="T29" i="18"/>
  <c r="S29" i="18"/>
  <c r="R29" i="18"/>
  <c r="Q29" i="18"/>
  <c r="P29" i="18"/>
  <c r="E29" i="18"/>
  <c r="S28" i="18"/>
  <c r="R28" i="18"/>
  <c r="Q28" i="18"/>
  <c r="U28" i="18" s="1"/>
  <c r="P28" i="18"/>
  <c r="T28" i="18" s="1"/>
  <c r="E28" i="18"/>
  <c r="S27" i="18"/>
  <c r="R27" i="18"/>
  <c r="Q27" i="18"/>
  <c r="P27" i="18"/>
  <c r="E27" i="18"/>
  <c r="U27" i="18" s="1"/>
  <c r="U26" i="18"/>
  <c r="S26" i="18"/>
  <c r="R26" i="18"/>
  <c r="Q26" i="18"/>
  <c r="P26" i="18"/>
  <c r="E26" i="18"/>
  <c r="T26" i="18" s="1"/>
  <c r="W24" i="18"/>
  <c r="V24" i="18"/>
  <c r="O24" i="18"/>
  <c r="N24" i="18"/>
  <c r="M24" i="18"/>
  <c r="L24" i="18"/>
  <c r="K24" i="18"/>
  <c r="J24" i="18"/>
  <c r="I24" i="18"/>
  <c r="S24" i="18" s="1"/>
  <c r="H24" i="18"/>
  <c r="R24" i="18" s="1"/>
  <c r="G24" i="18"/>
  <c r="F24" i="18"/>
  <c r="C24" i="18"/>
  <c r="B24" i="18"/>
  <c r="U23" i="18"/>
  <c r="S23" i="18"/>
  <c r="R23" i="18"/>
  <c r="Q23" i="18"/>
  <c r="P23" i="18"/>
  <c r="E23" i="18"/>
  <c r="T23" i="18" s="1"/>
  <c r="S22" i="18"/>
  <c r="R22" i="18"/>
  <c r="Q22" i="18"/>
  <c r="P22" i="18"/>
  <c r="E22" i="18"/>
  <c r="S21" i="18"/>
  <c r="R21" i="18"/>
  <c r="Q21" i="18"/>
  <c r="P21" i="18"/>
  <c r="E21" i="18"/>
  <c r="T21" i="18" s="1"/>
  <c r="S20" i="18"/>
  <c r="R20" i="18"/>
  <c r="Q20" i="18"/>
  <c r="U20" i="18" s="1"/>
  <c r="P20" i="18"/>
  <c r="T20" i="18" s="1"/>
  <c r="E20" i="18"/>
  <c r="S19" i="18"/>
  <c r="R19" i="18"/>
  <c r="Q19" i="18"/>
  <c r="P19" i="18"/>
  <c r="E19" i="18"/>
  <c r="S18" i="18"/>
  <c r="R18" i="18"/>
  <c r="Q18" i="18"/>
  <c r="P18" i="18"/>
  <c r="E18" i="18"/>
  <c r="U18" i="18" s="1"/>
  <c r="W16" i="18"/>
  <c r="V16" i="18"/>
  <c r="O16" i="18"/>
  <c r="N16" i="18"/>
  <c r="M16" i="18"/>
  <c r="L16" i="18"/>
  <c r="K16" i="18"/>
  <c r="J16" i="18"/>
  <c r="I16" i="18"/>
  <c r="S16" i="18" s="1"/>
  <c r="H16" i="18"/>
  <c r="G16" i="18"/>
  <c r="F16" i="18"/>
  <c r="C16" i="18"/>
  <c r="B16" i="18"/>
  <c r="E16" i="18" s="1"/>
  <c r="S15" i="18"/>
  <c r="R15" i="18"/>
  <c r="Q15" i="18"/>
  <c r="P15" i="18"/>
  <c r="E15" i="18"/>
  <c r="S14" i="18"/>
  <c r="R14" i="18"/>
  <c r="Q14" i="18"/>
  <c r="P14" i="18"/>
  <c r="E14" i="18"/>
  <c r="T14" i="18" s="1"/>
  <c r="S13" i="18"/>
  <c r="R13" i="18"/>
  <c r="Q13" i="18"/>
  <c r="P13" i="18"/>
  <c r="E13" i="18"/>
  <c r="S12" i="18"/>
  <c r="R12" i="18"/>
  <c r="Q12" i="18"/>
  <c r="P12" i="18"/>
  <c r="E12" i="18"/>
  <c r="T12" i="18" s="1"/>
  <c r="S11" i="18"/>
  <c r="R11" i="18"/>
  <c r="Q11" i="18"/>
  <c r="P11" i="18"/>
  <c r="T11" i="18" s="1"/>
  <c r="E11" i="18"/>
  <c r="S10" i="18"/>
  <c r="R10" i="18"/>
  <c r="Q10" i="18"/>
  <c r="P10" i="18"/>
  <c r="E10" i="18"/>
  <c r="S9" i="18"/>
  <c r="R9" i="18"/>
  <c r="Q9" i="18"/>
  <c r="P9" i="18"/>
  <c r="E9" i="18"/>
  <c r="S93" i="17"/>
  <c r="R93" i="17"/>
  <c r="Q93" i="17"/>
  <c r="P93" i="17"/>
  <c r="E93" i="17"/>
  <c r="T92" i="17"/>
  <c r="S92" i="17"/>
  <c r="R92" i="17"/>
  <c r="Q92" i="17"/>
  <c r="P92" i="17"/>
  <c r="E92" i="17"/>
  <c r="U92" i="17" s="1"/>
  <c r="S91" i="17"/>
  <c r="R91" i="17"/>
  <c r="Q91" i="17"/>
  <c r="P91" i="17"/>
  <c r="E91" i="17"/>
  <c r="S90" i="17"/>
  <c r="R90" i="17"/>
  <c r="Q90" i="17"/>
  <c r="P90" i="17"/>
  <c r="E90" i="17"/>
  <c r="S89" i="17"/>
  <c r="R89" i="17"/>
  <c r="Q89" i="17"/>
  <c r="P89" i="17"/>
  <c r="E89" i="17"/>
  <c r="T89" i="17" s="1"/>
  <c r="S88" i="17"/>
  <c r="R88" i="17"/>
  <c r="Q88" i="17"/>
  <c r="P88" i="17"/>
  <c r="E88" i="17"/>
  <c r="S87" i="17"/>
  <c r="R87" i="17"/>
  <c r="Q87" i="17"/>
  <c r="P87" i="17"/>
  <c r="E87" i="17"/>
  <c r="S86" i="17"/>
  <c r="R86" i="17"/>
  <c r="Q86" i="17"/>
  <c r="P86" i="17"/>
  <c r="E86" i="17"/>
  <c r="U86" i="17" s="1"/>
  <c r="W72" i="17"/>
  <c r="V72" i="17"/>
  <c r="O72" i="17"/>
  <c r="N72" i="17"/>
  <c r="M72" i="17"/>
  <c r="L72" i="17"/>
  <c r="K72" i="17"/>
  <c r="J72" i="17"/>
  <c r="I72" i="17"/>
  <c r="S72" i="17" s="1"/>
  <c r="H72" i="17"/>
  <c r="G72" i="17"/>
  <c r="F72" i="17"/>
  <c r="C72" i="17"/>
  <c r="B72" i="17"/>
  <c r="W71" i="17"/>
  <c r="V71" i="17"/>
  <c r="O71" i="17"/>
  <c r="N71" i="17"/>
  <c r="M71" i="17"/>
  <c r="L71" i="17"/>
  <c r="K71" i="17"/>
  <c r="J71" i="17"/>
  <c r="R71" i="17" s="1"/>
  <c r="I71" i="17"/>
  <c r="H71" i="17"/>
  <c r="G71" i="17"/>
  <c r="F71" i="17"/>
  <c r="C71" i="17"/>
  <c r="B71" i="17"/>
  <c r="W70" i="17"/>
  <c r="V70" i="17"/>
  <c r="O70" i="17"/>
  <c r="N70" i="17"/>
  <c r="M70" i="17"/>
  <c r="L70" i="17"/>
  <c r="K70" i="17"/>
  <c r="J70" i="17"/>
  <c r="I70" i="17"/>
  <c r="H70" i="17"/>
  <c r="G70" i="17"/>
  <c r="F70" i="17"/>
  <c r="C70" i="17"/>
  <c r="B70" i="17"/>
  <c r="E70" i="17" s="1"/>
  <c r="S69" i="17"/>
  <c r="R69" i="17"/>
  <c r="Q69" i="17"/>
  <c r="P69" i="17"/>
  <c r="E69" i="17"/>
  <c r="W67" i="17"/>
  <c r="V67" i="17"/>
  <c r="O67" i="17"/>
  <c r="N67" i="17"/>
  <c r="M67" i="17"/>
  <c r="L67" i="17"/>
  <c r="K67" i="17"/>
  <c r="J67" i="17"/>
  <c r="I67" i="17"/>
  <c r="H67" i="17"/>
  <c r="G67" i="17"/>
  <c r="F67" i="17"/>
  <c r="C67" i="17"/>
  <c r="B67" i="17"/>
  <c r="W66" i="17"/>
  <c r="V66" i="17"/>
  <c r="O66" i="17"/>
  <c r="N66" i="17"/>
  <c r="M66" i="17"/>
  <c r="Q66" i="17" s="1"/>
  <c r="L66" i="17"/>
  <c r="K66" i="17"/>
  <c r="J66" i="17"/>
  <c r="I66" i="17"/>
  <c r="S66" i="17" s="1"/>
  <c r="H66" i="17"/>
  <c r="G66" i="17"/>
  <c r="F66" i="17"/>
  <c r="E66" i="17"/>
  <c r="C66" i="17"/>
  <c r="B66" i="17"/>
  <c r="S65" i="17"/>
  <c r="R65" i="17"/>
  <c r="Q65" i="17"/>
  <c r="P65" i="17"/>
  <c r="E65" i="17"/>
  <c r="S64" i="17"/>
  <c r="R64" i="17"/>
  <c r="Q64" i="17"/>
  <c r="P64" i="17"/>
  <c r="E64" i="17"/>
  <c r="U64" i="17" s="1"/>
  <c r="U63" i="17"/>
  <c r="S63" i="17"/>
  <c r="R63" i="17"/>
  <c r="Q63" i="17"/>
  <c r="P63" i="17"/>
  <c r="E63" i="17"/>
  <c r="T63" i="17" s="1"/>
  <c r="U62" i="17"/>
  <c r="T62" i="17"/>
  <c r="S62" i="17"/>
  <c r="R62" i="17"/>
  <c r="Q62" i="17"/>
  <c r="P62" i="17"/>
  <c r="E62" i="17"/>
  <c r="S61" i="17"/>
  <c r="R61" i="17"/>
  <c r="Q61" i="17"/>
  <c r="P61" i="17"/>
  <c r="E61" i="17"/>
  <c r="V59" i="17"/>
  <c r="O59" i="17"/>
  <c r="N59" i="17"/>
  <c r="M59" i="17"/>
  <c r="L59" i="17"/>
  <c r="K59" i="17"/>
  <c r="J59" i="17"/>
  <c r="I59" i="17"/>
  <c r="S59" i="17" s="1"/>
  <c r="H59" i="17"/>
  <c r="P59" i="17" s="1"/>
  <c r="G59" i="17"/>
  <c r="F59" i="17"/>
  <c r="C59" i="17"/>
  <c r="B59" i="17"/>
  <c r="E59" i="17" s="1"/>
  <c r="U58" i="17"/>
  <c r="T58" i="17"/>
  <c r="S58" i="17"/>
  <c r="R58" i="17"/>
  <c r="Q58" i="17"/>
  <c r="P58" i="17"/>
  <c r="E58" i="17"/>
  <c r="S57" i="17"/>
  <c r="R57" i="17"/>
  <c r="Q57" i="17"/>
  <c r="P57" i="17"/>
  <c r="E57" i="17"/>
  <c r="T57" i="17" s="1"/>
  <c r="S56" i="17"/>
  <c r="R56" i="17"/>
  <c r="Q56" i="17"/>
  <c r="P56" i="17"/>
  <c r="E56" i="17"/>
  <c r="S55" i="17"/>
  <c r="R55" i="17"/>
  <c r="Q55" i="17"/>
  <c r="P55" i="17"/>
  <c r="E55" i="17"/>
  <c r="T55" i="17" s="1"/>
  <c r="W53" i="17"/>
  <c r="V53" i="17"/>
  <c r="O53" i="17"/>
  <c r="N53" i="17"/>
  <c r="M53" i="17"/>
  <c r="L53" i="17"/>
  <c r="K53" i="17"/>
  <c r="J53" i="17"/>
  <c r="I53" i="17"/>
  <c r="S53" i="17" s="1"/>
  <c r="H53" i="17"/>
  <c r="R53" i="17" s="1"/>
  <c r="G53" i="17"/>
  <c r="F53" i="17"/>
  <c r="C53" i="17"/>
  <c r="B53" i="17"/>
  <c r="S52" i="17"/>
  <c r="R52" i="17"/>
  <c r="Q52" i="17"/>
  <c r="P52" i="17"/>
  <c r="E52" i="17"/>
  <c r="U52" i="17" s="1"/>
  <c r="T51" i="17"/>
  <c r="S51" i="17"/>
  <c r="R51" i="17"/>
  <c r="Q51" i="17"/>
  <c r="P51" i="17"/>
  <c r="E51" i="17"/>
  <c r="U51" i="17" s="1"/>
  <c r="S50" i="17"/>
  <c r="R50" i="17"/>
  <c r="Q50" i="17"/>
  <c r="P50" i="17"/>
  <c r="E50" i="17"/>
  <c r="T50" i="17" s="1"/>
  <c r="S49" i="17"/>
  <c r="R49" i="17"/>
  <c r="Q49" i="17"/>
  <c r="P49" i="17"/>
  <c r="E49" i="17"/>
  <c r="U48" i="17"/>
  <c r="S48" i="17"/>
  <c r="R48" i="17"/>
  <c r="Q48" i="17"/>
  <c r="P48" i="17"/>
  <c r="E48" i="17"/>
  <c r="T48" i="17" s="1"/>
  <c r="S47" i="17"/>
  <c r="R47" i="17"/>
  <c r="Q47" i="17"/>
  <c r="P47" i="17"/>
  <c r="E47" i="17"/>
  <c r="U47" i="17" s="1"/>
  <c r="U46" i="17"/>
  <c r="S46" i="17"/>
  <c r="R46" i="17"/>
  <c r="Q46" i="17"/>
  <c r="P46" i="17"/>
  <c r="E46" i="17"/>
  <c r="T46" i="17" s="1"/>
  <c r="S45" i="17"/>
  <c r="R45" i="17"/>
  <c r="Q45" i="17"/>
  <c r="P45" i="17"/>
  <c r="E45" i="17"/>
  <c r="S44" i="17"/>
  <c r="R44" i="17"/>
  <c r="Q44" i="17"/>
  <c r="P44" i="17"/>
  <c r="E44" i="17"/>
  <c r="U44" i="17" s="1"/>
  <c r="T43" i="17"/>
  <c r="S43" i="17"/>
  <c r="R43" i="17"/>
  <c r="Q43" i="17"/>
  <c r="P43" i="17"/>
  <c r="E43" i="17"/>
  <c r="S42" i="17"/>
  <c r="R42" i="17"/>
  <c r="Q42" i="17"/>
  <c r="P42" i="17"/>
  <c r="E42" i="17"/>
  <c r="W40" i="17"/>
  <c r="V40" i="17"/>
  <c r="O40" i="17"/>
  <c r="N40" i="17"/>
  <c r="M40" i="17"/>
  <c r="L40" i="17"/>
  <c r="K40" i="17"/>
  <c r="J40" i="17"/>
  <c r="I40" i="17"/>
  <c r="H40" i="17"/>
  <c r="R40" i="17" s="1"/>
  <c r="G40" i="17"/>
  <c r="F40" i="17"/>
  <c r="C40" i="17"/>
  <c r="B40" i="17"/>
  <c r="E40" i="17" s="1"/>
  <c r="S39" i="17"/>
  <c r="R39" i="17"/>
  <c r="Q39" i="17"/>
  <c r="P39" i="17"/>
  <c r="E39" i="17"/>
  <c r="U38" i="17"/>
  <c r="T38" i="17"/>
  <c r="S38" i="17"/>
  <c r="R38" i="17"/>
  <c r="Q38" i="17"/>
  <c r="P38" i="17"/>
  <c r="E38" i="17"/>
  <c r="S37" i="17"/>
  <c r="R37" i="17"/>
  <c r="Q37" i="17"/>
  <c r="P37" i="17"/>
  <c r="E37" i="17"/>
  <c r="S36" i="17"/>
  <c r="R36" i="17"/>
  <c r="Q36" i="17"/>
  <c r="P36" i="17"/>
  <c r="E36" i="17"/>
  <c r="U36" i="17" s="1"/>
  <c r="U35" i="17"/>
  <c r="S35" i="17"/>
  <c r="R35" i="17"/>
  <c r="Q35" i="17"/>
  <c r="P35" i="17"/>
  <c r="E35" i="17"/>
  <c r="W33" i="17"/>
  <c r="V33" i="17"/>
  <c r="O33" i="17"/>
  <c r="N33" i="17"/>
  <c r="M33" i="17"/>
  <c r="L33" i="17"/>
  <c r="K33" i="17"/>
  <c r="J33" i="17"/>
  <c r="I33" i="17"/>
  <c r="S33" i="17" s="1"/>
  <c r="H33" i="17"/>
  <c r="R33" i="17" s="1"/>
  <c r="G33" i="17"/>
  <c r="F33" i="17"/>
  <c r="C33" i="17"/>
  <c r="B33" i="17"/>
  <c r="S32" i="17"/>
  <c r="R32" i="17"/>
  <c r="Q32" i="17"/>
  <c r="P32" i="17"/>
  <c r="E32" i="17"/>
  <c r="W30" i="17"/>
  <c r="V30" i="17"/>
  <c r="O30" i="17"/>
  <c r="N30" i="17"/>
  <c r="M30" i="17"/>
  <c r="L30" i="17"/>
  <c r="K30" i="17"/>
  <c r="J30" i="17"/>
  <c r="I30" i="17"/>
  <c r="H30" i="17"/>
  <c r="R30" i="17" s="1"/>
  <c r="G30" i="17"/>
  <c r="F30" i="17"/>
  <c r="C30" i="17"/>
  <c r="B30" i="17"/>
  <c r="E30" i="17" s="1"/>
  <c r="S29" i="17"/>
  <c r="R29" i="17"/>
  <c r="Q29" i="17"/>
  <c r="P29" i="17"/>
  <c r="E29" i="17"/>
  <c r="U28" i="17"/>
  <c r="T28" i="17"/>
  <c r="S28" i="17"/>
  <c r="R28" i="17"/>
  <c r="Q28" i="17"/>
  <c r="P28" i="17"/>
  <c r="E28" i="17"/>
  <c r="S27" i="17"/>
  <c r="R27" i="17"/>
  <c r="Q27" i="17"/>
  <c r="P27" i="17"/>
  <c r="E27" i="17"/>
  <c r="S26" i="17"/>
  <c r="R26" i="17"/>
  <c r="Q26" i="17"/>
  <c r="P26" i="17"/>
  <c r="E26" i="17"/>
  <c r="U26" i="17" s="1"/>
  <c r="W24" i="17"/>
  <c r="V24" i="17"/>
  <c r="O24" i="17"/>
  <c r="N24" i="17"/>
  <c r="M24" i="17"/>
  <c r="L24" i="17"/>
  <c r="K24" i="17"/>
  <c r="J24" i="17"/>
  <c r="I24" i="17"/>
  <c r="S24" i="17" s="1"/>
  <c r="H24" i="17"/>
  <c r="G24" i="17"/>
  <c r="F24" i="17"/>
  <c r="E24" i="17"/>
  <c r="C24" i="17"/>
  <c r="B24" i="17"/>
  <c r="S23" i="17"/>
  <c r="R23" i="17"/>
  <c r="Q23" i="17"/>
  <c r="P23" i="17"/>
  <c r="E23" i="17"/>
  <c r="S22" i="17"/>
  <c r="R22" i="17"/>
  <c r="Q22" i="17"/>
  <c r="P22" i="17"/>
  <c r="E22" i="17"/>
  <c r="S21" i="17"/>
  <c r="R21" i="17"/>
  <c r="Q21" i="17"/>
  <c r="P21" i="17"/>
  <c r="E21" i="17"/>
  <c r="U21" i="17" s="1"/>
  <c r="S20" i="17"/>
  <c r="R20" i="17"/>
  <c r="Q20" i="17"/>
  <c r="P20" i="17"/>
  <c r="E20" i="17"/>
  <c r="T20" i="17" s="1"/>
  <c r="U19" i="17"/>
  <c r="T19" i="17"/>
  <c r="S19" i="17"/>
  <c r="R19" i="17"/>
  <c r="Q19" i="17"/>
  <c r="P19" i="17"/>
  <c r="E19" i="17"/>
  <c r="S18" i="17"/>
  <c r="R18" i="17"/>
  <c r="Q18" i="17"/>
  <c r="P18" i="17"/>
  <c r="E18" i="17"/>
  <c r="W16" i="17"/>
  <c r="V16" i="17"/>
  <c r="O16" i="17"/>
  <c r="N16" i="17"/>
  <c r="M16" i="17"/>
  <c r="L16" i="17"/>
  <c r="K16" i="17"/>
  <c r="J16" i="17"/>
  <c r="I16" i="17"/>
  <c r="H16" i="17"/>
  <c r="G16" i="17"/>
  <c r="F16" i="17"/>
  <c r="C16" i="17"/>
  <c r="B16" i="17"/>
  <c r="S15" i="17"/>
  <c r="R15" i="17"/>
  <c r="Q15" i="17"/>
  <c r="P15" i="17"/>
  <c r="E15" i="17"/>
  <c r="U14" i="17"/>
  <c r="S14" i="17"/>
  <c r="R14" i="17"/>
  <c r="Q14" i="17"/>
  <c r="P14" i="17"/>
  <c r="E14" i="17"/>
  <c r="T14" i="17" s="1"/>
  <c r="S13" i="17"/>
  <c r="R13" i="17"/>
  <c r="Q13" i="17"/>
  <c r="P13" i="17"/>
  <c r="E13" i="17"/>
  <c r="S12" i="17"/>
  <c r="R12" i="17"/>
  <c r="Q12" i="17"/>
  <c r="P12" i="17"/>
  <c r="E12" i="17"/>
  <c r="U12" i="17" s="1"/>
  <c r="S11" i="17"/>
  <c r="R11" i="17"/>
  <c r="Q11" i="17"/>
  <c r="P11" i="17"/>
  <c r="E11" i="17"/>
  <c r="S10" i="17"/>
  <c r="R10" i="17"/>
  <c r="Q10" i="17"/>
  <c r="U10" i="17" s="1"/>
  <c r="P10" i="17"/>
  <c r="E10" i="17"/>
  <c r="S9" i="17"/>
  <c r="R9" i="17"/>
  <c r="Q9" i="17"/>
  <c r="P9" i="17"/>
  <c r="E9" i="17"/>
  <c r="S93" i="16"/>
  <c r="R93" i="16"/>
  <c r="Q93" i="16"/>
  <c r="P93" i="16"/>
  <c r="E93" i="16"/>
  <c r="U93" i="16" s="1"/>
  <c r="U92" i="16"/>
  <c r="S92" i="16"/>
  <c r="R92" i="16"/>
  <c r="Q92" i="16"/>
  <c r="P92" i="16"/>
  <c r="E92" i="16"/>
  <c r="T92" i="16" s="1"/>
  <c r="U91" i="16"/>
  <c r="T91" i="16"/>
  <c r="S91" i="16"/>
  <c r="R91" i="16"/>
  <c r="Q91" i="16"/>
  <c r="P91" i="16"/>
  <c r="E91" i="16"/>
  <c r="S90" i="16"/>
  <c r="R90" i="16"/>
  <c r="Q90" i="16"/>
  <c r="P90" i="16"/>
  <c r="E90" i="16"/>
  <c r="S89" i="16"/>
  <c r="R89" i="16"/>
  <c r="Q89" i="16"/>
  <c r="P89" i="16"/>
  <c r="E89" i="16"/>
  <c r="U89" i="16" s="1"/>
  <c r="U88" i="16"/>
  <c r="S88" i="16"/>
  <c r="R88" i="16"/>
  <c r="Q88" i="16"/>
  <c r="P88" i="16"/>
  <c r="E88" i="16"/>
  <c r="T88" i="16" s="1"/>
  <c r="T87" i="16"/>
  <c r="S87" i="16"/>
  <c r="R87" i="16"/>
  <c r="Q87" i="16"/>
  <c r="P87" i="16"/>
  <c r="E87" i="16"/>
  <c r="U87" i="16" s="1"/>
  <c r="S86" i="16"/>
  <c r="R86" i="16"/>
  <c r="Q86" i="16"/>
  <c r="P86" i="16"/>
  <c r="E86" i="16"/>
  <c r="W72" i="16"/>
  <c r="V72" i="16"/>
  <c r="O72" i="16"/>
  <c r="N72" i="16"/>
  <c r="M72" i="16"/>
  <c r="L72" i="16"/>
  <c r="K72" i="16"/>
  <c r="J72" i="16"/>
  <c r="I72" i="16"/>
  <c r="S72" i="16" s="1"/>
  <c r="H72" i="16"/>
  <c r="G72" i="16"/>
  <c r="F72" i="16"/>
  <c r="C72" i="16"/>
  <c r="B72" i="16"/>
  <c r="E72" i="16" s="1"/>
  <c r="W71" i="16"/>
  <c r="V71" i="16"/>
  <c r="O71" i="16"/>
  <c r="N71" i="16"/>
  <c r="M71" i="16"/>
  <c r="L71" i="16"/>
  <c r="K71" i="16"/>
  <c r="J71" i="16"/>
  <c r="I71" i="16"/>
  <c r="S71" i="16" s="1"/>
  <c r="H71" i="16"/>
  <c r="P71" i="16" s="1"/>
  <c r="G71" i="16"/>
  <c r="F71" i="16"/>
  <c r="C71" i="16"/>
  <c r="B71" i="16"/>
  <c r="E71" i="16" s="1"/>
  <c r="W70" i="16"/>
  <c r="V70" i="16"/>
  <c r="O70" i="16"/>
  <c r="N70" i="16"/>
  <c r="M70" i="16"/>
  <c r="L70" i="16"/>
  <c r="K70" i="16"/>
  <c r="J70" i="16"/>
  <c r="I70" i="16"/>
  <c r="S70" i="16" s="1"/>
  <c r="H70" i="16"/>
  <c r="R70" i="16" s="1"/>
  <c r="G70" i="16"/>
  <c r="F70" i="16"/>
  <c r="C70" i="16"/>
  <c r="B70" i="16"/>
  <c r="S69" i="16"/>
  <c r="R69" i="16"/>
  <c r="Q69" i="16"/>
  <c r="P69" i="16"/>
  <c r="E69" i="16"/>
  <c r="W67" i="16"/>
  <c r="V67" i="16"/>
  <c r="O67" i="16"/>
  <c r="N67" i="16"/>
  <c r="M67" i="16"/>
  <c r="L67" i="16"/>
  <c r="K67" i="16"/>
  <c r="J67" i="16"/>
  <c r="I67" i="16"/>
  <c r="S67" i="16" s="1"/>
  <c r="H67" i="16"/>
  <c r="G67" i="16"/>
  <c r="F67" i="16"/>
  <c r="C67" i="16"/>
  <c r="B67" i="16"/>
  <c r="E67" i="16" s="1"/>
  <c r="W66" i="16"/>
  <c r="V66" i="16"/>
  <c r="O66" i="16"/>
  <c r="N66" i="16"/>
  <c r="M66" i="16"/>
  <c r="L66" i="16"/>
  <c r="K66" i="16"/>
  <c r="J66" i="16"/>
  <c r="I66" i="16"/>
  <c r="S66" i="16" s="1"/>
  <c r="H66" i="16"/>
  <c r="G66" i="16"/>
  <c r="F66" i="16"/>
  <c r="C66" i="16"/>
  <c r="B66" i="16"/>
  <c r="E66" i="16" s="1"/>
  <c r="U65" i="16"/>
  <c r="T65" i="16"/>
  <c r="S65" i="16"/>
  <c r="R65" i="16"/>
  <c r="Q65" i="16"/>
  <c r="P65" i="16"/>
  <c r="E65" i="16"/>
  <c r="S64" i="16"/>
  <c r="R64" i="16"/>
  <c r="Q64" i="16"/>
  <c r="P64" i="16"/>
  <c r="E64" i="16"/>
  <c r="S63" i="16"/>
  <c r="R63" i="16"/>
  <c r="Q63" i="16"/>
  <c r="P63" i="16"/>
  <c r="E63" i="16"/>
  <c r="U63" i="16" s="1"/>
  <c r="U62" i="16"/>
  <c r="S62" i="16"/>
  <c r="R62" i="16"/>
  <c r="Q62" i="16"/>
  <c r="P62" i="16"/>
  <c r="E62" i="16"/>
  <c r="T62" i="16" s="1"/>
  <c r="U61" i="16"/>
  <c r="T61" i="16"/>
  <c r="S61" i="16"/>
  <c r="R61" i="16"/>
  <c r="Q61" i="16"/>
  <c r="P61" i="16"/>
  <c r="E61" i="16"/>
  <c r="V59" i="16"/>
  <c r="O59" i="16"/>
  <c r="N59" i="16"/>
  <c r="M59" i="16"/>
  <c r="L59" i="16"/>
  <c r="K59" i="16"/>
  <c r="J59" i="16"/>
  <c r="I59" i="16"/>
  <c r="H59" i="16"/>
  <c r="G59" i="16"/>
  <c r="F59" i="16"/>
  <c r="C59" i="16"/>
  <c r="B59" i="16"/>
  <c r="S58" i="16"/>
  <c r="R58" i="16"/>
  <c r="Q58" i="16"/>
  <c r="P58" i="16"/>
  <c r="E58" i="16"/>
  <c r="T58" i="16" s="1"/>
  <c r="U57" i="16"/>
  <c r="T57" i="16"/>
  <c r="S57" i="16"/>
  <c r="R57" i="16"/>
  <c r="Q57" i="16"/>
  <c r="P57" i="16"/>
  <c r="E57" i="16"/>
  <c r="S56" i="16"/>
  <c r="R56" i="16"/>
  <c r="Q56" i="16"/>
  <c r="P56" i="16"/>
  <c r="E56" i="16"/>
  <c r="S55" i="16"/>
  <c r="R55" i="16"/>
  <c r="Q55" i="16"/>
  <c r="P55" i="16"/>
  <c r="E55" i="16"/>
  <c r="U55" i="16" s="1"/>
  <c r="W53" i="16"/>
  <c r="V53" i="16"/>
  <c r="O53" i="16"/>
  <c r="N53" i="16"/>
  <c r="M53" i="16"/>
  <c r="L53" i="16"/>
  <c r="K53" i="16"/>
  <c r="J53" i="16"/>
  <c r="I53" i="16"/>
  <c r="S53" i="16" s="1"/>
  <c r="H53" i="16"/>
  <c r="R53" i="16" s="1"/>
  <c r="G53" i="16"/>
  <c r="F53" i="16"/>
  <c r="C53" i="16"/>
  <c r="B53" i="16"/>
  <c r="S52" i="16"/>
  <c r="R52" i="16"/>
  <c r="Q52" i="16"/>
  <c r="P52" i="16"/>
  <c r="E52" i="16"/>
  <c r="T52" i="16" s="1"/>
  <c r="S51" i="16"/>
  <c r="R51" i="16"/>
  <c r="Q51" i="16"/>
  <c r="P51" i="16"/>
  <c r="E51" i="16"/>
  <c r="S50" i="16"/>
  <c r="R50" i="16"/>
  <c r="Q50" i="16"/>
  <c r="P50" i="16"/>
  <c r="E50" i="16"/>
  <c r="U50" i="16" s="1"/>
  <c r="S49" i="16"/>
  <c r="R49" i="16"/>
  <c r="Q49" i="16"/>
  <c r="P49" i="16"/>
  <c r="E49" i="16"/>
  <c r="U48" i="16"/>
  <c r="T48" i="16"/>
  <c r="S48" i="16"/>
  <c r="R48" i="16"/>
  <c r="Q48" i="16"/>
  <c r="P48" i="16"/>
  <c r="E48" i="16"/>
  <c r="S47" i="16"/>
  <c r="R47" i="16"/>
  <c r="Q47" i="16"/>
  <c r="P47" i="16"/>
  <c r="E47" i="16"/>
  <c r="S46" i="16"/>
  <c r="R46" i="16"/>
  <c r="Q46" i="16"/>
  <c r="P46" i="16"/>
  <c r="E46" i="16"/>
  <c r="U46" i="16" s="1"/>
  <c r="U45" i="16"/>
  <c r="S45" i="16"/>
  <c r="R45" i="16"/>
  <c r="Q45" i="16"/>
  <c r="P45" i="16"/>
  <c r="E45" i="16"/>
  <c r="T45" i="16" s="1"/>
  <c r="U44" i="16"/>
  <c r="T44" i="16"/>
  <c r="S44" i="16"/>
  <c r="R44" i="16"/>
  <c r="Q44" i="16"/>
  <c r="P44" i="16"/>
  <c r="E44" i="16"/>
  <c r="S43" i="16"/>
  <c r="R43" i="16"/>
  <c r="Q43" i="16"/>
  <c r="P43" i="16"/>
  <c r="E43" i="16"/>
  <c r="S42" i="16"/>
  <c r="R42" i="16"/>
  <c r="Q42" i="16"/>
  <c r="P42" i="16"/>
  <c r="E42" i="16"/>
  <c r="U42" i="16" s="1"/>
  <c r="W40" i="16"/>
  <c r="V40" i="16"/>
  <c r="R40" i="16"/>
  <c r="O40" i="16"/>
  <c r="N40" i="16"/>
  <c r="M40" i="16"/>
  <c r="L40" i="16"/>
  <c r="K40" i="16"/>
  <c r="J40" i="16"/>
  <c r="I40" i="16"/>
  <c r="S40" i="16" s="1"/>
  <c r="H40" i="16"/>
  <c r="G40" i="16"/>
  <c r="F40" i="16"/>
  <c r="C40" i="16"/>
  <c r="B40" i="16"/>
  <c r="E40" i="16" s="1"/>
  <c r="U39" i="16"/>
  <c r="S39" i="16"/>
  <c r="R39" i="16"/>
  <c r="Q39" i="16"/>
  <c r="P39" i="16"/>
  <c r="E39" i="16"/>
  <c r="T39" i="16" s="1"/>
  <c r="S38" i="16"/>
  <c r="R38" i="16"/>
  <c r="Q38" i="16"/>
  <c r="P38" i="16"/>
  <c r="E38" i="16"/>
  <c r="S37" i="16"/>
  <c r="R37" i="16"/>
  <c r="Q37" i="16"/>
  <c r="P37" i="16"/>
  <c r="E37" i="16"/>
  <c r="U37" i="16" s="1"/>
  <c r="S36" i="16"/>
  <c r="R36" i="16"/>
  <c r="Q36" i="16"/>
  <c r="P36" i="16"/>
  <c r="E36" i="16"/>
  <c r="T36" i="16" s="1"/>
  <c r="U35" i="16"/>
  <c r="T35" i="16"/>
  <c r="S35" i="16"/>
  <c r="R35" i="16"/>
  <c r="Q35" i="16"/>
  <c r="P35" i="16"/>
  <c r="E35" i="16"/>
  <c r="W33" i="16"/>
  <c r="V33" i="16"/>
  <c r="S33" i="16"/>
  <c r="O33" i="16"/>
  <c r="N33" i="16"/>
  <c r="M33" i="16"/>
  <c r="L33" i="16"/>
  <c r="K33" i="16"/>
  <c r="J33" i="16"/>
  <c r="I33" i="16"/>
  <c r="H33" i="16"/>
  <c r="R33" i="16" s="1"/>
  <c r="G33" i="16"/>
  <c r="F33" i="16"/>
  <c r="C33" i="16"/>
  <c r="B33" i="16"/>
  <c r="E33" i="16" s="1"/>
  <c r="S32" i="16"/>
  <c r="R32" i="16"/>
  <c r="Q32" i="16"/>
  <c r="P32" i="16"/>
  <c r="E32" i="16"/>
  <c r="U32" i="16" s="1"/>
  <c r="W30" i="16"/>
  <c r="V30" i="16"/>
  <c r="O30" i="16"/>
  <c r="N30" i="16"/>
  <c r="M30" i="16"/>
  <c r="L30" i="16"/>
  <c r="K30" i="16"/>
  <c r="J30" i="16"/>
  <c r="I30" i="16"/>
  <c r="S30" i="16" s="1"/>
  <c r="H30" i="16"/>
  <c r="G30" i="16"/>
  <c r="F30" i="16"/>
  <c r="C30" i="16"/>
  <c r="B30" i="16"/>
  <c r="E30" i="16" s="1"/>
  <c r="S29" i="16"/>
  <c r="R29" i="16"/>
  <c r="Q29" i="16"/>
  <c r="P29" i="16"/>
  <c r="E29" i="16"/>
  <c r="S28" i="16"/>
  <c r="R28" i="16"/>
  <c r="Q28" i="16"/>
  <c r="P28" i="16"/>
  <c r="E28" i="16"/>
  <c r="S27" i="16"/>
  <c r="R27" i="16"/>
  <c r="Q27" i="16"/>
  <c r="P27" i="16"/>
  <c r="E27" i="16"/>
  <c r="U27" i="16" s="1"/>
  <c r="S26" i="16"/>
  <c r="R26" i="16"/>
  <c r="Q26" i="16"/>
  <c r="P26" i="16"/>
  <c r="E26" i="16"/>
  <c r="W24" i="16"/>
  <c r="V24" i="16"/>
  <c r="O24" i="16"/>
  <c r="N24" i="16"/>
  <c r="M24" i="16"/>
  <c r="L24" i="16"/>
  <c r="K24" i="16"/>
  <c r="J24" i="16"/>
  <c r="I24" i="16"/>
  <c r="S24" i="16" s="1"/>
  <c r="H24" i="16"/>
  <c r="R24" i="16" s="1"/>
  <c r="G24" i="16"/>
  <c r="F24" i="16"/>
  <c r="C24" i="16"/>
  <c r="B24" i="16"/>
  <c r="S23" i="16"/>
  <c r="R23" i="16"/>
  <c r="Q23" i="16"/>
  <c r="P23" i="16"/>
  <c r="E23" i="16"/>
  <c r="S22" i="16"/>
  <c r="R22" i="16"/>
  <c r="Q22" i="16"/>
  <c r="P22" i="16"/>
  <c r="E22" i="16"/>
  <c r="U22" i="16" s="1"/>
  <c r="U21" i="16"/>
  <c r="S21" i="16"/>
  <c r="R21" i="16"/>
  <c r="Q21" i="16"/>
  <c r="P21" i="16"/>
  <c r="E21" i="16"/>
  <c r="T21" i="16" s="1"/>
  <c r="S20" i="16"/>
  <c r="R20" i="16"/>
  <c r="Q20" i="16"/>
  <c r="U20" i="16" s="1"/>
  <c r="P20" i="16"/>
  <c r="T20" i="16" s="1"/>
  <c r="E20" i="16"/>
  <c r="S19" i="16"/>
  <c r="R19" i="16"/>
  <c r="Q19" i="16"/>
  <c r="P19" i="16"/>
  <c r="E19" i="16"/>
  <c r="S18" i="16"/>
  <c r="R18" i="16"/>
  <c r="Q18" i="16"/>
  <c r="P18" i="16"/>
  <c r="E18" i="16"/>
  <c r="U18" i="16" s="1"/>
  <c r="W16" i="16"/>
  <c r="V16" i="16"/>
  <c r="O16" i="16"/>
  <c r="N16" i="16"/>
  <c r="M16" i="16"/>
  <c r="L16" i="16"/>
  <c r="K16" i="16"/>
  <c r="J16" i="16"/>
  <c r="I16" i="16"/>
  <c r="S16" i="16" s="1"/>
  <c r="H16" i="16"/>
  <c r="P16" i="16" s="1"/>
  <c r="G16" i="16"/>
  <c r="F16" i="16"/>
  <c r="C16" i="16"/>
  <c r="B16" i="16"/>
  <c r="E16" i="16" s="1"/>
  <c r="U15" i="16"/>
  <c r="T15" i="16"/>
  <c r="S15" i="16"/>
  <c r="R15" i="16"/>
  <c r="Q15" i="16"/>
  <c r="P15" i="16"/>
  <c r="E15" i="16"/>
  <c r="S14" i="16"/>
  <c r="R14" i="16"/>
  <c r="Q14" i="16"/>
  <c r="P14" i="16"/>
  <c r="E14" i="16"/>
  <c r="S13" i="16"/>
  <c r="R13" i="16"/>
  <c r="Q13" i="16"/>
  <c r="P13" i="16"/>
  <c r="E13" i="16"/>
  <c r="U13" i="16" s="1"/>
  <c r="U12" i="16"/>
  <c r="S12" i="16"/>
  <c r="R12" i="16"/>
  <c r="Q12" i="16"/>
  <c r="P12" i="16"/>
  <c r="E12" i="16"/>
  <c r="T12" i="16" s="1"/>
  <c r="U11" i="16"/>
  <c r="T11" i="16"/>
  <c r="S11" i="16"/>
  <c r="R11" i="16"/>
  <c r="Q11" i="16"/>
  <c r="P11" i="16"/>
  <c r="E11" i="16"/>
  <c r="S10" i="16"/>
  <c r="R10" i="16"/>
  <c r="Q10" i="16"/>
  <c r="P10" i="16"/>
  <c r="E10" i="16"/>
  <c r="S9" i="16"/>
  <c r="R9" i="16"/>
  <c r="Q9" i="16"/>
  <c r="P9" i="16"/>
  <c r="E9" i="16"/>
  <c r="U93" i="15"/>
  <c r="S93" i="15"/>
  <c r="R93" i="15"/>
  <c r="Q93" i="15"/>
  <c r="P93" i="15"/>
  <c r="E93" i="15"/>
  <c r="T93" i="15" s="1"/>
  <c r="S92" i="15"/>
  <c r="R92" i="15"/>
  <c r="Q92" i="15"/>
  <c r="P92" i="15"/>
  <c r="E92" i="15"/>
  <c r="U92" i="15" s="1"/>
  <c r="S91" i="15"/>
  <c r="R91" i="15"/>
  <c r="Q91" i="15"/>
  <c r="P91" i="15"/>
  <c r="E91" i="15"/>
  <c r="S90" i="15"/>
  <c r="R90" i="15"/>
  <c r="Q90" i="15"/>
  <c r="P90" i="15"/>
  <c r="E90" i="15"/>
  <c r="U90" i="15" s="1"/>
  <c r="S89" i="15"/>
  <c r="R89" i="15"/>
  <c r="Q89" i="15"/>
  <c r="P89" i="15"/>
  <c r="E89" i="15"/>
  <c r="T89" i="15" s="1"/>
  <c r="S88" i="15"/>
  <c r="R88" i="15"/>
  <c r="Q88" i="15"/>
  <c r="P88" i="15"/>
  <c r="E88" i="15"/>
  <c r="S87" i="15"/>
  <c r="R87" i="15"/>
  <c r="Q87" i="15"/>
  <c r="P87" i="15"/>
  <c r="E87" i="15"/>
  <c r="S86" i="15"/>
  <c r="R86" i="15"/>
  <c r="Q86" i="15"/>
  <c r="P86" i="15"/>
  <c r="E86" i="15"/>
  <c r="U86" i="15" s="1"/>
  <c r="W72" i="15"/>
  <c r="V72" i="15"/>
  <c r="O72" i="15"/>
  <c r="N72" i="15"/>
  <c r="M72" i="15"/>
  <c r="L72" i="15"/>
  <c r="K72" i="15"/>
  <c r="J72" i="15"/>
  <c r="I72" i="15"/>
  <c r="S72" i="15" s="1"/>
  <c r="H72" i="15"/>
  <c r="G72" i="15"/>
  <c r="F72" i="15"/>
  <c r="C72" i="15"/>
  <c r="B72" i="15"/>
  <c r="W71" i="15"/>
  <c r="V71" i="15"/>
  <c r="O71" i="15"/>
  <c r="N71" i="15"/>
  <c r="M71" i="15"/>
  <c r="L71" i="15"/>
  <c r="K71" i="15"/>
  <c r="J71" i="15"/>
  <c r="I71" i="15"/>
  <c r="S71" i="15" s="1"/>
  <c r="H71" i="15"/>
  <c r="R71" i="15" s="1"/>
  <c r="G71" i="15"/>
  <c r="F71" i="15"/>
  <c r="C71" i="15"/>
  <c r="E71" i="15" s="1"/>
  <c r="B71" i="15"/>
  <c r="W70" i="15"/>
  <c r="V70" i="15"/>
  <c r="O70" i="15"/>
  <c r="N70" i="15"/>
  <c r="M70" i="15"/>
  <c r="L70" i="15"/>
  <c r="K70" i="15"/>
  <c r="J70" i="15"/>
  <c r="I70" i="15"/>
  <c r="S70" i="15" s="1"/>
  <c r="H70" i="15"/>
  <c r="G70" i="15"/>
  <c r="F70" i="15"/>
  <c r="C70" i="15"/>
  <c r="B70" i="15"/>
  <c r="E70" i="15" s="1"/>
  <c r="S69" i="15"/>
  <c r="R69" i="15"/>
  <c r="Q69" i="15"/>
  <c r="P69" i="15"/>
  <c r="E69" i="15"/>
  <c r="U69" i="15" s="1"/>
  <c r="W67" i="15"/>
  <c r="V67" i="15"/>
  <c r="O67" i="15"/>
  <c r="N67" i="15"/>
  <c r="M67" i="15"/>
  <c r="L67" i="15"/>
  <c r="K67" i="15"/>
  <c r="J67" i="15"/>
  <c r="I67" i="15"/>
  <c r="S67" i="15" s="1"/>
  <c r="H67" i="15"/>
  <c r="G67" i="15"/>
  <c r="F67" i="15"/>
  <c r="C67" i="15"/>
  <c r="E67" i="15" s="1"/>
  <c r="B67" i="15"/>
  <c r="W66" i="15"/>
  <c r="V66" i="15"/>
  <c r="O66" i="15"/>
  <c r="N66" i="15"/>
  <c r="M66" i="15"/>
  <c r="L66" i="15"/>
  <c r="K66" i="15"/>
  <c r="J66" i="15"/>
  <c r="I66" i="15"/>
  <c r="S66" i="15" s="1"/>
  <c r="H66" i="15"/>
  <c r="R66" i="15" s="1"/>
  <c r="G66" i="15"/>
  <c r="F66" i="15"/>
  <c r="C66" i="15"/>
  <c r="E66" i="15" s="1"/>
  <c r="B66" i="15"/>
  <c r="S65" i="15"/>
  <c r="R65" i="15"/>
  <c r="Q65" i="15"/>
  <c r="P65" i="15"/>
  <c r="E65" i="15"/>
  <c r="S64" i="15"/>
  <c r="R64" i="15"/>
  <c r="Q64" i="15"/>
  <c r="P64" i="15"/>
  <c r="E64" i="15"/>
  <c r="U64" i="15" s="1"/>
  <c r="S63" i="15"/>
  <c r="R63" i="15"/>
  <c r="Q63" i="15"/>
  <c r="P63" i="15"/>
  <c r="E63" i="15"/>
  <c r="S62" i="15"/>
  <c r="R62" i="15"/>
  <c r="Q62" i="15"/>
  <c r="P62" i="15"/>
  <c r="E62" i="15"/>
  <c r="T62" i="15" s="1"/>
  <c r="S61" i="15"/>
  <c r="R61" i="15"/>
  <c r="Q61" i="15"/>
  <c r="P61" i="15"/>
  <c r="E61" i="15"/>
  <c r="V59" i="15"/>
  <c r="O59" i="15"/>
  <c r="N59" i="15"/>
  <c r="M59" i="15"/>
  <c r="L59" i="15"/>
  <c r="K59" i="15"/>
  <c r="J59" i="15"/>
  <c r="I59" i="15"/>
  <c r="S59" i="15" s="1"/>
  <c r="H59" i="15"/>
  <c r="G59" i="15"/>
  <c r="F59" i="15"/>
  <c r="E59" i="15"/>
  <c r="C59" i="15"/>
  <c r="B59" i="15"/>
  <c r="S58" i="15"/>
  <c r="R58" i="15"/>
  <c r="Q58" i="15"/>
  <c r="P58" i="15"/>
  <c r="E58" i="15"/>
  <c r="S57" i="15"/>
  <c r="R57" i="15"/>
  <c r="Q57" i="15"/>
  <c r="P57" i="15"/>
  <c r="E57" i="15"/>
  <c r="S56" i="15"/>
  <c r="R56" i="15"/>
  <c r="Q56" i="15"/>
  <c r="P56" i="15"/>
  <c r="E56" i="15"/>
  <c r="U56" i="15" s="1"/>
  <c r="S55" i="15"/>
  <c r="R55" i="15"/>
  <c r="Q55" i="15"/>
  <c r="P55" i="15"/>
  <c r="E55" i="15"/>
  <c r="W53" i="15"/>
  <c r="V53" i="15"/>
  <c r="O53" i="15"/>
  <c r="N53" i="15"/>
  <c r="M53" i="15"/>
  <c r="L53" i="15"/>
  <c r="K53" i="15"/>
  <c r="J53" i="15"/>
  <c r="I53" i="15"/>
  <c r="S53" i="15" s="1"/>
  <c r="H53" i="15"/>
  <c r="R53" i="15" s="1"/>
  <c r="G53" i="15"/>
  <c r="F53" i="15"/>
  <c r="C53" i="15"/>
  <c r="B53" i="15"/>
  <c r="S52" i="15"/>
  <c r="R52" i="15"/>
  <c r="Q52" i="15"/>
  <c r="P52" i="15"/>
  <c r="E52" i="15"/>
  <c r="S51" i="15"/>
  <c r="R51" i="15"/>
  <c r="Q51" i="15"/>
  <c r="P51" i="15"/>
  <c r="E51" i="15"/>
  <c r="U51" i="15" s="1"/>
  <c r="U50" i="15"/>
  <c r="S50" i="15"/>
  <c r="R50" i="15"/>
  <c r="Q50" i="15"/>
  <c r="P50" i="15"/>
  <c r="E50" i="15"/>
  <c r="T50" i="15" s="1"/>
  <c r="U49" i="15"/>
  <c r="T49" i="15"/>
  <c r="S49" i="15"/>
  <c r="R49" i="15"/>
  <c r="Q49" i="15"/>
  <c r="P49" i="15"/>
  <c r="E49" i="15"/>
  <c r="S48" i="15"/>
  <c r="R48" i="15"/>
  <c r="Q48" i="15"/>
  <c r="P48" i="15"/>
  <c r="E48" i="15"/>
  <c r="S47" i="15"/>
  <c r="R47" i="15"/>
  <c r="Q47" i="15"/>
  <c r="P47" i="15"/>
  <c r="E47" i="15"/>
  <c r="U47" i="15" s="1"/>
  <c r="U46" i="15"/>
  <c r="S46" i="15"/>
  <c r="R46" i="15"/>
  <c r="Q46" i="15"/>
  <c r="P46" i="15"/>
  <c r="E46" i="15"/>
  <c r="T46" i="15" s="1"/>
  <c r="T45" i="15"/>
  <c r="S45" i="15"/>
  <c r="R45" i="15"/>
  <c r="Q45" i="15"/>
  <c r="P45" i="15"/>
  <c r="E45" i="15"/>
  <c r="U45" i="15" s="1"/>
  <c r="S44" i="15"/>
  <c r="R44" i="15"/>
  <c r="Q44" i="15"/>
  <c r="P44" i="15"/>
  <c r="E44" i="15"/>
  <c r="S43" i="15"/>
  <c r="R43" i="15"/>
  <c r="Q43" i="15"/>
  <c r="P43" i="15"/>
  <c r="E43" i="15"/>
  <c r="U42" i="15"/>
  <c r="S42" i="15"/>
  <c r="R42" i="15"/>
  <c r="Q42" i="15"/>
  <c r="P42" i="15"/>
  <c r="E42" i="15"/>
  <c r="T42" i="15" s="1"/>
  <c r="W40" i="15"/>
  <c r="V40" i="15"/>
  <c r="O40" i="15"/>
  <c r="N40" i="15"/>
  <c r="M40" i="15"/>
  <c r="L40" i="15"/>
  <c r="K40" i="15"/>
  <c r="J40" i="15"/>
  <c r="I40" i="15"/>
  <c r="S40" i="15" s="1"/>
  <c r="H40" i="15"/>
  <c r="R40" i="15" s="1"/>
  <c r="G40" i="15"/>
  <c r="F40" i="15"/>
  <c r="C40" i="15"/>
  <c r="E40" i="15" s="1"/>
  <c r="B40" i="15"/>
  <c r="S39" i="15"/>
  <c r="R39" i="15"/>
  <c r="Q39" i="15"/>
  <c r="P39" i="15"/>
  <c r="E39" i="15"/>
  <c r="S38" i="15"/>
  <c r="R38" i="15"/>
  <c r="Q38" i="15"/>
  <c r="P38" i="15"/>
  <c r="E38" i="15"/>
  <c r="U38" i="15" s="1"/>
  <c r="S37" i="15"/>
  <c r="R37" i="15"/>
  <c r="Q37" i="15"/>
  <c r="P37" i="15"/>
  <c r="E37" i="15"/>
  <c r="T37" i="15" s="1"/>
  <c r="S36" i="15"/>
  <c r="R36" i="15"/>
  <c r="Q36" i="15"/>
  <c r="P36" i="15"/>
  <c r="E36" i="15"/>
  <c r="S35" i="15"/>
  <c r="R35" i="15"/>
  <c r="Q35" i="15"/>
  <c r="P35" i="15"/>
  <c r="E35" i="15"/>
  <c r="W33" i="15"/>
  <c r="V33" i="15"/>
  <c r="O33" i="15"/>
  <c r="N33" i="15"/>
  <c r="M33" i="15"/>
  <c r="L33" i="15"/>
  <c r="K33" i="15"/>
  <c r="J33" i="15"/>
  <c r="I33" i="15"/>
  <c r="H33" i="15"/>
  <c r="P33" i="15" s="1"/>
  <c r="G33" i="15"/>
  <c r="F33" i="15"/>
  <c r="C33" i="15"/>
  <c r="B33" i="15"/>
  <c r="E33" i="15" s="1"/>
  <c r="S32" i="15"/>
  <c r="R32" i="15"/>
  <c r="Q32" i="15"/>
  <c r="P32" i="15"/>
  <c r="E32" i="15"/>
  <c r="T32" i="15" s="1"/>
  <c r="W30" i="15"/>
  <c r="V30" i="15"/>
  <c r="O30" i="15"/>
  <c r="N30" i="15"/>
  <c r="M30" i="15"/>
  <c r="L30" i="15"/>
  <c r="K30" i="15"/>
  <c r="J30" i="15"/>
  <c r="I30" i="15"/>
  <c r="S30" i="15" s="1"/>
  <c r="H30" i="15"/>
  <c r="R30" i="15" s="1"/>
  <c r="G30" i="15"/>
  <c r="F30" i="15"/>
  <c r="C30" i="15"/>
  <c r="B30" i="15"/>
  <c r="S29" i="15"/>
  <c r="R29" i="15"/>
  <c r="Q29" i="15"/>
  <c r="P29" i="15"/>
  <c r="E29" i="15"/>
  <c r="S28" i="15"/>
  <c r="R28" i="15"/>
  <c r="Q28" i="15"/>
  <c r="P28" i="15"/>
  <c r="E28" i="15"/>
  <c r="U28" i="15" s="1"/>
  <c r="S27" i="15"/>
  <c r="R27" i="15"/>
  <c r="Q27" i="15"/>
  <c r="P27" i="15"/>
  <c r="E27" i="15"/>
  <c r="U26" i="15"/>
  <c r="T26" i="15"/>
  <c r="S26" i="15"/>
  <c r="R26" i="15"/>
  <c r="Q26" i="15"/>
  <c r="P26" i="15"/>
  <c r="E26" i="15"/>
  <c r="W24" i="15"/>
  <c r="V24" i="15"/>
  <c r="O24" i="15"/>
  <c r="N24" i="15"/>
  <c r="M24" i="15"/>
  <c r="L24" i="15"/>
  <c r="K24" i="15"/>
  <c r="J24" i="15"/>
  <c r="I24" i="15"/>
  <c r="S24" i="15" s="1"/>
  <c r="H24" i="15"/>
  <c r="R24" i="15" s="1"/>
  <c r="G24" i="15"/>
  <c r="F24" i="15"/>
  <c r="C24" i="15"/>
  <c r="B24" i="15"/>
  <c r="S23" i="15"/>
  <c r="R23" i="15"/>
  <c r="Q23" i="15"/>
  <c r="P23" i="15"/>
  <c r="E23" i="15"/>
  <c r="U23" i="15" s="1"/>
  <c r="S22" i="15"/>
  <c r="R22" i="15"/>
  <c r="Q22" i="15"/>
  <c r="P22" i="15"/>
  <c r="E22" i="15"/>
  <c r="S21" i="15"/>
  <c r="R21" i="15"/>
  <c r="Q21" i="15"/>
  <c r="P21" i="15"/>
  <c r="E21" i="15"/>
  <c r="S20" i="15"/>
  <c r="R20" i="15"/>
  <c r="Q20" i="15"/>
  <c r="P20" i="15"/>
  <c r="E20" i="15"/>
  <c r="S19" i="15"/>
  <c r="R19" i="15"/>
  <c r="Q19" i="15"/>
  <c r="P19" i="15"/>
  <c r="E19" i="15"/>
  <c r="U19" i="15" s="1"/>
  <c r="S18" i="15"/>
  <c r="R18" i="15"/>
  <c r="Q18" i="15"/>
  <c r="P18" i="15"/>
  <c r="E18" i="15"/>
  <c r="W16" i="15"/>
  <c r="V16" i="15"/>
  <c r="O16" i="15"/>
  <c r="N16" i="15"/>
  <c r="M16" i="15"/>
  <c r="L16" i="15"/>
  <c r="K16" i="15"/>
  <c r="J16" i="15"/>
  <c r="I16" i="15"/>
  <c r="S16" i="15" s="1"/>
  <c r="H16" i="15"/>
  <c r="G16" i="15"/>
  <c r="F16" i="15"/>
  <c r="C16" i="15"/>
  <c r="B16" i="15"/>
  <c r="S15" i="15"/>
  <c r="R15" i="15"/>
  <c r="Q15" i="15"/>
  <c r="P15" i="15"/>
  <c r="E15" i="15"/>
  <c r="S14" i="15"/>
  <c r="R14" i="15"/>
  <c r="Q14" i="15"/>
  <c r="P14" i="15"/>
  <c r="E14" i="15"/>
  <c r="U14" i="15" s="1"/>
  <c r="U13" i="15"/>
  <c r="S13" i="15"/>
  <c r="R13" i="15"/>
  <c r="Q13" i="15"/>
  <c r="P13" i="15"/>
  <c r="E13" i="15"/>
  <c r="T13" i="15" s="1"/>
  <c r="T12" i="15"/>
  <c r="S12" i="15"/>
  <c r="R12" i="15"/>
  <c r="Q12" i="15"/>
  <c r="P12" i="15"/>
  <c r="E12" i="15"/>
  <c r="U12" i="15" s="1"/>
  <c r="S11" i="15"/>
  <c r="R11" i="15"/>
  <c r="Q11" i="15"/>
  <c r="P11" i="15"/>
  <c r="E11" i="15"/>
  <c r="S10" i="15"/>
  <c r="R10" i="15"/>
  <c r="Q10" i="15"/>
  <c r="P10" i="15"/>
  <c r="E10" i="15"/>
  <c r="U9" i="15"/>
  <c r="S9" i="15"/>
  <c r="R9" i="15"/>
  <c r="Q9" i="15"/>
  <c r="P9" i="15"/>
  <c r="E9" i="15"/>
  <c r="S93" i="14"/>
  <c r="R93" i="14"/>
  <c r="Q93" i="14"/>
  <c r="P93" i="14"/>
  <c r="E93" i="14"/>
  <c r="U93" i="14" s="1"/>
  <c r="S92" i="14"/>
  <c r="R92" i="14"/>
  <c r="Q92" i="14"/>
  <c r="P92" i="14"/>
  <c r="E92" i="14"/>
  <c r="S91" i="14"/>
  <c r="R91" i="14"/>
  <c r="Q91" i="14"/>
  <c r="P91" i="14"/>
  <c r="E91" i="14"/>
  <c r="U91" i="14" s="1"/>
  <c r="S90" i="14"/>
  <c r="R90" i="14"/>
  <c r="Q90" i="14"/>
  <c r="P90" i="14"/>
  <c r="E90" i="14"/>
  <c r="T90" i="14" s="1"/>
  <c r="S89" i="14"/>
  <c r="R89" i="14"/>
  <c r="Q89" i="14"/>
  <c r="P89" i="14"/>
  <c r="E89" i="14"/>
  <c r="U89" i="14" s="1"/>
  <c r="S88" i="14"/>
  <c r="R88" i="14"/>
  <c r="Q88" i="14"/>
  <c r="P88" i="14"/>
  <c r="E88" i="14"/>
  <c r="S87" i="14"/>
  <c r="R87" i="14"/>
  <c r="Q87" i="14"/>
  <c r="P87" i="14"/>
  <c r="E87" i="14"/>
  <c r="U87" i="14" s="1"/>
  <c r="S86" i="14"/>
  <c r="R86" i="14"/>
  <c r="Q86" i="14"/>
  <c r="P86" i="14"/>
  <c r="E86" i="14"/>
  <c r="T86" i="14" s="1"/>
  <c r="W72" i="14"/>
  <c r="V72" i="14"/>
  <c r="O72" i="14"/>
  <c r="N72" i="14"/>
  <c r="M72" i="14"/>
  <c r="L72" i="14"/>
  <c r="K72" i="14"/>
  <c r="J72" i="14"/>
  <c r="I72" i="14"/>
  <c r="S72" i="14" s="1"/>
  <c r="H72" i="14"/>
  <c r="G72" i="14"/>
  <c r="F72" i="14"/>
  <c r="C72" i="14"/>
  <c r="B72" i="14"/>
  <c r="W71" i="14"/>
  <c r="V71" i="14"/>
  <c r="O71" i="14"/>
  <c r="N71" i="14"/>
  <c r="M71" i="14"/>
  <c r="L71" i="14"/>
  <c r="K71" i="14"/>
  <c r="J71" i="14"/>
  <c r="I71" i="14"/>
  <c r="S71" i="14" s="1"/>
  <c r="H71" i="14"/>
  <c r="G71" i="14"/>
  <c r="F71" i="14"/>
  <c r="C71" i="14"/>
  <c r="B71" i="14"/>
  <c r="E71" i="14" s="1"/>
  <c r="W70" i="14"/>
  <c r="V70" i="14"/>
  <c r="O70" i="14"/>
  <c r="N70" i="14"/>
  <c r="M70" i="14"/>
  <c r="L70" i="14"/>
  <c r="K70" i="14"/>
  <c r="J70" i="14"/>
  <c r="I70" i="14"/>
  <c r="H70" i="14"/>
  <c r="G70" i="14"/>
  <c r="F70" i="14"/>
  <c r="C70" i="14"/>
  <c r="B70" i="14"/>
  <c r="E70" i="14" s="1"/>
  <c r="S69" i="14"/>
  <c r="R69" i="14"/>
  <c r="Q69" i="14"/>
  <c r="U69" i="14" s="1"/>
  <c r="P69" i="14"/>
  <c r="E69" i="14"/>
  <c r="T69" i="14" s="1"/>
  <c r="W67" i="14"/>
  <c r="V67" i="14"/>
  <c r="O67" i="14"/>
  <c r="N67" i="14"/>
  <c r="M67" i="14"/>
  <c r="L67" i="14"/>
  <c r="K67" i="14"/>
  <c r="J67" i="14"/>
  <c r="I67" i="14"/>
  <c r="S67" i="14" s="1"/>
  <c r="H67" i="14"/>
  <c r="G67" i="14"/>
  <c r="F67" i="14"/>
  <c r="C67" i="14"/>
  <c r="B67" i="14"/>
  <c r="W66" i="14"/>
  <c r="V66" i="14"/>
  <c r="O66" i="14"/>
  <c r="N66" i="14"/>
  <c r="M66" i="14"/>
  <c r="L66" i="14"/>
  <c r="K66" i="14"/>
  <c r="J66" i="14"/>
  <c r="I66" i="14"/>
  <c r="S66" i="14" s="1"/>
  <c r="H66" i="14"/>
  <c r="R66" i="14" s="1"/>
  <c r="G66" i="14"/>
  <c r="F66" i="14"/>
  <c r="C66" i="14"/>
  <c r="B66" i="14"/>
  <c r="E66" i="14" s="1"/>
  <c r="S65" i="14"/>
  <c r="R65" i="14"/>
  <c r="Q65" i="14"/>
  <c r="P65" i="14"/>
  <c r="E65" i="14"/>
  <c r="U65" i="14" s="1"/>
  <c r="U64" i="14"/>
  <c r="T64" i="14"/>
  <c r="S64" i="14"/>
  <c r="R64" i="14"/>
  <c r="Q64" i="14"/>
  <c r="P64" i="14"/>
  <c r="E64" i="14"/>
  <c r="T63" i="14"/>
  <c r="S63" i="14"/>
  <c r="R63" i="14"/>
  <c r="Q63" i="14"/>
  <c r="P63" i="14"/>
  <c r="E63" i="14"/>
  <c r="U63" i="14" s="1"/>
  <c r="S62" i="14"/>
  <c r="R62" i="14"/>
  <c r="Q62" i="14"/>
  <c r="P62" i="14"/>
  <c r="E62" i="14"/>
  <c r="S61" i="14"/>
  <c r="R61" i="14"/>
  <c r="Q61" i="14"/>
  <c r="P61" i="14"/>
  <c r="E61" i="14"/>
  <c r="V59" i="14"/>
  <c r="O59" i="14"/>
  <c r="N59" i="14"/>
  <c r="M59" i="14"/>
  <c r="L59" i="14"/>
  <c r="K59" i="14"/>
  <c r="J59" i="14"/>
  <c r="I59" i="14"/>
  <c r="S59" i="14" s="1"/>
  <c r="H59" i="14"/>
  <c r="R59" i="14" s="1"/>
  <c r="G59" i="14"/>
  <c r="F59" i="14"/>
  <c r="C59" i="14"/>
  <c r="E59" i="14" s="1"/>
  <c r="B59" i="14"/>
  <c r="S58" i="14"/>
  <c r="R58" i="14"/>
  <c r="Q58" i="14"/>
  <c r="P58" i="14"/>
  <c r="E58" i="14"/>
  <c r="S57" i="14"/>
  <c r="R57" i="14"/>
  <c r="Q57" i="14"/>
  <c r="P57" i="14"/>
  <c r="E57" i="14"/>
  <c r="U57" i="14" s="1"/>
  <c r="U56" i="14"/>
  <c r="S56" i="14"/>
  <c r="R56" i="14"/>
  <c r="Q56" i="14"/>
  <c r="P56" i="14"/>
  <c r="E56" i="14"/>
  <c r="T56" i="14" s="1"/>
  <c r="S55" i="14"/>
  <c r="R55" i="14"/>
  <c r="Q55" i="14"/>
  <c r="P55" i="14"/>
  <c r="E55" i="14"/>
  <c r="U55" i="14" s="1"/>
  <c r="W53" i="14"/>
  <c r="V53" i="14"/>
  <c r="O53" i="14"/>
  <c r="N53" i="14"/>
  <c r="M53" i="14"/>
  <c r="L53" i="14"/>
  <c r="K53" i="14"/>
  <c r="J53" i="14"/>
  <c r="I53" i="14"/>
  <c r="H53" i="14"/>
  <c r="R53" i="14" s="1"/>
  <c r="G53" i="14"/>
  <c r="F53" i="14"/>
  <c r="C53" i="14"/>
  <c r="B53" i="14"/>
  <c r="S52" i="14"/>
  <c r="R52" i="14"/>
  <c r="Q52" i="14"/>
  <c r="P52" i="14"/>
  <c r="E52" i="14"/>
  <c r="U52" i="14" s="1"/>
  <c r="S51" i="14"/>
  <c r="R51" i="14"/>
  <c r="Q51" i="14"/>
  <c r="P51" i="14"/>
  <c r="E51" i="14"/>
  <c r="T51" i="14" s="1"/>
  <c r="S50" i="14"/>
  <c r="R50" i="14"/>
  <c r="Q50" i="14"/>
  <c r="P50" i="14"/>
  <c r="E50" i="14"/>
  <c r="U50" i="14" s="1"/>
  <c r="S49" i="14"/>
  <c r="R49" i="14"/>
  <c r="Q49" i="14"/>
  <c r="P49" i="14"/>
  <c r="E49" i="14"/>
  <c r="S48" i="14"/>
  <c r="R48" i="14"/>
  <c r="Q48" i="14"/>
  <c r="P48" i="14"/>
  <c r="E48" i="14"/>
  <c r="U48" i="14" s="1"/>
  <c r="S47" i="14"/>
  <c r="R47" i="14"/>
  <c r="Q47" i="14"/>
  <c r="P47" i="14"/>
  <c r="E47" i="14"/>
  <c r="T47" i="14" s="1"/>
  <c r="S46" i="14"/>
  <c r="R46" i="14"/>
  <c r="Q46" i="14"/>
  <c r="P46" i="14"/>
  <c r="E46" i="14"/>
  <c r="S45" i="14"/>
  <c r="R45" i="14"/>
  <c r="Q45" i="14"/>
  <c r="P45" i="14"/>
  <c r="E45" i="14"/>
  <c r="S44" i="14"/>
  <c r="R44" i="14"/>
  <c r="Q44" i="14"/>
  <c r="P44" i="14"/>
  <c r="E44" i="14"/>
  <c r="U44" i="14" s="1"/>
  <c r="S43" i="14"/>
  <c r="R43" i="14"/>
  <c r="Q43" i="14"/>
  <c r="P43" i="14"/>
  <c r="E43" i="14"/>
  <c r="U43" i="14" s="1"/>
  <c r="U42" i="14"/>
  <c r="S42" i="14"/>
  <c r="R42" i="14"/>
  <c r="Q42" i="14"/>
  <c r="P42" i="14"/>
  <c r="E42" i="14"/>
  <c r="T42" i="14" s="1"/>
  <c r="W40" i="14"/>
  <c r="V40" i="14"/>
  <c r="O40" i="14"/>
  <c r="N40" i="14"/>
  <c r="M40" i="14"/>
  <c r="L40" i="14"/>
  <c r="K40" i="14"/>
  <c r="J40" i="14"/>
  <c r="I40" i="14"/>
  <c r="S40" i="14" s="1"/>
  <c r="H40" i="14"/>
  <c r="R40" i="14" s="1"/>
  <c r="G40" i="14"/>
  <c r="F40" i="14"/>
  <c r="C40" i="14"/>
  <c r="B40" i="14"/>
  <c r="E40" i="14" s="1"/>
  <c r="S39" i="14"/>
  <c r="R39" i="14"/>
  <c r="Q39" i="14"/>
  <c r="P39" i="14"/>
  <c r="E39" i="14"/>
  <c r="U39" i="14" s="1"/>
  <c r="S38" i="14"/>
  <c r="R38" i="14"/>
  <c r="Q38" i="14"/>
  <c r="P38" i="14"/>
  <c r="E38" i="14"/>
  <c r="S37" i="14"/>
  <c r="R37" i="14"/>
  <c r="Q37" i="14"/>
  <c r="P37" i="14"/>
  <c r="E37" i="14"/>
  <c r="S36" i="14"/>
  <c r="R36" i="14"/>
  <c r="Q36" i="14"/>
  <c r="P36" i="14"/>
  <c r="E36" i="14"/>
  <c r="S35" i="14"/>
  <c r="R35" i="14"/>
  <c r="Q35" i="14"/>
  <c r="P35" i="14"/>
  <c r="E35" i="14"/>
  <c r="W33" i="14"/>
  <c r="V33" i="14"/>
  <c r="O33" i="14"/>
  <c r="N33" i="14"/>
  <c r="M33" i="14"/>
  <c r="L33" i="14"/>
  <c r="K33" i="14"/>
  <c r="J33" i="14"/>
  <c r="R33" i="14" s="1"/>
  <c r="I33" i="14"/>
  <c r="S33" i="14" s="1"/>
  <c r="H33" i="14"/>
  <c r="G33" i="14"/>
  <c r="F33" i="14"/>
  <c r="C33" i="14"/>
  <c r="B33" i="14"/>
  <c r="E33" i="14" s="1"/>
  <c r="S32" i="14"/>
  <c r="R32" i="14"/>
  <c r="Q32" i="14"/>
  <c r="U32" i="14" s="1"/>
  <c r="P32" i="14"/>
  <c r="E32" i="14"/>
  <c r="W30" i="14"/>
  <c r="V30" i="14"/>
  <c r="S30" i="14"/>
  <c r="O30" i="14"/>
  <c r="N30" i="14"/>
  <c r="M30" i="14"/>
  <c r="L30" i="14"/>
  <c r="K30" i="14"/>
  <c r="J30" i="14"/>
  <c r="I30" i="14"/>
  <c r="Q30" i="14" s="1"/>
  <c r="H30" i="14"/>
  <c r="R30" i="14" s="1"/>
  <c r="G30" i="14"/>
  <c r="F30" i="14"/>
  <c r="C30" i="14"/>
  <c r="B30" i="14"/>
  <c r="S29" i="14"/>
  <c r="R29" i="14"/>
  <c r="Q29" i="14"/>
  <c r="P29" i="14"/>
  <c r="E29" i="14"/>
  <c r="U29" i="14" s="1"/>
  <c r="S28" i="14"/>
  <c r="R28" i="14"/>
  <c r="Q28" i="14"/>
  <c r="P28" i="14"/>
  <c r="E28" i="14"/>
  <c r="U27" i="14"/>
  <c r="S27" i="14"/>
  <c r="R27" i="14"/>
  <c r="Q27" i="14"/>
  <c r="P27" i="14"/>
  <c r="E27" i="14"/>
  <c r="T27" i="14" s="1"/>
  <c r="S26" i="14"/>
  <c r="R26" i="14"/>
  <c r="Q26" i="14"/>
  <c r="P26" i="14"/>
  <c r="E26" i="14"/>
  <c r="W24" i="14"/>
  <c r="V24" i="14"/>
  <c r="O24" i="14"/>
  <c r="N24" i="14"/>
  <c r="M24" i="14"/>
  <c r="L24" i="14"/>
  <c r="K24" i="14"/>
  <c r="J24" i="14"/>
  <c r="I24" i="14"/>
  <c r="H24" i="14"/>
  <c r="P24" i="14" s="1"/>
  <c r="G24" i="14"/>
  <c r="F24" i="14"/>
  <c r="C24" i="14"/>
  <c r="B24" i="14"/>
  <c r="E24" i="14" s="1"/>
  <c r="S23" i="14"/>
  <c r="R23" i="14"/>
  <c r="Q23" i="14"/>
  <c r="P23" i="14"/>
  <c r="E23" i="14"/>
  <c r="U23" i="14" s="1"/>
  <c r="S22" i="14"/>
  <c r="R22" i="14"/>
  <c r="Q22" i="14"/>
  <c r="P22" i="14"/>
  <c r="E22" i="14"/>
  <c r="S21" i="14"/>
  <c r="R21" i="14"/>
  <c r="Q21" i="14"/>
  <c r="P21" i="14"/>
  <c r="E21" i="14"/>
  <c r="S20" i="14"/>
  <c r="R20" i="14"/>
  <c r="Q20" i="14"/>
  <c r="U20" i="14" s="1"/>
  <c r="P20" i="14"/>
  <c r="T20" i="14" s="1"/>
  <c r="E20" i="14"/>
  <c r="S19" i="14"/>
  <c r="R19" i="14"/>
  <c r="Q19" i="14"/>
  <c r="P19" i="14"/>
  <c r="E19" i="14"/>
  <c r="U19" i="14" s="1"/>
  <c r="S18" i="14"/>
  <c r="R18" i="14"/>
  <c r="Q18" i="14"/>
  <c r="P18" i="14"/>
  <c r="E18" i="14"/>
  <c r="W16" i="14"/>
  <c r="V16" i="14"/>
  <c r="O16" i="14"/>
  <c r="N16" i="14"/>
  <c r="M16" i="14"/>
  <c r="L16" i="14"/>
  <c r="K16" i="14"/>
  <c r="J16" i="14"/>
  <c r="R16" i="14" s="1"/>
  <c r="I16" i="14"/>
  <c r="S16" i="14" s="1"/>
  <c r="H16" i="14"/>
  <c r="G16" i="14"/>
  <c r="F16" i="14"/>
  <c r="C16" i="14"/>
  <c r="B16" i="14"/>
  <c r="E16" i="14" s="1"/>
  <c r="U15" i="14"/>
  <c r="T15" i="14"/>
  <c r="S15" i="14"/>
  <c r="R15" i="14"/>
  <c r="Q15" i="14"/>
  <c r="P15" i="14"/>
  <c r="E15" i="14"/>
  <c r="U14" i="14"/>
  <c r="T14" i="14"/>
  <c r="S14" i="14"/>
  <c r="R14" i="14"/>
  <c r="Q14" i="14"/>
  <c r="P14" i="14"/>
  <c r="E14" i="14"/>
  <c r="T13" i="14"/>
  <c r="S13" i="14"/>
  <c r="R13" i="14"/>
  <c r="Q13" i="14"/>
  <c r="P13" i="14"/>
  <c r="E13" i="14"/>
  <c r="U13" i="14" s="1"/>
  <c r="S12" i="14"/>
  <c r="R12" i="14"/>
  <c r="Q12" i="14"/>
  <c r="P12" i="14"/>
  <c r="E12" i="14"/>
  <c r="U11" i="14"/>
  <c r="S11" i="14"/>
  <c r="R11" i="14"/>
  <c r="Q11" i="14"/>
  <c r="P11" i="14"/>
  <c r="E11" i="14"/>
  <c r="T11" i="14" s="1"/>
  <c r="U10" i="14"/>
  <c r="S10" i="14"/>
  <c r="R10" i="14"/>
  <c r="Q10" i="14"/>
  <c r="P10" i="14"/>
  <c r="T10" i="14" s="1"/>
  <c r="E10" i="14"/>
  <c r="T9" i="14"/>
  <c r="S9" i="14"/>
  <c r="R9" i="14"/>
  <c r="Q9" i="14"/>
  <c r="P9" i="14"/>
  <c r="E9" i="14"/>
  <c r="U9" i="14" s="1"/>
  <c r="S93" i="13"/>
  <c r="R93" i="13"/>
  <c r="Q93" i="13"/>
  <c r="P93" i="13"/>
  <c r="E93" i="13"/>
  <c r="U92" i="13"/>
  <c r="S92" i="13"/>
  <c r="R92" i="13"/>
  <c r="Q92" i="13"/>
  <c r="P92" i="13"/>
  <c r="E92" i="13"/>
  <c r="T92" i="13" s="1"/>
  <c r="U91" i="13"/>
  <c r="T91" i="13"/>
  <c r="S91" i="13"/>
  <c r="R91" i="13"/>
  <c r="Q91" i="13"/>
  <c r="P91" i="13"/>
  <c r="E91" i="13"/>
  <c r="T90" i="13"/>
  <c r="S90" i="13"/>
  <c r="R90" i="13"/>
  <c r="Q90" i="13"/>
  <c r="P90" i="13"/>
  <c r="E90" i="13"/>
  <c r="U90" i="13" s="1"/>
  <c r="S89" i="13"/>
  <c r="R89" i="13"/>
  <c r="Q89" i="13"/>
  <c r="P89" i="13"/>
  <c r="E89" i="13"/>
  <c r="S88" i="13"/>
  <c r="R88" i="13"/>
  <c r="Q88" i="13"/>
  <c r="P88" i="13"/>
  <c r="E88" i="13"/>
  <c r="S87" i="13"/>
  <c r="R87" i="13"/>
  <c r="Q87" i="13"/>
  <c r="P87" i="13"/>
  <c r="E87" i="13"/>
  <c r="T86" i="13"/>
  <c r="S86" i="13"/>
  <c r="R86" i="13"/>
  <c r="Q86" i="13"/>
  <c r="P86" i="13"/>
  <c r="E86" i="13"/>
  <c r="U86" i="13" s="1"/>
  <c r="W72" i="13"/>
  <c r="V72" i="13"/>
  <c r="O72" i="13"/>
  <c r="N72" i="13"/>
  <c r="M72" i="13"/>
  <c r="L72" i="13"/>
  <c r="K72" i="13"/>
  <c r="J72" i="13"/>
  <c r="I72" i="13"/>
  <c r="S72" i="13" s="1"/>
  <c r="H72" i="13"/>
  <c r="G72" i="13"/>
  <c r="F72" i="13"/>
  <c r="C72" i="13"/>
  <c r="B72" i="13"/>
  <c r="W71" i="13"/>
  <c r="V71" i="13"/>
  <c r="O71" i="13"/>
  <c r="N71" i="13"/>
  <c r="M71" i="13"/>
  <c r="L71" i="13"/>
  <c r="K71" i="13"/>
  <c r="J71" i="13"/>
  <c r="R71" i="13" s="1"/>
  <c r="I71" i="13"/>
  <c r="H71" i="13"/>
  <c r="G71" i="13"/>
  <c r="F71" i="13"/>
  <c r="E71" i="13"/>
  <c r="C71" i="13"/>
  <c r="B71" i="13"/>
  <c r="W70" i="13"/>
  <c r="V70" i="13"/>
  <c r="O70" i="13"/>
  <c r="N70" i="13"/>
  <c r="M70" i="13"/>
  <c r="L70" i="13"/>
  <c r="K70" i="13"/>
  <c r="J70" i="13"/>
  <c r="I70" i="13"/>
  <c r="S70" i="13" s="1"/>
  <c r="H70" i="13"/>
  <c r="G70" i="13"/>
  <c r="F70" i="13"/>
  <c r="E70" i="13"/>
  <c r="C70" i="13"/>
  <c r="B70" i="13"/>
  <c r="S69" i="13"/>
  <c r="R69" i="13"/>
  <c r="Q69" i="13"/>
  <c r="P69" i="13"/>
  <c r="E69" i="13"/>
  <c r="U69" i="13" s="1"/>
  <c r="W67" i="13"/>
  <c r="V67" i="13"/>
  <c r="O67" i="13"/>
  <c r="N67" i="13"/>
  <c r="M67" i="13"/>
  <c r="L67" i="13"/>
  <c r="K67" i="13"/>
  <c r="J67" i="13"/>
  <c r="I67" i="13"/>
  <c r="H67" i="13"/>
  <c r="G67" i="13"/>
  <c r="F67" i="13"/>
  <c r="C67" i="13"/>
  <c r="B67" i="13"/>
  <c r="W66" i="13"/>
  <c r="V66" i="13"/>
  <c r="O66" i="13"/>
  <c r="N66" i="13"/>
  <c r="M66" i="13"/>
  <c r="L66" i="13"/>
  <c r="K66" i="13"/>
  <c r="J66" i="13"/>
  <c r="I66" i="13"/>
  <c r="H66" i="13"/>
  <c r="P66" i="13" s="1"/>
  <c r="G66" i="13"/>
  <c r="F66" i="13"/>
  <c r="C66" i="13"/>
  <c r="B66" i="13"/>
  <c r="S65" i="13"/>
  <c r="R65" i="13"/>
  <c r="Q65" i="13"/>
  <c r="P65" i="13"/>
  <c r="E65" i="13"/>
  <c r="S64" i="13"/>
  <c r="R64" i="13"/>
  <c r="Q64" i="13"/>
  <c r="P64" i="13"/>
  <c r="E64" i="13"/>
  <c r="S63" i="13"/>
  <c r="R63" i="13"/>
  <c r="Q63" i="13"/>
  <c r="P63" i="13"/>
  <c r="E63" i="13"/>
  <c r="S62" i="13"/>
  <c r="R62" i="13"/>
  <c r="Q62" i="13"/>
  <c r="P62" i="13"/>
  <c r="E62" i="13"/>
  <c r="U62" i="13" s="1"/>
  <c r="S61" i="13"/>
  <c r="R61" i="13"/>
  <c r="Q61" i="13"/>
  <c r="P61" i="13"/>
  <c r="E61" i="13"/>
  <c r="V59" i="13"/>
  <c r="O59" i="13"/>
  <c r="N59" i="13"/>
  <c r="M59" i="13"/>
  <c r="L59" i="13"/>
  <c r="K59" i="13"/>
  <c r="J59" i="13"/>
  <c r="I59" i="13"/>
  <c r="S59" i="13" s="1"/>
  <c r="H59" i="13"/>
  <c r="R59" i="13" s="1"/>
  <c r="G59" i="13"/>
  <c r="F59" i="13"/>
  <c r="C59" i="13"/>
  <c r="B59" i="13"/>
  <c r="S58" i="13"/>
  <c r="R58" i="13"/>
  <c r="Q58" i="13"/>
  <c r="P58" i="13"/>
  <c r="E58" i="13"/>
  <c r="U58" i="13" s="1"/>
  <c r="S57" i="13"/>
  <c r="R57" i="13"/>
  <c r="Q57" i="13"/>
  <c r="P57" i="13"/>
  <c r="E57" i="13"/>
  <c r="T57" i="13" s="1"/>
  <c r="T56" i="13"/>
  <c r="S56" i="13"/>
  <c r="R56" i="13"/>
  <c r="Q56" i="13"/>
  <c r="P56" i="13"/>
  <c r="E56" i="13"/>
  <c r="U56" i="13" s="1"/>
  <c r="S55" i="13"/>
  <c r="R55" i="13"/>
  <c r="Q55" i="13"/>
  <c r="P55" i="13"/>
  <c r="E55" i="13"/>
  <c r="W53" i="13"/>
  <c r="V53" i="13"/>
  <c r="O53" i="13"/>
  <c r="N53" i="13"/>
  <c r="M53" i="13"/>
  <c r="L53" i="13"/>
  <c r="K53" i="13"/>
  <c r="J53" i="13"/>
  <c r="I53" i="13"/>
  <c r="H53" i="13"/>
  <c r="G53" i="13"/>
  <c r="F53" i="13"/>
  <c r="C53" i="13"/>
  <c r="B53" i="13"/>
  <c r="E53" i="13" s="1"/>
  <c r="U52" i="13"/>
  <c r="S52" i="13"/>
  <c r="R52" i="13"/>
  <c r="Q52" i="13"/>
  <c r="P52" i="13"/>
  <c r="E52" i="13"/>
  <c r="T52" i="13" s="1"/>
  <c r="T51" i="13"/>
  <c r="S51" i="13"/>
  <c r="R51" i="13"/>
  <c r="Q51" i="13"/>
  <c r="P51" i="13"/>
  <c r="E51" i="13"/>
  <c r="U51" i="13" s="1"/>
  <c r="S50" i="13"/>
  <c r="R50" i="13"/>
  <c r="Q50" i="13"/>
  <c r="P50" i="13"/>
  <c r="E50" i="13"/>
  <c r="S49" i="13"/>
  <c r="R49" i="13"/>
  <c r="Q49" i="13"/>
  <c r="P49" i="13"/>
  <c r="E49" i="13"/>
  <c r="U49" i="13" s="1"/>
  <c r="U48" i="13"/>
  <c r="S48" i="13"/>
  <c r="R48" i="13"/>
  <c r="Q48" i="13"/>
  <c r="P48" i="13"/>
  <c r="E48" i="13"/>
  <c r="T48" i="13" s="1"/>
  <c r="S47" i="13"/>
  <c r="R47" i="13"/>
  <c r="Q47" i="13"/>
  <c r="P47" i="13"/>
  <c r="E47" i="13"/>
  <c r="U47" i="13" s="1"/>
  <c r="S46" i="13"/>
  <c r="R46" i="13"/>
  <c r="Q46" i="13"/>
  <c r="P46" i="13"/>
  <c r="E46" i="13"/>
  <c r="S45" i="13"/>
  <c r="R45" i="13"/>
  <c r="Q45" i="13"/>
  <c r="P45" i="13"/>
  <c r="E45" i="13"/>
  <c r="U45" i="13" s="1"/>
  <c r="S44" i="13"/>
  <c r="R44" i="13"/>
  <c r="Q44" i="13"/>
  <c r="P44" i="13"/>
  <c r="E44" i="13"/>
  <c r="S43" i="13"/>
  <c r="R43" i="13"/>
  <c r="Q43" i="13"/>
  <c r="P43" i="13"/>
  <c r="E43" i="13"/>
  <c r="S42" i="13"/>
  <c r="R42" i="13"/>
  <c r="Q42" i="13"/>
  <c r="P42" i="13"/>
  <c r="E42" i="13"/>
  <c r="W40" i="13"/>
  <c r="V40" i="13"/>
  <c r="O40" i="13"/>
  <c r="N40" i="13"/>
  <c r="M40" i="13"/>
  <c r="L40" i="13"/>
  <c r="K40" i="13"/>
  <c r="J40" i="13"/>
  <c r="I40" i="13"/>
  <c r="Q40" i="13" s="1"/>
  <c r="H40" i="13"/>
  <c r="G40" i="13"/>
  <c r="F40" i="13"/>
  <c r="C40" i="13"/>
  <c r="B40" i="13"/>
  <c r="E40" i="13" s="1"/>
  <c r="S39" i="13"/>
  <c r="R39" i="13"/>
  <c r="Q39" i="13"/>
  <c r="P39" i="13"/>
  <c r="E39" i="13"/>
  <c r="T39" i="13" s="1"/>
  <c r="S38" i="13"/>
  <c r="R38" i="13"/>
  <c r="Q38" i="13"/>
  <c r="P38" i="13"/>
  <c r="E38" i="13"/>
  <c r="S37" i="13"/>
  <c r="R37" i="13"/>
  <c r="Q37" i="13"/>
  <c r="P37" i="13"/>
  <c r="E37" i="13"/>
  <c r="S36" i="13"/>
  <c r="R36" i="13"/>
  <c r="Q36" i="13"/>
  <c r="P36" i="13"/>
  <c r="E36" i="13"/>
  <c r="S35" i="13"/>
  <c r="R35" i="13"/>
  <c r="Q35" i="13"/>
  <c r="P35" i="13"/>
  <c r="E35" i="13"/>
  <c r="W33" i="13"/>
  <c r="V33" i="13"/>
  <c r="O33" i="13"/>
  <c r="N33" i="13"/>
  <c r="M33" i="13"/>
  <c r="L33" i="13"/>
  <c r="K33" i="13"/>
  <c r="J33" i="13"/>
  <c r="I33" i="13"/>
  <c r="S33" i="13" s="1"/>
  <c r="H33" i="13"/>
  <c r="G33" i="13"/>
  <c r="F33" i="13"/>
  <c r="C33" i="13"/>
  <c r="B33" i="13"/>
  <c r="S32" i="13"/>
  <c r="R32" i="13"/>
  <c r="Q32" i="13"/>
  <c r="P32" i="13"/>
  <c r="E32" i="13"/>
  <c r="W30" i="13"/>
  <c r="V30" i="13"/>
  <c r="O30" i="13"/>
  <c r="N30" i="13"/>
  <c r="M30" i="13"/>
  <c r="L30" i="13"/>
  <c r="K30" i="13"/>
  <c r="J30" i="13"/>
  <c r="I30" i="13"/>
  <c r="H30" i="13"/>
  <c r="R30" i="13" s="1"/>
  <c r="G30" i="13"/>
  <c r="F30" i="13"/>
  <c r="C30" i="13"/>
  <c r="B30" i="13"/>
  <c r="S29" i="13"/>
  <c r="R29" i="13"/>
  <c r="Q29" i="13"/>
  <c r="P29" i="13"/>
  <c r="E29" i="13"/>
  <c r="S28" i="13"/>
  <c r="R28" i="13"/>
  <c r="Q28" i="13"/>
  <c r="P28" i="13"/>
  <c r="E28" i="13"/>
  <c r="S27" i="13"/>
  <c r="R27" i="13"/>
  <c r="Q27" i="13"/>
  <c r="P27" i="13"/>
  <c r="E27" i="13"/>
  <c r="S26" i="13"/>
  <c r="R26" i="13"/>
  <c r="Q26" i="13"/>
  <c r="P26" i="13"/>
  <c r="E26" i="13"/>
  <c r="U26" i="13" s="1"/>
  <c r="W24" i="13"/>
  <c r="V24" i="13"/>
  <c r="O24" i="13"/>
  <c r="N24" i="13"/>
  <c r="M24" i="13"/>
  <c r="L24" i="13"/>
  <c r="K24" i="13"/>
  <c r="J24" i="13"/>
  <c r="I24" i="13"/>
  <c r="S24" i="13" s="1"/>
  <c r="H24" i="13"/>
  <c r="G24" i="13"/>
  <c r="F24" i="13"/>
  <c r="E24" i="13"/>
  <c r="C24" i="13"/>
  <c r="B24" i="13"/>
  <c r="S23" i="13"/>
  <c r="R23" i="13"/>
  <c r="Q23" i="13"/>
  <c r="P23" i="13"/>
  <c r="E23" i="13"/>
  <c r="S22" i="13"/>
  <c r="R22" i="13"/>
  <c r="Q22" i="13"/>
  <c r="P22" i="13"/>
  <c r="E22" i="13"/>
  <c r="S21" i="13"/>
  <c r="R21" i="13"/>
  <c r="Q21" i="13"/>
  <c r="P21" i="13"/>
  <c r="E21" i="13"/>
  <c r="U21" i="13" s="1"/>
  <c r="S20" i="13"/>
  <c r="R20" i="13"/>
  <c r="Q20" i="13"/>
  <c r="P20" i="13"/>
  <c r="E20" i="13"/>
  <c r="T20" i="13" s="1"/>
  <c r="S19" i="13"/>
  <c r="R19" i="13"/>
  <c r="Q19" i="13"/>
  <c r="P19" i="13"/>
  <c r="E19" i="13"/>
  <c r="T19" i="13" s="1"/>
  <c r="S18" i="13"/>
  <c r="R18" i="13"/>
  <c r="Q18" i="13"/>
  <c r="P18" i="13"/>
  <c r="E18" i="13"/>
  <c r="W16" i="13"/>
  <c r="V16" i="13"/>
  <c r="S16" i="13"/>
  <c r="O16" i="13"/>
  <c r="N16" i="13"/>
  <c r="M16" i="13"/>
  <c r="L16" i="13"/>
  <c r="K16" i="13"/>
  <c r="J16" i="13"/>
  <c r="I16" i="13"/>
  <c r="H16" i="13"/>
  <c r="G16" i="13"/>
  <c r="F16" i="13"/>
  <c r="C16" i="13"/>
  <c r="B16" i="13"/>
  <c r="S15" i="13"/>
  <c r="R15" i="13"/>
  <c r="Q15" i="13"/>
  <c r="P15" i="13"/>
  <c r="E15" i="13"/>
  <c r="S14" i="13"/>
  <c r="R14" i="13"/>
  <c r="Q14" i="13"/>
  <c r="U14" i="13" s="1"/>
  <c r="P14" i="13"/>
  <c r="E14" i="13"/>
  <c r="S13" i="13"/>
  <c r="R13" i="13"/>
  <c r="Q13" i="13"/>
  <c r="P13" i="13"/>
  <c r="E13" i="13"/>
  <c r="S12" i="13"/>
  <c r="R12" i="13"/>
  <c r="Q12" i="13"/>
  <c r="P12" i="13"/>
  <c r="E12" i="13"/>
  <c r="U12" i="13" s="1"/>
  <c r="S11" i="13"/>
  <c r="R11" i="13"/>
  <c r="Q11" i="13"/>
  <c r="P11" i="13"/>
  <c r="E11" i="13"/>
  <c r="S10" i="13"/>
  <c r="R10" i="13"/>
  <c r="Q10" i="13"/>
  <c r="U10" i="13" s="1"/>
  <c r="P10" i="13"/>
  <c r="T10" i="13" s="1"/>
  <c r="E10" i="13"/>
  <c r="S9" i="13"/>
  <c r="R9" i="13"/>
  <c r="Q9" i="13"/>
  <c r="P9" i="13"/>
  <c r="E9" i="13"/>
  <c r="S93" i="12"/>
  <c r="R93" i="12"/>
  <c r="Q93" i="12"/>
  <c r="P93" i="12"/>
  <c r="E93" i="12"/>
  <c r="U93" i="12" s="1"/>
  <c r="S92" i="12"/>
  <c r="R92" i="12"/>
  <c r="Q92" i="12"/>
  <c r="P92" i="12"/>
  <c r="E92" i="12"/>
  <c r="T92" i="12" s="1"/>
  <c r="S91" i="12"/>
  <c r="R91" i="12"/>
  <c r="Q91" i="12"/>
  <c r="P91" i="12"/>
  <c r="E91" i="12"/>
  <c r="S90" i="12"/>
  <c r="R90" i="12"/>
  <c r="Q90" i="12"/>
  <c r="P90" i="12"/>
  <c r="E90" i="12"/>
  <c r="S89" i="12"/>
  <c r="R89" i="12"/>
  <c r="Q89" i="12"/>
  <c r="P89" i="12"/>
  <c r="E89" i="12"/>
  <c r="U89" i="12" s="1"/>
  <c r="S88" i="12"/>
  <c r="R88" i="12"/>
  <c r="Q88" i="12"/>
  <c r="P88" i="12"/>
  <c r="E88" i="12"/>
  <c r="S87" i="12"/>
  <c r="R87" i="12"/>
  <c r="Q87" i="12"/>
  <c r="P87" i="12"/>
  <c r="E87" i="12"/>
  <c r="S86" i="12"/>
  <c r="R86" i="12"/>
  <c r="Q86" i="12"/>
  <c r="P86" i="12"/>
  <c r="E86" i="12"/>
  <c r="W72" i="12"/>
  <c r="V72" i="12"/>
  <c r="O72" i="12"/>
  <c r="N72" i="12"/>
  <c r="M72" i="12"/>
  <c r="L72" i="12"/>
  <c r="K72" i="12"/>
  <c r="J72" i="12"/>
  <c r="I72" i="12"/>
  <c r="H72" i="12"/>
  <c r="G72" i="12"/>
  <c r="F72" i="12"/>
  <c r="C72" i="12"/>
  <c r="B72" i="12"/>
  <c r="W71" i="12"/>
  <c r="V71" i="12"/>
  <c r="O71" i="12"/>
  <c r="N71" i="12"/>
  <c r="M71" i="12"/>
  <c r="L71" i="12"/>
  <c r="K71" i="12"/>
  <c r="J71" i="12"/>
  <c r="R71" i="12" s="1"/>
  <c r="I71" i="12"/>
  <c r="H71" i="12"/>
  <c r="G71" i="12"/>
  <c r="F71" i="12"/>
  <c r="E71" i="12"/>
  <c r="C71" i="12"/>
  <c r="B71" i="12"/>
  <c r="W70" i="12"/>
  <c r="V70" i="12"/>
  <c r="O70" i="12"/>
  <c r="N70" i="12"/>
  <c r="M70" i="12"/>
  <c r="L70" i="12"/>
  <c r="K70" i="12"/>
  <c r="J70" i="12"/>
  <c r="I70" i="12"/>
  <c r="S70" i="12" s="1"/>
  <c r="H70" i="12"/>
  <c r="G70" i="12"/>
  <c r="F70" i="12"/>
  <c r="C70" i="12"/>
  <c r="B70" i="12"/>
  <c r="S69" i="12"/>
  <c r="R69" i="12"/>
  <c r="Q69" i="12"/>
  <c r="P69" i="12"/>
  <c r="E69" i="12"/>
  <c r="W67" i="12"/>
  <c r="V67" i="12"/>
  <c r="O67" i="12"/>
  <c r="N67" i="12"/>
  <c r="M67" i="12"/>
  <c r="L67" i="12"/>
  <c r="K67" i="12"/>
  <c r="J67" i="12"/>
  <c r="I67" i="12"/>
  <c r="H67" i="12"/>
  <c r="G67" i="12"/>
  <c r="F67" i="12"/>
  <c r="C67" i="12"/>
  <c r="B67" i="12"/>
  <c r="W66" i="12"/>
  <c r="V66" i="12"/>
  <c r="O66" i="12"/>
  <c r="N66" i="12"/>
  <c r="M66" i="12"/>
  <c r="L66" i="12"/>
  <c r="K66" i="12"/>
  <c r="J66" i="12"/>
  <c r="I66" i="12"/>
  <c r="S66" i="12" s="1"/>
  <c r="H66" i="12"/>
  <c r="G66" i="12"/>
  <c r="F66" i="12"/>
  <c r="E66" i="12"/>
  <c r="C66" i="12"/>
  <c r="B66" i="12"/>
  <c r="S65" i="12"/>
  <c r="R65" i="12"/>
  <c r="Q65" i="12"/>
  <c r="P65" i="12"/>
  <c r="E65" i="12"/>
  <c r="U65" i="12" s="1"/>
  <c r="S64" i="12"/>
  <c r="R64" i="12"/>
  <c r="Q64" i="12"/>
  <c r="P64" i="12"/>
  <c r="E64" i="12"/>
  <c r="S63" i="12"/>
  <c r="R63" i="12"/>
  <c r="Q63" i="12"/>
  <c r="P63" i="12"/>
  <c r="E63" i="12"/>
  <c r="U63" i="12" s="1"/>
  <c r="S62" i="12"/>
  <c r="R62" i="12"/>
  <c r="Q62" i="12"/>
  <c r="P62" i="12"/>
  <c r="E62" i="12"/>
  <c r="T62" i="12" s="1"/>
  <c r="S61" i="12"/>
  <c r="R61" i="12"/>
  <c r="Q61" i="12"/>
  <c r="P61" i="12"/>
  <c r="E61" i="12"/>
  <c r="V59" i="12"/>
  <c r="O59" i="12"/>
  <c r="N59" i="12"/>
  <c r="M59" i="12"/>
  <c r="L59" i="12"/>
  <c r="K59" i="12"/>
  <c r="J59" i="12"/>
  <c r="I59" i="12"/>
  <c r="H59" i="12"/>
  <c r="G59" i="12"/>
  <c r="F59" i="12"/>
  <c r="C59" i="12"/>
  <c r="B59" i="12"/>
  <c r="U58" i="12"/>
  <c r="S58" i="12"/>
  <c r="R58" i="12"/>
  <c r="Q58" i="12"/>
  <c r="P58" i="12"/>
  <c r="E58" i="12"/>
  <c r="T58" i="12" s="1"/>
  <c r="S57" i="12"/>
  <c r="R57" i="12"/>
  <c r="Q57" i="12"/>
  <c r="P57" i="12"/>
  <c r="E57" i="12"/>
  <c r="T57" i="12" s="1"/>
  <c r="S56" i="12"/>
  <c r="R56" i="12"/>
  <c r="Q56" i="12"/>
  <c r="P56" i="12"/>
  <c r="E56" i="12"/>
  <c r="S55" i="12"/>
  <c r="R55" i="12"/>
  <c r="Q55" i="12"/>
  <c r="P55" i="12"/>
  <c r="E55" i="12"/>
  <c r="U55" i="12" s="1"/>
  <c r="W53" i="12"/>
  <c r="V53" i="12"/>
  <c r="O53" i="12"/>
  <c r="N53" i="12"/>
  <c r="M53" i="12"/>
  <c r="L53" i="12"/>
  <c r="K53" i="12"/>
  <c r="J53" i="12"/>
  <c r="I53" i="12"/>
  <c r="S53" i="12" s="1"/>
  <c r="H53" i="12"/>
  <c r="G53" i="12"/>
  <c r="F53" i="12"/>
  <c r="C53" i="12"/>
  <c r="B53" i="12"/>
  <c r="S52" i="12"/>
  <c r="R52" i="12"/>
  <c r="Q52" i="12"/>
  <c r="P52" i="12"/>
  <c r="E52" i="12"/>
  <c r="S51" i="12"/>
  <c r="R51" i="12"/>
  <c r="Q51" i="12"/>
  <c r="P51" i="12"/>
  <c r="E51" i="12"/>
  <c r="S50" i="12"/>
  <c r="R50" i="12"/>
  <c r="Q50" i="12"/>
  <c r="P50" i="12"/>
  <c r="E50" i="12"/>
  <c r="U50" i="12" s="1"/>
  <c r="S49" i="12"/>
  <c r="R49" i="12"/>
  <c r="Q49" i="12"/>
  <c r="P49" i="12"/>
  <c r="E49" i="12"/>
  <c r="U48" i="12"/>
  <c r="S48" i="12"/>
  <c r="R48" i="12"/>
  <c r="Q48" i="12"/>
  <c r="P48" i="12"/>
  <c r="E48" i="12"/>
  <c r="T48" i="12" s="1"/>
  <c r="S47" i="12"/>
  <c r="R47" i="12"/>
  <c r="Q47" i="12"/>
  <c r="P47" i="12"/>
  <c r="E47" i="12"/>
  <c r="S46" i="12"/>
  <c r="R46" i="12"/>
  <c r="Q46" i="12"/>
  <c r="P46" i="12"/>
  <c r="E46" i="12"/>
  <c r="U46" i="12" s="1"/>
  <c r="S45" i="12"/>
  <c r="R45" i="12"/>
  <c r="Q45" i="12"/>
  <c r="P45" i="12"/>
  <c r="E45" i="12"/>
  <c r="U44" i="12"/>
  <c r="T44" i="12"/>
  <c r="S44" i="12"/>
  <c r="R44" i="12"/>
  <c r="Q44" i="12"/>
  <c r="P44" i="12"/>
  <c r="E44" i="12"/>
  <c r="S43" i="12"/>
  <c r="R43" i="12"/>
  <c r="Q43" i="12"/>
  <c r="P43" i="12"/>
  <c r="E43" i="12"/>
  <c r="S42" i="12"/>
  <c r="R42" i="12"/>
  <c r="Q42" i="12"/>
  <c r="P42" i="12"/>
  <c r="E42" i="12"/>
  <c r="U42" i="12" s="1"/>
  <c r="W40" i="12"/>
  <c r="V40" i="12"/>
  <c r="O40" i="12"/>
  <c r="N40" i="12"/>
  <c r="M40" i="12"/>
  <c r="L40" i="12"/>
  <c r="K40" i="12"/>
  <c r="J40" i="12"/>
  <c r="I40" i="12"/>
  <c r="H40" i="12"/>
  <c r="G40" i="12"/>
  <c r="F40" i="12"/>
  <c r="C40" i="12"/>
  <c r="B40" i="12"/>
  <c r="E40" i="12" s="1"/>
  <c r="U39" i="12"/>
  <c r="T39" i="12"/>
  <c r="S39" i="12"/>
  <c r="R39" i="12"/>
  <c r="Q39" i="12"/>
  <c r="P39" i="12"/>
  <c r="E39" i="12"/>
  <c r="S38" i="12"/>
  <c r="R38" i="12"/>
  <c r="Q38" i="12"/>
  <c r="P38" i="12"/>
  <c r="E38" i="12"/>
  <c r="S37" i="12"/>
  <c r="R37" i="12"/>
  <c r="Q37" i="12"/>
  <c r="P37" i="12"/>
  <c r="E37" i="12"/>
  <c r="U37" i="12" s="1"/>
  <c r="U36" i="12"/>
  <c r="S36" i="12"/>
  <c r="R36" i="12"/>
  <c r="Q36" i="12"/>
  <c r="P36" i="12"/>
  <c r="E36" i="12"/>
  <c r="U35" i="12"/>
  <c r="T35" i="12"/>
  <c r="S35" i="12"/>
  <c r="R35" i="12"/>
  <c r="Q35" i="12"/>
  <c r="P35" i="12"/>
  <c r="E35" i="12"/>
  <c r="W33" i="12"/>
  <c r="V33" i="12"/>
  <c r="S33" i="12"/>
  <c r="O33" i="12"/>
  <c r="N33" i="12"/>
  <c r="M33" i="12"/>
  <c r="L33" i="12"/>
  <c r="K33" i="12"/>
  <c r="J33" i="12"/>
  <c r="I33" i="12"/>
  <c r="H33" i="12"/>
  <c r="R33" i="12" s="1"/>
  <c r="G33" i="12"/>
  <c r="F33" i="12"/>
  <c r="C33" i="12"/>
  <c r="B33" i="12"/>
  <c r="E33" i="12" s="1"/>
  <c r="S32" i="12"/>
  <c r="R32" i="12"/>
  <c r="Q32" i="12"/>
  <c r="P32" i="12"/>
  <c r="E32" i="12"/>
  <c r="U32" i="12" s="1"/>
  <c r="W30" i="12"/>
  <c r="V30" i="12"/>
  <c r="O30" i="12"/>
  <c r="N30" i="12"/>
  <c r="M30" i="12"/>
  <c r="L30" i="12"/>
  <c r="K30" i="12"/>
  <c r="J30" i="12"/>
  <c r="I30" i="12"/>
  <c r="S30" i="12" s="1"/>
  <c r="H30" i="12"/>
  <c r="G30" i="12"/>
  <c r="F30" i="12"/>
  <c r="C30" i="12"/>
  <c r="B30" i="12"/>
  <c r="S29" i="12"/>
  <c r="R29" i="12"/>
  <c r="Q29" i="12"/>
  <c r="P29" i="12"/>
  <c r="E29" i="12"/>
  <c r="T29" i="12" s="1"/>
  <c r="S28" i="12"/>
  <c r="R28" i="12"/>
  <c r="Q28" i="12"/>
  <c r="P28" i="12"/>
  <c r="E28" i="12"/>
  <c r="S27" i="12"/>
  <c r="R27" i="12"/>
  <c r="Q27" i="12"/>
  <c r="P27" i="12"/>
  <c r="E27" i="12"/>
  <c r="U27" i="12" s="1"/>
  <c r="S26" i="12"/>
  <c r="R26" i="12"/>
  <c r="Q26" i="12"/>
  <c r="P26" i="12"/>
  <c r="E26" i="12"/>
  <c r="W24" i="12"/>
  <c r="V24" i="12"/>
  <c r="O24" i="12"/>
  <c r="N24" i="12"/>
  <c r="M24" i="12"/>
  <c r="L24" i="12"/>
  <c r="K24" i="12"/>
  <c r="J24" i="12"/>
  <c r="I24" i="12"/>
  <c r="S24" i="12" s="1"/>
  <c r="H24" i="12"/>
  <c r="R24" i="12" s="1"/>
  <c r="G24" i="12"/>
  <c r="F24" i="12"/>
  <c r="C24" i="12"/>
  <c r="E24" i="12" s="1"/>
  <c r="B24" i="12"/>
  <c r="S23" i="12"/>
  <c r="R23" i="12"/>
  <c r="Q23" i="12"/>
  <c r="P23" i="12"/>
  <c r="E23" i="12"/>
  <c r="S22" i="12"/>
  <c r="R22" i="12"/>
  <c r="Q22" i="12"/>
  <c r="P22" i="12"/>
  <c r="E22" i="12"/>
  <c r="U22" i="12" s="1"/>
  <c r="U21" i="12"/>
  <c r="S21" i="12"/>
  <c r="R21" i="12"/>
  <c r="Q21" i="12"/>
  <c r="P21" i="12"/>
  <c r="E21" i="12"/>
  <c r="T21" i="12" s="1"/>
  <c r="T20" i="12"/>
  <c r="S20" i="12"/>
  <c r="R20" i="12"/>
  <c r="Q20" i="12"/>
  <c r="P20" i="12"/>
  <c r="E20" i="12"/>
  <c r="U20" i="12" s="1"/>
  <c r="S19" i="12"/>
  <c r="R19" i="12"/>
  <c r="Q19" i="12"/>
  <c r="P19" i="12"/>
  <c r="E19" i="12"/>
  <c r="S18" i="12"/>
  <c r="R18" i="12"/>
  <c r="Q18" i="12"/>
  <c r="P18" i="12"/>
  <c r="E18" i="12"/>
  <c r="U18" i="12" s="1"/>
  <c r="W16" i="12"/>
  <c r="V16" i="12"/>
  <c r="O16" i="12"/>
  <c r="N16" i="12"/>
  <c r="M16" i="12"/>
  <c r="L16" i="12"/>
  <c r="K16" i="12"/>
  <c r="J16" i="12"/>
  <c r="I16" i="12"/>
  <c r="S16" i="12" s="1"/>
  <c r="H16" i="12"/>
  <c r="P16" i="12" s="1"/>
  <c r="G16" i="12"/>
  <c r="F16" i="12"/>
  <c r="C16" i="12"/>
  <c r="B16" i="12"/>
  <c r="E16" i="12" s="1"/>
  <c r="T15" i="12"/>
  <c r="S15" i="12"/>
  <c r="R15" i="12"/>
  <c r="Q15" i="12"/>
  <c r="P15" i="12"/>
  <c r="E15" i="12"/>
  <c r="U15" i="12" s="1"/>
  <c r="S14" i="12"/>
  <c r="R14" i="12"/>
  <c r="Q14" i="12"/>
  <c r="P14" i="12"/>
  <c r="E14" i="12"/>
  <c r="S13" i="12"/>
  <c r="R13" i="12"/>
  <c r="Q13" i="12"/>
  <c r="P13" i="12"/>
  <c r="E13" i="12"/>
  <c r="U13" i="12" s="1"/>
  <c r="U12" i="12"/>
  <c r="S12" i="12"/>
  <c r="R12" i="12"/>
  <c r="Q12" i="12"/>
  <c r="P12" i="12"/>
  <c r="E12" i="12"/>
  <c r="T12" i="12" s="1"/>
  <c r="T11" i="12"/>
  <c r="S11" i="12"/>
  <c r="R11" i="12"/>
  <c r="Q11" i="12"/>
  <c r="P11" i="12"/>
  <c r="E11" i="12"/>
  <c r="U11" i="12" s="1"/>
  <c r="S10" i="12"/>
  <c r="R10" i="12"/>
  <c r="Q10" i="12"/>
  <c r="P10" i="12"/>
  <c r="E10" i="12"/>
  <c r="S9" i="12"/>
  <c r="R9" i="12"/>
  <c r="Q9" i="12"/>
  <c r="P9" i="12"/>
  <c r="E9" i="12"/>
  <c r="U93" i="11"/>
  <c r="S93" i="11"/>
  <c r="R93" i="11"/>
  <c r="Q93" i="11"/>
  <c r="P93" i="11"/>
  <c r="E93" i="11"/>
  <c r="T93" i="11" s="1"/>
  <c r="S92" i="11"/>
  <c r="R92" i="11"/>
  <c r="Q92" i="11"/>
  <c r="P92" i="11"/>
  <c r="E92" i="11"/>
  <c r="S91" i="11"/>
  <c r="R91" i="11"/>
  <c r="Q91" i="11"/>
  <c r="P91" i="11"/>
  <c r="E91" i="11"/>
  <c r="S90" i="11"/>
  <c r="R90" i="11"/>
  <c r="Q90" i="11"/>
  <c r="P90" i="11"/>
  <c r="E90" i="11"/>
  <c r="U90" i="11" s="1"/>
  <c r="S89" i="11"/>
  <c r="R89" i="11"/>
  <c r="Q89" i="11"/>
  <c r="P89" i="11"/>
  <c r="E89" i="11"/>
  <c r="S88" i="11"/>
  <c r="R88" i="11"/>
  <c r="Q88" i="11"/>
  <c r="P88" i="11"/>
  <c r="E88" i="11"/>
  <c r="S87" i="11"/>
  <c r="R87" i="11"/>
  <c r="Q87" i="11"/>
  <c r="P87" i="11"/>
  <c r="E87" i="11"/>
  <c r="S86" i="11"/>
  <c r="R86" i="11"/>
  <c r="Q86" i="11"/>
  <c r="P86" i="11"/>
  <c r="E86" i="11"/>
  <c r="U86" i="11" s="1"/>
  <c r="W72" i="11"/>
  <c r="V72" i="11"/>
  <c r="O72" i="11"/>
  <c r="N72" i="11"/>
  <c r="M72" i="11"/>
  <c r="L72" i="11"/>
  <c r="K72" i="11"/>
  <c r="J72" i="11"/>
  <c r="I72" i="11"/>
  <c r="H72" i="11"/>
  <c r="G72" i="11"/>
  <c r="F72" i="11"/>
  <c r="C72" i="11"/>
  <c r="B72" i="11"/>
  <c r="E72" i="11" s="1"/>
  <c r="W71" i="11"/>
  <c r="V71" i="11"/>
  <c r="O71" i="11"/>
  <c r="N71" i="11"/>
  <c r="M71" i="11"/>
  <c r="L71" i="11"/>
  <c r="K71" i="11"/>
  <c r="J71" i="11"/>
  <c r="I71" i="11"/>
  <c r="Q71" i="11" s="1"/>
  <c r="H71" i="11"/>
  <c r="G71" i="11"/>
  <c r="F71" i="11"/>
  <c r="C71" i="11"/>
  <c r="B71" i="11"/>
  <c r="W70" i="11"/>
  <c r="V70" i="11"/>
  <c r="O70" i="11"/>
  <c r="N70" i="11"/>
  <c r="M70" i="11"/>
  <c r="L70" i="11"/>
  <c r="K70" i="11"/>
  <c r="J70" i="11"/>
  <c r="I70" i="11"/>
  <c r="Q70" i="11" s="1"/>
  <c r="H70" i="11"/>
  <c r="P70" i="11" s="1"/>
  <c r="G70" i="11"/>
  <c r="F70" i="11"/>
  <c r="C70" i="11"/>
  <c r="B70" i="11"/>
  <c r="E70" i="11" s="1"/>
  <c r="S69" i="11"/>
  <c r="R69" i="11"/>
  <c r="Q69" i="11"/>
  <c r="U69" i="11" s="1"/>
  <c r="P69" i="11"/>
  <c r="T69" i="11" s="1"/>
  <c r="E69" i="11"/>
  <c r="W67" i="11"/>
  <c r="V67" i="11"/>
  <c r="O67" i="11"/>
  <c r="N67" i="11"/>
  <c r="M67" i="11"/>
  <c r="L67" i="11"/>
  <c r="K67" i="11"/>
  <c r="J67" i="11"/>
  <c r="I67" i="11"/>
  <c r="H67" i="11"/>
  <c r="G67" i="11"/>
  <c r="F67" i="11"/>
  <c r="C67" i="11"/>
  <c r="B67" i="11"/>
  <c r="E67" i="11" s="1"/>
  <c r="W66" i="11"/>
  <c r="V66" i="11"/>
  <c r="O66" i="11"/>
  <c r="N66" i="11"/>
  <c r="M66" i="11"/>
  <c r="L66" i="11"/>
  <c r="K66" i="11"/>
  <c r="J66" i="11"/>
  <c r="I66" i="11"/>
  <c r="H66" i="11"/>
  <c r="R66" i="11" s="1"/>
  <c r="G66" i="11"/>
  <c r="F66" i="11"/>
  <c r="C66" i="11"/>
  <c r="B66" i="11"/>
  <c r="S65" i="11"/>
  <c r="R65" i="11"/>
  <c r="Q65" i="11"/>
  <c r="P65" i="11"/>
  <c r="E65" i="11"/>
  <c r="S64" i="11"/>
  <c r="R64" i="11"/>
  <c r="Q64" i="11"/>
  <c r="P64" i="11"/>
  <c r="E64" i="11"/>
  <c r="U64" i="11" s="1"/>
  <c r="S63" i="11"/>
  <c r="R63" i="11"/>
  <c r="Q63" i="11"/>
  <c r="P63" i="11"/>
  <c r="E63" i="11"/>
  <c r="T62" i="11"/>
  <c r="S62" i="11"/>
  <c r="R62" i="11"/>
  <c r="Q62" i="11"/>
  <c r="P62" i="11"/>
  <c r="E62" i="11"/>
  <c r="U62" i="11" s="1"/>
  <c r="S61" i="11"/>
  <c r="R61" i="11"/>
  <c r="Q61" i="11"/>
  <c r="P61" i="11"/>
  <c r="E61" i="11"/>
  <c r="V59" i="11"/>
  <c r="O59" i="11"/>
  <c r="N59" i="11"/>
  <c r="M59" i="11"/>
  <c r="L59" i="11"/>
  <c r="K59" i="11"/>
  <c r="J59" i="11"/>
  <c r="I59" i="11"/>
  <c r="H59" i="11"/>
  <c r="G59" i="11"/>
  <c r="F59" i="11"/>
  <c r="C59" i="11"/>
  <c r="B59" i="11"/>
  <c r="E59" i="11" s="1"/>
  <c r="S58" i="11"/>
  <c r="R58" i="11"/>
  <c r="Q58" i="11"/>
  <c r="P58" i="11"/>
  <c r="E58" i="11"/>
  <c r="U58" i="11" s="1"/>
  <c r="S57" i="11"/>
  <c r="R57" i="11"/>
  <c r="Q57" i="11"/>
  <c r="P57" i="11"/>
  <c r="E57" i="11"/>
  <c r="S56" i="11"/>
  <c r="R56" i="11"/>
  <c r="Q56" i="11"/>
  <c r="P56" i="11"/>
  <c r="E56" i="11"/>
  <c r="U56" i="11" s="1"/>
  <c r="S55" i="11"/>
  <c r="R55" i="11"/>
  <c r="Q55" i="11"/>
  <c r="P55" i="11"/>
  <c r="E55" i="11"/>
  <c r="W53" i="11"/>
  <c r="V53" i="11"/>
  <c r="O53" i="11"/>
  <c r="N53" i="11"/>
  <c r="M53" i="11"/>
  <c r="L53" i="11"/>
  <c r="K53" i="11"/>
  <c r="J53" i="11"/>
  <c r="I53" i="11"/>
  <c r="S53" i="11" s="1"/>
  <c r="H53" i="11"/>
  <c r="R53" i="11" s="1"/>
  <c r="G53" i="11"/>
  <c r="F53" i="11"/>
  <c r="C53" i="11"/>
  <c r="B53" i="11"/>
  <c r="S52" i="11"/>
  <c r="R52" i="11"/>
  <c r="Q52" i="11"/>
  <c r="P52" i="11"/>
  <c r="E52" i="11"/>
  <c r="S51" i="11"/>
  <c r="R51" i="11"/>
  <c r="Q51" i="11"/>
  <c r="P51" i="11"/>
  <c r="E51" i="11"/>
  <c r="U51" i="11" s="1"/>
  <c r="S50" i="11"/>
  <c r="R50" i="11"/>
  <c r="Q50" i="11"/>
  <c r="P50" i="11"/>
  <c r="E50" i="11"/>
  <c r="S49" i="11"/>
  <c r="R49" i="11"/>
  <c r="Q49" i="11"/>
  <c r="P49" i="11"/>
  <c r="E49" i="11"/>
  <c r="S48" i="11"/>
  <c r="R48" i="11"/>
  <c r="Q48" i="11"/>
  <c r="P48" i="11"/>
  <c r="E48" i="11"/>
  <c r="S47" i="11"/>
  <c r="R47" i="11"/>
  <c r="Q47" i="11"/>
  <c r="P47" i="11"/>
  <c r="E47" i="11"/>
  <c r="T47" i="11" s="1"/>
  <c r="S46" i="11"/>
  <c r="R46" i="11"/>
  <c r="Q46" i="11"/>
  <c r="P46" i="11"/>
  <c r="E46" i="11"/>
  <c r="T45" i="11"/>
  <c r="S45" i="11"/>
  <c r="R45" i="11"/>
  <c r="Q45" i="11"/>
  <c r="P45" i="11"/>
  <c r="E45" i="11"/>
  <c r="U45" i="11" s="1"/>
  <c r="S44" i="11"/>
  <c r="R44" i="11"/>
  <c r="Q44" i="11"/>
  <c r="P44" i="11"/>
  <c r="E44" i="11"/>
  <c r="S43" i="11"/>
  <c r="R43" i="11"/>
  <c r="Q43" i="11"/>
  <c r="P43" i="11"/>
  <c r="E43" i="11"/>
  <c r="U43" i="11" s="1"/>
  <c r="S42" i="11"/>
  <c r="R42" i="11"/>
  <c r="Q42" i="11"/>
  <c r="P42" i="11"/>
  <c r="E42" i="11"/>
  <c r="W40" i="11"/>
  <c r="V40" i="11"/>
  <c r="O40" i="11"/>
  <c r="N40" i="11"/>
  <c r="M40" i="11"/>
  <c r="L40" i="11"/>
  <c r="K40" i="11"/>
  <c r="J40" i="11"/>
  <c r="I40" i="11"/>
  <c r="S40" i="11" s="1"/>
  <c r="H40" i="11"/>
  <c r="R40" i="11" s="1"/>
  <c r="G40" i="11"/>
  <c r="F40" i="11"/>
  <c r="C40" i="11"/>
  <c r="B40" i="11"/>
  <c r="E40" i="11" s="1"/>
  <c r="S39" i="11"/>
  <c r="R39" i="11"/>
  <c r="Q39" i="11"/>
  <c r="P39" i="11"/>
  <c r="E39" i="11"/>
  <c r="S38" i="11"/>
  <c r="R38" i="11"/>
  <c r="Q38" i="11"/>
  <c r="P38" i="11"/>
  <c r="E38" i="11"/>
  <c r="U38" i="11" s="1"/>
  <c r="S37" i="11"/>
  <c r="R37" i="11"/>
  <c r="Q37" i="11"/>
  <c r="P37" i="11"/>
  <c r="E37" i="11"/>
  <c r="S36" i="11"/>
  <c r="R36" i="11"/>
  <c r="Q36" i="11"/>
  <c r="P36" i="11"/>
  <c r="E36" i="11"/>
  <c r="U36" i="11" s="1"/>
  <c r="S35" i="11"/>
  <c r="R35" i="11"/>
  <c r="Q35" i="11"/>
  <c r="P35" i="11"/>
  <c r="E35" i="11"/>
  <c r="W33" i="11"/>
  <c r="V33" i="11"/>
  <c r="O33" i="11"/>
  <c r="N33" i="11"/>
  <c r="M33" i="11"/>
  <c r="L33" i="11"/>
  <c r="K33" i="11"/>
  <c r="J33" i="11"/>
  <c r="I33" i="11"/>
  <c r="H33" i="11"/>
  <c r="G33" i="11"/>
  <c r="F33" i="11"/>
  <c r="C33" i="11"/>
  <c r="E33" i="11" s="1"/>
  <c r="B33" i="11"/>
  <c r="S32" i="11"/>
  <c r="R32" i="11"/>
  <c r="Q32" i="11"/>
  <c r="P32" i="11"/>
  <c r="E32" i="11"/>
  <c r="T32" i="11" s="1"/>
  <c r="W30" i="11"/>
  <c r="V30" i="11"/>
  <c r="O30" i="11"/>
  <c r="N30" i="11"/>
  <c r="M30" i="11"/>
  <c r="L30" i="11"/>
  <c r="K30" i="11"/>
  <c r="J30" i="11"/>
  <c r="I30" i="11"/>
  <c r="H30" i="11"/>
  <c r="R30" i="11" s="1"/>
  <c r="G30" i="11"/>
  <c r="F30" i="11"/>
  <c r="C30" i="11"/>
  <c r="B30" i="11"/>
  <c r="S29" i="11"/>
  <c r="R29" i="11"/>
  <c r="Q29" i="11"/>
  <c r="P29" i="11"/>
  <c r="E29" i="11"/>
  <c r="S28" i="11"/>
  <c r="R28" i="11"/>
  <c r="Q28" i="11"/>
  <c r="P28" i="11"/>
  <c r="E28" i="11"/>
  <c r="U28" i="11" s="1"/>
  <c r="S27" i="11"/>
  <c r="R27" i="11"/>
  <c r="Q27" i="11"/>
  <c r="P27" i="11"/>
  <c r="E27" i="11"/>
  <c r="T26" i="11"/>
  <c r="S26" i="11"/>
  <c r="R26" i="11"/>
  <c r="Q26" i="11"/>
  <c r="P26" i="11"/>
  <c r="E26" i="11"/>
  <c r="U26" i="11" s="1"/>
  <c r="W24" i="11"/>
  <c r="V24" i="11"/>
  <c r="O24" i="11"/>
  <c r="N24" i="11"/>
  <c r="M24" i="11"/>
  <c r="L24" i="11"/>
  <c r="K24" i="11"/>
  <c r="J24" i="11"/>
  <c r="I24" i="11"/>
  <c r="H24" i="11"/>
  <c r="G24" i="11"/>
  <c r="F24" i="11"/>
  <c r="C24" i="11"/>
  <c r="B24" i="11"/>
  <c r="E24" i="11" s="1"/>
  <c r="U23" i="11"/>
  <c r="T23" i="11"/>
  <c r="S23" i="11"/>
  <c r="R23" i="11"/>
  <c r="Q23" i="11"/>
  <c r="P23" i="11"/>
  <c r="E23" i="11"/>
  <c r="U22" i="11"/>
  <c r="S22" i="11"/>
  <c r="R22" i="11"/>
  <c r="Q22" i="11"/>
  <c r="P22" i="11"/>
  <c r="E22" i="11"/>
  <c r="T22" i="11" s="1"/>
  <c r="S21" i="11"/>
  <c r="R21" i="11"/>
  <c r="Q21" i="11"/>
  <c r="P21" i="11"/>
  <c r="E21" i="11"/>
  <c r="S20" i="11"/>
  <c r="R20" i="11"/>
  <c r="Q20" i="11"/>
  <c r="P20" i="11"/>
  <c r="E20" i="11"/>
  <c r="U19" i="11"/>
  <c r="T19" i="11"/>
  <c r="S19" i="11"/>
  <c r="R19" i="11"/>
  <c r="Q19" i="11"/>
  <c r="P19" i="11"/>
  <c r="E19" i="11"/>
  <c r="U18" i="11"/>
  <c r="S18" i="11"/>
  <c r="R18" i="11"/>
  <c r="Q18" i="11"/>
  <c r="P18" i="11"/>
  <c r="E18" i="11"/>
  <c r="T18" i="11" s="1"/>
  <c r="W16" i="11"/>
  <c r="V16" i="11"/>
  <c r="O16" i="11"/>
  <c r="N16" i="11"/>
  <c r="M16" i="11"/>
  <c r="L16" i="11"/>
  <c r="K16" i="11"/>
  <c r="S16" i="11" s="1"/>
  <c r="J16" i="11"/>
  <c r="I16" i="11"/>
  <c r="H16" i="11"/>
  <c r="G16" i="11"/>
  <c r="F16" i="11"/>
  <c r="C16" i="11"/>
  <c r="B16" i="11"/>
  <c r="S15" i="11"/>
  <c r="R15" i="11"/>
  <c r="Q15" i="11"/>
  <c r="P15" i="11"/>
  <c r="E15" i="11"/>
  <c r="U14" i="11"/>
  <c r="T14" i="11"/>
  <c r="S14" i="11"/>
  <c r="R14" i="11"/>
  <c r="Q14" i="11"/>
  <c r="P14" i="11"/>
  <c r="E14" i="11"/>
  <c r="U13" i="11"/>
  <c r="S13" i="11"/>
  <c r="R13" i="11"/>
  <c r="Q13" i="11"/>
  <c r="P13" i="11"/>
  <c r="E13" i="11"/>
  <c r="T13" i="11" s="1"/>
  <c r="S12" i="11"/>
  <c r="R12" i="11"/>
  <c r="Q12" i="11"/>
  <c r="P12" i="11"/>
  <c r="E12" i="11"/>
  <c r="S11" i="11"/>
  <c r="R11" i="11"/>
  <c r="Q11" i="11"/>
  <c r="P11" i="11"/>
  <c r="E11" i="11"/>
  <c r="S10" i="11"/>
  <c r="R10" i="11"/>
  <c r="Q10" i="11"/>
  <c r="U10" i="11" s="1"/>
  <c r="P10" i="11"/>
  <c r="T10" i="11" s="1"/>
  <c r="E10" i="11"/>
  <c r="S9" i="11"/>
  <c r="R9" i="11"/>
  <c r="Q9" i="11"/>
  <c r="P9" i="11"/>
  <c r="E9" i="11"/>
  <c r="U9" i="11" s="1"/>
  <c r="S93" i="10"/>
  <c r="R93" i="10"/>
  <c r="Q93" i="10"/>
  <c r="P93" i="10"/>
  <c r="E93" i="10"/>
  <c r="U93" i="10" s="1"/>
  <c r="S92" i="10"/>
  <c r="R92" i="10"/>
  <c r="Q92" i="10"/>
  <c r="P92" i="10"/>
  <c r="E92" i="10"/>
  <c r="T91" i="10"/>
  <c r="S91" i="10"/>
  <c r="R91" i="10"/>
  <c r="Q91" i="10"/>
  <c r="P91" i="10"/>
  <c r="E91" i="10"/>
  <c r="U91" i="10" s="1"/>
  <c r="S90" i="10"/>
  <c r="R90" i="10"/>
  <c r="Q90" i="10"/>
  <c r="P90" i="10"/>
  <c r="E90" i="10"/>
  <c r="S89" i="10"/>
  <c r="R89" i="10"/>
  <c r="Q89" i="10"/>
  <c r="P89" i="10"/>
  <c r="E89" i="10"/>
  <c r="U89" i="10" s="1"/>
  <c r="S88" i="10"/>
  <c r="R88" i="10"/>
  <c r="Q88" i="10"/>
  <c r="P88" i="10"/>
  <c r="E88" i="10"/>
  <c r="T87" i="10"/>
  <c r="S87" i="10"/>
  <c r="R87" i="10"/>
  <c r="Q87" i="10"/>
  <c r="P87" i="10"/>
  <c r="E87" i="10"/>
  <c r="U87" i="10" s="1"/>
  <c r="S86" i="10"/>
  <c r="R86" i="10"/>
  <c r="Q86" i="10"/>
  <c r="P86" i="10"/>
  <c r="E86" i="10"/>
  <c r="W72" i="10"/>
  <c r="V72" i="10"/>
  <c r="O72" i="10"/>
  <c r="N72" i="10"/>
  <c r="M72" i="10"/>
  <c r="L72" i="10"/>
  <c r="K72" i="10"/>
  <c r="J72" i="10"/>
  <c r="I72" i="10"/>
  <c r="H72" i="10"/>
  <c r="G72" i="10"/>
  <c r="F72" i="10"/>
  <c r="C72" i="10"/>
  <c r="B72" i="10"/>
  <c r="W71" i="10"/>
  <c r="V71" i="10"/>
  <c r="O71" i="10"/>
  <c r="N71" i="10"/>
  <c r="M71" i="10"/>
  <c r="L71" i="10"/>
  <c r="K71" i="10"/>
  <c r="J71" i="10"/>
  <c r="R71" i="10" s="1"/>
  <c r="I71" i="10"/>
  <c r="S71" i="10" s="1"/>
  <c r="H71" i="10"/>
  <c r="G71" i="10"/>
  <c r="F71" i="10"/>
  <c r="C71" i="10"/>
  <c r="B71" i="10"/>
  <c r="E71" i="10" s="1"/>
  <c r="W70" i="10"/>
  <c r="V70" i="10"/>
  <c r="O70" i="10"/>
  <c r="N70" i="10"/>
  <c r="M70" i="10"/>
  <c r="L70" i="10"/>
  <c r="K70" i="10"/>
  <c r="J70" i="10"/>
  <c r="I70" i="10"/>
  <c r="H70" i="10"/>
  <c r="G70" i="10"/>
  <c r="F70" i="10"/>
  <c r="C70" i="10"/>
  <c r="E70" i="10" s="1"/>
  <c r="B70" i="10"/>
  <c r="S69" i="10"/>
  <c r="R69" i="10"/>
  <c r="Q69" i="10"/>
  <c r="P69" i="10"/>
  <c r="E69" i="10"/>
  <c r="U69" i="10" s="1"/>
  <c r="W67" i="10"/>
  <c r="V67" i="10"/>
  <c r="O67" i="10"/>
  <c r="N67" i="10"/>
  <c r="M67" i="10"/>
  <c r="L67" i="10"/>
  <c r="K67" i="10"/>
  <c r="J67" i="10"/>
  <c r="I67" i="10"/>
  <c r="H67" i="10"/>
  <c r="G67" i="10"/>
  <c r="F67" i="10"/>
  <c r="C67" i="10"/>
  <c r="B67" i="10"/>
  <c r="E67" i="10" s="1"/>
  <c r="W66" i="10"/>
  <c r="V66" i="10"/>
  <c r="O66" i="10"/>
  <c r="N66" i="10"/>
  <c r="M66" i="10"/>
  <c r="L66" i="10"/>
  <c r="K66" i="10"/>
  <c r="J66" i="10"/>
  <c r="I66" i="10"/>
  <c r="S66" i="10" s="1"/>
  <c r="H66" i="10"/>
  <c r="G66" i="10"/>
  <c r="F66" i="10"/>
  <c r="C66" i="10"/>
  <c r="B66" i="10"/>
  <c r="E66" i="10" s="1"/>
  <c r="U65" i="10"/>
  <c r="S65" i="10"/>
  <c r="R65" i="10"/>
  <c r="Q65" i="10"/>
  <c r="P65" i="10"/>
  <c r="E65" i="10"/>
  <c r="T65" i="10" s="1"/>
  <c r="U64" i="10"/>
  <c r="S64" i="10"/>
  <c r="R64" i="10"/>
  <c r="Q64" i="10"/>
  <c r="P64" i="10"/>
  <c r="E64" i="10"/>
  <c r="T64" i="10" s="1"/>
  <c r="T63" i="10"/>
  <c r="S63" i="10"/>
  <c r="R63" i="10"/>
  <c r="Q63" i="10"/>
  <c r="P63" i="10"/>
  <c r="E63" i="10"/>
  <c r="U63" i="10" s="1"/>
  <c r="S62" i="10"/>
  <c r="R62" i="10"/>
  <c r="Q62" i="10"/>
  <c r="P62" i="10"/>
  <c r="E62" i="10"/>
  <c r="U61" i="10"/>
  <c r="S61" i="10"/>
  <c r="R61" i="10"/>
  <c r="Q61" i="10"/>
  <c r="P61" i="10"/>
  <c r="E61" i="10"/>
  <c r="T61" i="10" s="1"/>
  <c r="V59" i="10"/>
  <c r="O59" i="10"/>
  <c r="N59" i="10"/>
  <c r="M59" i="10"/>
  <c r="L59" i="10"/>
  <c r="K59" i="10"/>
  <c r="J59" i="10"/>
  <c r="I59" i="10"/>
  <c r="H59" i="10"/>
  <c r="R59" i="10" s="1"/>
  <c r="G59" i="10"/>
  <c r="F59" i="10"/>
  <c r="C59" i="10"/>
  <c r="B59" i="10"/>
  <c r="S58" i="10"/>
  <c r="R58" i="10"/>
  <c r="Q58" i="10"/>
  <c r="P58" i="10"/>
  <c r="E58" i="10"/>
  <c r="S57" i="10"/>
  <c r="R57" i="10"/>
  <c r="Q57" i="10"/>
  <c r="P57" i="10"/>
  <c r="E57" i="10"/>
  <c r="U57" i="10" s="1"/>
  <c r="U56" i="10"/>
  <c r="S56" i="10"/>
  <c r="R56" i="10"/>
  <c r="Q56" i="10"/>
  <c r="P56" i="10"/>
  <c r="E56" i="10"/>
  <c r="T56" i="10" s="1"/>
  <c r="T55" i="10"/>
  <c r="S55" i="10"/>
  <c r="R55" i="10"/>
  <c r="Q55" i="10"/>
  <c r="P55" i="10"/>
  <c r="E55" i="10"/>
  <c r="U55" i="10" s="1"/>
  <c r="W53" i="10"/>
  <c r="V53" i="10"/>
  <c r="O53" i="10"/>
  <c r="N53" i="10"/>
  <c r="M53" i="10"/>
  <c r="L53" i="10"/>
  <c r="K53" i="10"/>
  <c r="J53" i="10"/>
  <c r="I53" i="10"/>
  <c r="H53" i="10"/>
  <c r="G53" i="10"/>
  <c r="F53" i="10"/>
  <c r="C53" i="10"/>
  <c r="B53" i="10"/>
  <c r="S52" i="10"/>
  <c r="R52" i="10"/>
  <c r="Q52" i="10"/>
  <c r="P52" i="10"/>
  <c r="E52" i="10"/>
  <c r="S51" i="10"/>
  <c r="R51" i="10"/>
  <c r="Q51" i="10"/>
  <c r="P51" i="10"/>
  <c r="E51" i="10"/>
  <c r="U51" i="10" s="1"/>
  <c r="T50" i="10"/>
  <c r="S50" i="10"/>
  <c r="R50" i="10"/>
  <c r="Q50" i="10"/>
  <c r="P50" i="10"/>
  <c r="E50" i="10"/>
  <c r="U50" i="10" s="1"/>
  <c r="S49" i="10"/>
  <c r="R49" i="10"/>
  <c r="Q49" i="10"/>
  <c r="P49" i="10"/>
  <c r="E49" i="10"/>
  <c r="S48" i="10"/>
  <c r="R48" i="10"/>
  <c r="Q48" i="10"/>
  <c r="P48" i="10"/>
  <c r="E48" i="10"/>
  <c r="U48" i="10" s="1"/>
  <c r="S47" i="10"/>
  <c r="R47" i="10"/>
  <c r="Q47" i="10"/>
  <c r="P47" i="10"/>
  <c r="E47" i="10"/>
  <c r="U47" i="10" s="1"/>
  <c r="T46" i="10"/>
  <c r="S46" i="10"/>
  <c r="R46" i="10"/>
  <c r="Q46" i="10"/>
  <c r="P46" i="10"/>
  <c r="E46" i="10"/>
  <c r="U46" i="10" s="1"/>
  <c r="S45" i="10"/>
  <c r="R45" i="10"/>
  <c r="Q45" i="10"/>
  <c r="P45" i="10"/>
  <c r="E45" i="10"/>
  <c r="S44" i="10"/>
  <c r="R44" i="10"/>
  <c r="Q44" i="10"/>
  <c r="P44" i="10"/>
  <c r="E44" i="10"/>
  <c r="S43" i="10"/>
  <c r="R43" i="10"/>
  <c r="Q43" i="10"/>
  <c r="P43" i="10"/>
  <c r="E43" i="10"/>
  <c r="U43" i="10" s="1"/>
  <c r="T42" i="10"/>
  <c r="S42" i="10"/>
  <c r="R42" i="10"/>
  <c r="Q42" i="10"/>
  <c r="P42" i="10"/>
  <c r="E42" i="10"/>
  <c r="U42" i="10" s="1"/>
  <c r="W40" i="10"/>
  <c r="V40" i="10"/>
  <c r="O40" i="10"/>
  <c r="N40" i="10"/>
  <c r="M40" i="10"/>
  <c r="L40" i="10"/>
  <c r="K40" i="10"/>
  <c r="J40" i="10"/>
  <c r="I40" i="10"/>
  <c r="S40" i="10" s="1"/>
  <c r="H40" i="10"/>
  <c r="G40" i="10"/>
  <c r="F40" i="10"/>
  <c r="C40" i="10"/>
  <c r="B40" i="10"/>
  <c r="E40" i="10" s="1"/>
  <c r="U39" i="10"/>
  <c r="T39" i="10"/>
  <c r="S39" i="10"/>
  <c r="R39" i="10"/>
  <c r="Q39" i="10"/>
  <c r="P39" i="10"/>
  <c r="E39" i="10"/>
  <c r="S38" i="10"/>
  <c r="R38" i="10"/>
  <c r="Q38" i="10"/>
  <c r="U38" i="10" s="1"/>
  <c r="P38" i="10"/>
  <c r="T38" i="10" s="1"/>
  <c r="E38" i="10"/>
  <c r="S37" i="10"/>
  <c r="R37" i="10"/>
  <c r="Q37" i="10"/>
  <c r="P37" i="10"/>
  <c r="E37" i="10"/>
  <c r="S36" i="10"/>
  <c r="R36" i="10"/>
  <c r="Q36" i="10"/>
  <c r="P36" i="10"/>
  <c r="E36" i="10"/>
  <c r="S35" i="10"/>
  <c r="R35" i="10"/>
  <c r="Q35" i="10"/>
  <c r="U35" i="10" s="1"/>
  <c r="P35" i="10"/>
  <c r="T35" i="10" s="1"/>
  <c r="E35" i="10"/>
  <c r="W33" i="10"/>
  <c r="V33" i="10"/>
  <c r="O33" i="10"/>
  <c r="N33" i="10"/>
  <c r="M33" i="10"/>
  <c r="Q33" i="10" s="1"/>
  <c r="L33" i="10"/>
  <c r="K33" i="10"/>
  <c r="J33" i="10"/>
  <c r="I33" i="10"/>
  <c r="S33" i="10" s="1"/>
  <c r="H33" i="10"/>
  <c r="G33" i="10"/>
  <c r="F33" i="10"/>
  <c r="E33" i="10"/>
  <c r="C33" i="10"/>
  <c r="B33" i="10"/>
  <c r="S32" i="10"/>
  <c r="R32" i="10"/>
  <c r="Q32" i="10"/>
  <c r="P32" i="10"/>
  <c r="E32" i="10"/>
  <c r="U32" i="10" s="1"/>
  <c r="W30" i="10"/>
  <c r="V30" i="10"/>
  <c r="O30" i="10"/>
  <c r="N30" i="10"/>
  <c r="M30" i="10"/>
  <c r="L30" i="10"/>
  <c r="K30" i="10"/>
  <c r="J30" i="10"/>
  <c r="I30" i="10"/>
  <c r="S30" i="10" s="1"/>
  <c r="H30" i="10"/>
  <c r="G30" i="10"/>
  <c r="F30" i="10"/>
  <c r="C30" i="10"/>
  <c r="B30" i="10"/>
  <c r="E30" i="10" s="1"/>
  <c r="U29" i="10"/>
  <c r="S29" i="10"/>
  <c r="R29" i="10"/>
  <c r="Q29" i="10"/>
  <c r="P29" i="10"/>
  <c r="E29" i="10"/>
  <c r="T29" i="10" s="1"/>
  <c r="U28" i="10"/>
  <c r="T28" i="10"/>
  <c r="S28" i="10"/>
  <c r="R28" i="10"/>
  <c r="Q28" i="10"/>
  <c r="P28" i="10"/>
  <c r="E28" i="10"/>
  <c r="T27" i="10"/>
  <c r="S27" i="10"/>
  <c r="R27" i="10"/>
  <c r="Q27" i="10"/>
  <c r="P27" i="10"/>
  <c r="E27" i="10"/>
  <c r="U27" i="10" s="1"/>
  <c r="S26" i="10"/>
  <c r="R26" i="10"/>
  <c r="Q26" i="10"/>
  <c r="P26" i="10"/>
  <c r="E26" i="10"/>
  <c r="W24" i="10"/>
  <c r="V24" i="10"/>
  <c r="O24" i="10"/>
  <c r="N24" i="10"/>
  <c r="M24" i="10"/>
  <c r="L24" i="10"/>
  <c r="K24" i="10"/>
  <c r="J24" i="10"/>
  <c r="I24" i="10"/>
  <c r="H24" i="10"/>
  <c r="R24" i="10" s="1"/>
  <c r="G24" i="10"/>
  <c r="F24" i="10"/>
  <c r="C24" i="10"/>
  <c r="B24" i="10"/>
  <c r="E24" i="10" s="1"/>
  <c r="U23" i="10"/>
  <c r="S23" i="10"/>
  <c r="R23" i="10"/>
  <c r="Q23" i="10"/>
  <c r="P23" i="10"/>
  <c r="E23" i="10"/>
  <c r="T23" i="10" s="1"/>
  <c r="T22" i="10"/>
  <c r="S22" i="10"/>
  <c r="R22" i="10"/>
  <c r="Q22" i="10"/>
  <c r="P22" i="10"/>
  <c r="E22" i="10"/>
  <c r="U22" i="10" s="1"/>
  <c r="S21" i="10"/>
  <c r="R21" i="10"/>
  <c r="Q21" i="10"/>
  <c r="P21" i="10"/>
  <c r="E21" i="10"/>
  <c r="S20" i="10"/>
  <c r="R20" i="10"/>
  <c r="Q20" i="10"/>
  <c r="P20" i="10"/>
  <c r="E20" i="10"/>
  <c r="T20" i="10" s="1"/>
  <c r="U19" i="10"/>
  <c r="S19" i="10"/>
  <c r="R19" i="10"/>
  <c r="Q19" i="10"/>
  <c r="P19" i="10"/>
  <c r="E19" i="10"/>
  <c r="T19" i="10" s="1"/>
  <c r="S18" i="10"/>
  <c r="R18" i="10"/>
  <c r="Q18" i="10"/>
  <c r="P18" i="10"/>
  <c r="E18" i="10"/>
  <c r="W16" i="10"/>
  <c r="V16" i="10"/>
  <c r="O16" i="10"/>
  <c r="N16" i="10"/>
  <c r="M16" i="10"/>
  <c r="L16" i="10"/>
  <c r="K16" i="10"/>
  <c r="J16" i="10"/>
  <c r="I16" i="10"/>
  <c r="H16" i="10"/>
  <c r="G16" i="10"/>
  <c r="F16" i="10"/>
  <c r="C16" i="10"/>
  <c r="B16" i="10"/>
  <c r="S15" i="10"/>
  <c r="R15" i="10"/>
  <c r="Q15" i="10"/>
  <c r="P15" i="10"/>
  <c r="E15" i="10"/>
  <c r="S14" i="10"/>
  <c r="R14" i="10"/>
  <c r="Q14" i="10"/>
  <c r="P14" i="10"/>
  <c r="E14" i="10"/>
  <c r="U14" i="10" s="1"/>
  <c r="T13" i="10"/>
  <c r="S13" i="10"/>
  <c r="R13" i="10"/>
  <c r="Q13" i="10"/>
  <c r="P13" i="10"/>
  <c r="E13" i="10"/>
  <c r="U13" i="10" s="1"/>
  <c r="S12" i="10"/>
  <c r="R12" i="10"/>
  <c r="Q12" i="10"/>
  <c r="P12" i="10"/>
  <c r="E12" i="10"/>
  <c r="S11" i="10"/>
  <c r="R11" i="10"/>
  <c r="Q11" i="10"/>
  <c r="P11" i="10"/>
  <c r="E11" i="10"/>
  <c r="S10" i="10"/>
  <c r="R10" i="10"/>
  <c r="Q10" i="10"/>
  <c r="P10" i="10"/>
  <c r="E10" i="10"/>
  <c r="T9" i="10"/>
  <c r="S9" i="10"/>
  <c r="R9" i="10"/>
  <c r="Q9" i="10"/>
  <c r="P9" i="10"/>
  <c r="E9" i="10"/>
  <c r="S93" i="9"/>
  <c r="R93" i="9"/>
  <c r="Q93" i="9"/>
  <c r="P93" i="9"/>
  <c r="E93" i="9"/>
  <c r="S92" i="9"/>
  <c r="R92" i="9"/>
  <c r="Q92" i="9"/>
  <c r="P92" i="9"/>
  <c r="E92" i="9"/>
  <c r="T92" i="9" s="1"/>
  <c r="T91" i="9"/>
  <c r="S91" i="9"/>
  <c r="R91" i="9"/>
  <c r="Q91" i="9"/>
  <c r="P91" i="9"/>
  <c r="E91" i="9"/>
  <c r="U91" i="9" s="1"/>
  <c r="S90" i="9"/>
  <c r="R90" i="9"/>
  <c r="Q90" i="9"/>
  <c r="P90" i="9"/>
  <c r="E90" i="9"/>
  <c r="S89" i="9"/>
  <c r="R89" i="9"/>
  <c r="Q89" i="9"/>
  <c r="P89" i="9"/>
  <c r="E89" i="9"/>
  <c r="S88" i="9"/>
  <c r="R88" i="9"/>
  <c r="Q88" i="9"/>
  <c r="P88" i="9"/>
  <c r="E88" i="9"/>
  <c r="U88" i="9" s="1"/>
  <c r="T87" i="9"/>
  <c r="S87" i="9"/>
  <c r="R87" i="9"/>
  <c r="Q87" i="9"/>
  <c r="P87" i="9"/>
  <c r="E87" i="9"/>
  <c r="U87" i="9" s="1"/>
  <c r="S86" i="9"/>
  <c r="R86" i="9"/>
  <c r="Q86" i="9"/>
  <c r="P86" i="9"/>
  <c r="E86" i="9"/>
  <c r="W72" i="9"/>
  <c r="V72" i="9"/>
  <c r="O72" i="9"/>
  <c r="N72" i="9"/>
  <c r="M72" i="9"/>
  <c r="L72" i="9"/>
  <c r="K72" i="9"/>
  <c r="J72" i="9"/>
  <c r="I72" i="9"/>
  <c r="H72" i="9"/>
  <c r="G72" i="9"/>
  <c r="F72" i="9"/>
  <c r="C72" i="9"/>
  <c r="B72" i="9"/>
  <c r="E72" i="9" s="1"/>
  <c r="W71" i="9"/>
  <c r="V71" i="9"/>
  <c r="O71" i="9"/>
  <c r="N71" i="9"/>
  <c r="M71" i="9"/>
  <c r="L71" i="9"/>
  <c r="K71" i="9"/>
  <c r="Q71" i="9" s="1"/>
  <c r="J71" i="9"/>
  <c r="I71" i="9"/>
  <c r="H71" i="9"/>
  <c r="G71" i="9"/>
  <c r="F71" i="9"/>
  <c r="C71" i="9"/>
  <c r="B71" i="9"/>
  <c r="E71" i="9" s="1"/>
  <c r="W70" i="9"/>
  <c r="V70" i="9"/>
  <c r="O70" i="9"/>
  <c r="N70" i="9"/>
  <c r="M70" i="9"/>
  <c r="L70" i="9"/>
  <c r="K70" i="9"/>
  <c r="S70" i="9" s="1"/>
  <c r="J70" i="9"/>
  <c r="I70" i="9"/>
  <c r="H70" i="9"/>
  <c r="G70" i="9"/>
  <c r="F70" i="9"/>
  <c r="C70" i="9"/>
  <c r="B70" i="9"/>
  <c r="E70" i="9" s="1"/>
  <c r="S69" i="9"/>
  <c r="R69" i="9"/>
  <c r="Q69" i="9"/>
  <c r="P69" i="9"/>
  <c r="E69" i="9"/>
  <c r="W67" i="9"/>
  <c r="V67" i="9"/>
  <c r="O67" i="9"/>
  <c r="N67" i="9"/>
  <c r="M67" i="9"/>
  <c r="L67" i="9"/>
  <c r="K67" i="9"/>
  <c r="J67" i="9"/>
  <c r="I67" i="9"/>
  <c r="H67" i="9"/>
  <c r="G67" i="9"/>
  <c r="F67" i="9"/>
  <c r="C67" i="9"/>
  <c r="B67" i="9"/>
  <c r="W66" i="9"/>
  <c r="V66" i="9"/>
  <c r="O66" i="9"/>
  <c r="N66" i="9"/>
  <c r="M66" i="9"/>
  <c r="L66" i="9"/>
  <c r="K66" i="9"/>
  <c r="J66" i="9"/>
  <c r="I66" i="9"/>
  <c r="S66" i="9" s="1"/>
  <c r="H66" i="9"/>
  <c r="G66" i="9"/>
  <c r="F66" i="9"/>
  <c r="E66" i="9"/>
  <c r="C66" i="9"/>
  <c r="B66" i="9"/>
  <c r="S65" i="9"/>
  <c r="R65" i="9"/>
  <c r="Q65" i="9"/>
  <c r="P65" i="9"/>
  <c r="E65" i="9"/>
  <c r="S64" i="9"/>
  <c r="R64" i="9"/>
  <c r="Q64" i="9"/>
  <c r="P64" i="9"/>
  <c r="E64" i="9"/>
  <c r="U63" i="9"/>
  <c r="T63" i="9"/>
  <c r="S63" i="9"/>
  <c r="R63" i="9"/>
  <c r="Q63" i="9"/>
  <c r="P63" i="9"/>
  <c r="E63" i="9"/>
  <c r="T62" i="9"/>
  <c r="S62" i="9"/>
  <c r="R62" i="9"/>
  <c r="Q62" i="9"/>
  <c r="P62" i="9"/>
  <c r="E62" i="9"/>
  <c r="U62" i="9" s="1"/>
  <c r="S61" i="9"/>
  <c r="R61" i="9"/>
  <c r="Q61" i="9"/>
  <c r="P61" i="9"/>
  <c r="E61" i="9"/>
  <c r="V59" i="9"/>
  <c r="O59" i="9"/>
  <c r="N59" i="9"/>
  <c r="M59" i="9"/>
  <c r="L59" i="9"/>
  <c r="K59" i="9"/>
  <c r="J59" i="9"/>
  <c r="I59" i="9"/>
  <c r="Q59" i="9" s="1"/>
  <c r="H59" i="9"/>
  <c r="R59" i="9" s="1"/>
  <c r="G59" i="9"/>
  <c r="F59" i="9"/>
  <c r="C59" i="9"/>
  <c r="B59" i="9"/>
  <c r="U58" i="9"/>
  <c r="S58" i="9"/>
  <c r="R58" i="9"/>
  <c r="Q58" i="9"/>
  <c r="P58" i="9"/>
  <c r="E58" i="9"/>
  <c r="T58" i="9" s="1"/>
  <c r="S57" i="9"/>
  <c r="R57" i="9"/>
  <c r="Q57" i="9"/>
  <c r="P57" i="9"/>
  <c r="E57" i="9"/>
  <c r="U57" i="9" s="1"/>
  <c r="S56" i="9"/>
  <c r="R56" i="9"/>
  <c r="Q56" i="9"/>
  <c r="P56" i="9"/>
  <c r="E56" i="9"/>
  <c r="U55" i="9"/>
  <c r="T55" i="9"/>
  <c r="S55" i="9"/>
  <c r="R55" i="9"/>
  <c r="Q55" i="9"/>
  <c r="P55" i="9"/>
  <c r="E55" i="9"/>
  <c r="W53" i="9"/>
  <c r="V53" i="9"/>
  <c r="O53" i="9"/>
  <c r="Q53" i="9" s="1"/>
  <c r="N53" i="9"/>
  <c r="M53" i="9"/>
  <c r="L53" i="9"/>
  <c r="K53" i="9"/>
  <c r="J53" i="9"/>
  <c r="I53" i="9"/>
  <c r="S53" i="9" s="1"/>
  <c r="H53" i="9"/>
  <c r="G53" i="9"/>
  <c r="F53" i="9"/>
  <c r="C53" i="9"/>
  <c r="B53" i="9"/>
  <c r="E53" i="9" s="1"/>
  <c r="S52" i="9"/>
  <c r="R52" i="9"/>
  <c r="Q52" i="9"/>
  <c r="P52" i="9"/>
  <c r="E52" i="9"/>
  <c r="U52" i="9" s="1"/>
  <c r="S51" i="9"/>
  <c r="R51" i="9"/>
  <c r="Q51" i="9"/>
  <c r="P51" i="9"/>
  <c r="E51" i="9"/>
  <c r="U50" i="9"/>
  <c r="T50" i="9"/>
  <c r="S50" i="9"/>
  <c r="R50" i="9"/>
  <c r="Q50" i="9"/>
  <c r="P50" i="9"/>
  <c r="E50" i="9"/>
  <c r="U49" i="9"/>
  <c r="T49" i="9"/>
  <c r="S49" i="9"/>
  <c r="R49" i="9"/>
  <c r="Q49" i="9"/>
  <c r="P49" i="9"/>
  <c r="E49" i="9"/>
  <c r="T48" i="9"/>
  <c r="S48" i="9"/>
  <c r="R48" i="9"/>
  <c r="Q48" i="9"/>
  <c r="P48" i="9"/>
  <c r="E48" i="9"/>
  <c r="U48" i="9" s="1"/>
  <c r="S47" i="9"/>
  <c r="R47" i="9"/>
  <c r="Q47" i="9"/>
  <c r="P47" i="9"/>
  <c r="E47" i="9"/>
  <c r="U46" i="9"/>
  <c r="S46" i="9"/>
  <c r="R46" i="9"/>
  <c r="Q46" i="9"/>
  <c r="P46" i="9"/>
  <c r="E46" i="9"/>
  <c r="T46" i="9" s="1"/>
  <c r="U45" i="9"/>
  <c r="T45" i="9"/>
  <c r="S45" i="9"/>
  <c r="R45" i="9"/>
  <c r="Q45" i="9"/>
  <c r="P45" i="9"/>
  <c r="E45" i="9"/>
  <c r="T44" i="9"/>
  <c r="S44" i="9"/>
  <c r="R44" i="9"/>
  <c r="Q44" i="9"/>
  <c r="P44" i="9"/>
  <c r="E44" i="9"/>
  <c r="U44" i="9" s="1"/>
  <c r="S43" i="9"/>
  <c r="R43" i="9"/>
  <c r="Q43" i="9"/>
  <c r="P43" i="9"/>
  <c r="E43" i="9"/>
  <c r="S42" i="9"/>
  <c r="R42" i="9"/>
  <c r="Q42" i="9"/>
  <c r="P42" i="9"/>
  <c r="E42" i="9"/>
  <c r="W40" i="9"/>
  <c r="V40" i="9"/>
  <c r="O40" i="9"/>
  <c r="N40" i="9"/>
  <c r="M40" i="9"/>
  <c r="L40" i="9"/>
  <c r="K40" i="9"/>
  <c r="J40" i="9"/>
  <c r="I40" i="9"/>
  <c r="Q40" i="9" s="1"/>
  <c r="H40" i="9"/>
  <c r="G40" i="9"/>
  <c r="F40" i="9"/>
  <c r="C40" i="9"/>
  <c r="B40" i="9"/>
  <c r="E40" i="9" s="1"/>
  <c r="T39" i="9"/>
  <c r="S39" i="9"/>
  <c r="R39" i="9"/>
  <c r="Q39" i="9"/>
  <c r="P39" i="9"/>
  <c r="E39" i="9"/>
  <c r="U39" i="9" s="1"/>
  <c r="S38" i="9"/>
  <c r="R38" i="9"/>
  <c r="Q38" i="9"/>
  <c r="P38" i="9"/>
  <c r="E38" i="9"/>
  <c r="S37" i="9"/>
  <c r="R37" i="9"/>
  <c r="Q37" i="9"/>
  <c r="P37" i="9"/>
  <c r="E37" i="9"/>
  <c r="U37" i="9" s="1"/>
  <c r="S36" i="9"/>
  <c r="R36" i="9"/>
  <c r="Q36" i="9"/>
  <c r="P36" i="9"/>
  <c r="E36" i="9"/>
  <c r="U36" i="9" s="1"/>
  <c r="S35" i="9"/>
  <c r="R35" i="9"/>
  <c r="Q35" i="9"/>
  <c r="P35" i="9"/>
  <c r="T35" i="9" s="1"/>
  <c r="E35" i="9"/>
  <c r="U35" i="9" s="1"/>
  <c r="W33" i="9"/>
  <c r="V33" i="9"/>
  <c r="S33" i="9"/>
  <c r="O33" i="9"/>
  <c r="N33" i="9"/>
  <c r="M33" i="9"/>
  <c r="L33" i="9"/>
  <c r="K33" i="9"/>
  <c r="J33" i="9"/>
  <c r="I33" i="9"/>
  <c r="H33" i="9"/>
  <c r="P33" i="9" s="1"/>
  <c r="G33" i="9"/>
  <c r="F33" i="9"/>
  <c r="C33" i="9"/>
  <c r="B33" i="9"/>
  <c r="E33" i="9" s="1"/>
  <c r="S32" i="9"/>
  <c r="R32" i="9"/>
  <c r="Q32" i="9"/>
  <c r="P32" i="9"/>
  <c r="T32" i="9" s="1"/>
  <c r="E32" i="9"/>
  <c r="W30" i="9"/>
  <c r="V30" i="9"/>
  <c r="O30" i="9"/>
  <c r="N30" i="9"/>
  <c r="M30" i="9"/>
  <c r="L30" i="9"/>
  <c r="K30" i="9"/>
  <c r="Q30" i="9" s="1"/>
  <c r="J30" i="9"/>
  <c r="I30" i="9"/>
  <c r="S30" i="9" s="1"/>
  <c r="H30" i="9"/>
  <c r="G30" i="9"/>
  <c r="F30" i="9"/>
  <c r="C30" i="9"/>
  <c r="B30" i="9"/>
  <c r="S29" i="9"/>
  <c r="R29" i="9"/>
  <c r="Q29" i="9"/>
  <c r="P29" i="9"/>
  <c r="E29" i="9"/>
  <c r="U29" i="9" s="1"/>
  <c r="S28" i="9"/>
  <c r="R28" i="9"/>
  <c r="Q28" i="9"/>
  <c r="P28" i="9"/>
  <c r="E28" i="9"/>
  <c r="T27" i="9"/>
  <c r="S27" i="9"/>
  <c r="R27" i="9"/>
  <c r="Q27" i="9"/>
  <c r="P27" i="9"/>
  <c r="E27" i="9"/>
  <c r="U27" i="9" s="1"/>
  <c r="S26" i="9"/>
  <c r="R26" i="9"/>
  <c r="Q26" i="9"/>
  <c r="P26" i="9"/>
  <c r="E26" i="9"/>
  <c r="U26" i="9" s="1"/>
  <c r="W24" i="9"/>
  <c r="V24" i="9"/>
  <c r="O24" i="9"/>
  <c r="N24" i="9"/>
  <c r="M24" i="9"/>
  <c r="L24" i="9"/>
  <c r="K24" i="9"/>
  <c r="J24" i="9"/>
  <c r="I24" i="9"/>
  <c r="S24" i="9" s="1"/>
  <c r="H24" i="9"/>
  <c r="R24" i="9" s="1"/>
  <c r="G24" i="9"/>
  <c r="F24" i="9"/>
  <c r="C24" i="9"/>
  <c r="B24" i="9"/>
  <c r="E24" i="9" s="1"/>
  <c r="S23" i="9"/>
  <c r="R23" i="9"/>
  <c r="Q23" i="9"/>
  <c r="P23" i="9"/>
  <c r="E23" i="9"/>
  <c r="U22" i="9"/>
  <c r="T22" i="9"/>
  <c r="S22" i="9"/>
  <c r="R22" i="9"/>
  <c r="Q22" i="9"/>
  <c r="P22" i="9"/>
  <c r="E22" i="9"/>
  <c r="U21" i="9"/>
  <c r="T21" i="9"/>
  <c r="S21" i="9"/>
  <c r="R21" i="9"/>
  <c r="Q21" i="9"/>
  <c r="P21" i="9"/>
  <c r="E21" i="9"/>
  <c r="S20" i="9"/>
  <c r="R20" i="9"/>
  <c r="Q20" i="9"/>
  <c r="P20" i="9"/>
  <c r="E20" i="9"/>
  <c r="U20" i="9" s="1"/>
  <c r="S19" i="9"/>
  <c r="R19" i="9"/>
  <c r="Q19" i="9"/>
  <c r="P19" i="9"/>
  <c r="E19" i="9"/>
  <c r="U18" i="9"/>
  <c r="T18" i="9"/>
  <c r="S18" i="9"/>
  <c r="R18" i="9"/>
  <c r="Q18" i="9"/>
  <c r="P18" i="9"/>
  <c r="E18" i="9"/>
  <c r="W16" i="9"/>
  <c r="V16" i="9"/>
  <c r="O16" i="9"/>
  <c r="N16" i="9"/>
  <c r="M16" i="9"/>
  <c r="L16" i="9"/>
  <c r="K16" i="9"/>
  <c r="J16" i="9"/>
  <c r="I16" i="9"/>
  <c r="S16" i="9" s="1"/>
  <c r="H16" i="9"/>
  <c r="P16" i="9" s="1"/>
  <c r="G16" i="9"/>
  <c r="F16" i="9"/>
  <c r="C16" i="9"/>
  <c r="B16" i="9"/>
  <c r="E16" i="9" s="1"/>
  <c r="T15" i="9"/>
  <c r="S15" i="9"/>
  <c r="R15" i="9"/>
  <c r="Q15" i="9"/>
  <c r="P15" i="9"/>
  <c r="E15" i="9"/>
  <c r="U15" i="9" s="1"/>
  <c r="S14" i="9"/>
  <c r="R14" i="9"/>
  <c r="Q14" i="9"/>
  <c r="P14" i="9"/>
  <c r="E14" i="9"/>
  <c r="S13" i="9"/>
  <c r="R13" i="9"/>
  <c r="Q13" i="9"/>
  <c r="P13" i="9"/>
  <c r="E13" i="9"/>
  <c r="U12" i="9"/>
  <c r="S12" i="9"/>
  <c r="R12" i="9"/>
  <c r="Q12" i="9"/>
  <c r="P12" i="9"/>
  <c r="E12" i="9"/>
  <c r="T12" i="9" s="1"/>
  <c r="T11" i="9"/>
  <c r="S11" i="9"/>
  <c r="R11" i="9"/>
  <c r="Q11" i="9"/>
  <c r="P11" i="9"/>
  <c r="E11" i="9"/>
  <c r="U11" i="9" s="1"/>
  <c r="S10" i="9"/>
  <c r="R10" i="9"/>
  <c r="Q10" i="9"/>
  <c r="P10" i="9"/>
  <c r="E10" i="9"/>
  <c r="S9" i="9"/>
  <c r="R9" i="9"/>
  <c r="Q9" i="9"/>
  <c r="P9" i="9"/>
  <c r="E9" i="9"/>
  <c r="S93" i="8"/>
  <c r="R93" i="8"/>
  <c r="Q93" i="8"/>
  <c r="P93" i="8"/>
  <c r="E93" i="8"/>
  <c r="T92" i="8"/>
  <c r="S92" i="8"/>
  <c r="R92" i="8"/>
  <c r="Q92" i="8"/>
  <c r="P92" i="8"/>
  <c r="E92" i="8"/>
  <c r="U92" i="8" s="1"/>
  <c r="S91" i="8"/>
  <c r="R91" i="8"/>
  <c r="Q91" i="8"/>
  <c r="P91" i="8"/>
  <c r="E91" i="8"/>
  <c r="S90" i="8"/>
  <c r="R90" i="8"/>
  <c r="Q90" i="8"/>
  <c r="P90" i="8"/>
  <c r="E90" i="8"/>
  <c r="U90" i="8" s="1"/>
  <c r="S89" i="8"/>
  <c r="R89" i="8"/>
  <c r="Q89" i="8"/>
  <c r="P89" i="8"/>
  <c r="E89" i="8"/>
  <c r="S88" i="8"/>
  <c r="R88" i="8"/>
  <c r="Q88" i="8"/>
  <c r="P88" i="8"/>
  <c r="E88" i="8"/>
  <c r="U88" i="8" s="1"/>
  <c r="S87" i="8"/>
  <c r="R87" i="8"/>
  <c r="Q87" i="8"/>
  <c r="P87" i="8"/>
  <c r="E87" i="8"/>
  <c r="T86" i="8"/>
  <c r="S86" i="8"/>
  <c r="R86" i="8"/>
  <c r="Q86" i="8"/>
  <c r="P86" i="8"/>
  <c r="E86" i="8"/>
  <c r="U86" i="8" s="1"/>
  <c r="W72" i="8"/>
  <c r="V72" i="8"/>
  <c r="O72" i="8"/>
  <c r="N72" i="8"/>
  <c r="M72" i="8"/>
  <c r="L72" i="8"/>
  <c r="K72" i="8"/>
  <c r="J72" i="8"/>
  <c r="I72" i="8"/>
  <c r="H72" i="8"/>
  <c r="G72" i="8"/>
  <c r="F72" i="8"/>
  <c r="C72" i="8"/>
  <c r="B72" i="8"/>
  <c r="W71" i="8"/>
  <c r="V71" i="8"/>
  <c r="O71" i="8"/>
  <c r="N71" i="8"/>
  <c r="M71" i="8"/>
  <c r="L71" i="8"/>
  <c r="K71" i="8"/>
  <c r="S71" i="8" s="1"/>
  <c r="J71" i="8"/>
  <c r="I71" i="8"/>
  <c r="H71" i="8"/>
  <c r="G71" i="8"/>
  <c r="F71" i="8"/>
  <c r="C71" i="8"/>
  <c r="B71" i="8"/>
  <c r="W70" i="8"/>
  <c r="V70" i="8"/>
  <c r="O70" i="8"/>
  <c r="N70" i="8"/>
  <c r="M70" i="8"/>
  <c r="L70" i="8"/>
  <c r="K70" i="8"/>
  <c r="J70" i="8"/>
  <c r="R70" i="8" s="1"/>
  <c r="I70" i="8"/>
  <c r="S70" i="8" s="1"/>
  <c r="H70" i="8"/>
  <c r="G70" i="8"/>
  <c r="F70" i="8"/>
  <c r="C70" i="8"/>
  <c r="B70" i="8"/>
  <c r="S69" i="8"/>
  <c r="R69" i="8"/>
  <c r="Q69" i="8"/>
  <c r="U69" i="8" s="1"/>
  <c r="P69" i="8"/>
  <c r="T69" i="8" s="1"/>
  <c r="E69" i="8"/>
  <c r="W67" i="8"/>
  <c r="V67" i="8"/>
  <c r="O67" i="8"/>
  <c r="N67" i="8"/>
  <c r="M67" i="8"/>
  <c r="L67" i="8"/>
  <c r="K67" i="8"/>
  <c r="J67" i="8"/>
  <c r="I67" i="8"/>
  <c r="H67" i="8"/>
  <c r="G67" i="8"/>
  <c r="F67" i="8"/>
  <c r="C67" i="8"/>
  <c r="B67" i="8"/>
  <c r="E67" i="8" s="1"/>
  <c r="W66" i="8"/>
  <c r="V66" i="8"/>
  <c r="S66" i="8"/>
  <c r="O66" i="8"/>
  <c r="N66" i="8"/>
  <c r="M66" i="8"/>
  <c r="L66" i="8"/>
  <c r="K66" i="8"/>
  <c r="J66" i="8"/>
  <c r="I66" i="8"/>
  <c r="H66" i="8"/>
  <c r="R66" i="8" s="1"/>
  <c r="G66" i="8"/>
  <c r="F66" i="8"/>
  <c r="C66" i="8"/>
  <c r="B66" i="8"/>
  <c r="S65" i="8"/>
  <c r="R65" i="8"/>
  <c r="Q65" i="8"/>
  <c r="P65" i="8"/>
  <c r="E65" i="8"/>
  <c r="U64" i="8"/>
  <c r="T64" i="8"/>
  <c r="S64" i="8"/>
  <c r="R64" i="8"/>
  <c r="Q64" i="8"/>
  <c r="P64" i="8"/>
  <c r="E64" i="8"/>
  <c r="U63" i="8"/>
  <c r="T63" i="8"/>
  <c r="S63" i="8"/>
  <c r="R63" i="8"/>
  <c r="Q63" i="8"/>
  <c r="P63" i="8"/>
  <c r="E63" i="8"/>
  <c r="S62" i="8"/>
  <c r="R62" i="8"/>
  <c r="Q62" i="8"/>
  <c r="P62" i="8"/>
  <c r="E62" i="8"/>
  <c r="S61" i="8"/>
  <c r="R61" i="8"/>
  <c r="Q61" i="8"/>
  <c r="P61" i="8"/>
  <c r="E61" i="8"/>
  <c r="V59" i="8"/>
  <c r="O59" i="8"/>
  <c r="N59" i="8"/>
  <c r="M59" i="8"/>
  <c r="L59" i="8"/>
  <c r="K59" i="8"/>
  <c r="J59" i="8"/>
  <c r="I59" i="8"/>
  <c r="S59" i="8" s="1"/>
  <c r="H59" i="8"/>
  <c r="G59" i="8"/>
  <c r="F59" i="8"/>
  <c r="E59" i="8"/>
  <c r="C59" i="8"/>
  <c r="B59" i="8"/>
  <c r="S58" i="8"/>
  <c r="R58" i="8"/>
  <c r="Q58" i="8"/>
  <c r="P58" i="8"/>
  <c r="E58" i="8"/>
  <c r="U58" i="8" s="1"/>
  <c r="S57" i="8"/>
  <c r="R57" i="8"/>
  <c r="Q57" i="8"/>
  <c r="P57" i="8"/>
  <c r="E57" i="8"/>
  <c r="T56" i="8"/>
  <c r="S56" i="8"/>
  <c r="R56" i="8"/>
  <c r="Q56" i="8"/>
  <c r="P56" i="8"/>
  <c r="E56" i="8"/>
  <c r="U56" i="8" s="1"/>
  <c r="U55" i="8"/>
  <c r="T55" i="8"/>
  <c r="S55" i="8"/>
  <c r="R55" i="8"/>
  <c r="Q55" i="8"/>
  <c r="P55" i="8"/>
  <c r="E55" i="8"/>
  <c r="W53" i="8"/>
  <c r="V53" i="8"/>
  <c r="S53" i="8"/>
  <c r="O53" i="8"/>
  <c r="N53" i="8"/>
  <c r="M53" i="8"/>
  <c r="L53" i="8"/>
  <c r="K53" i="8"/>
  <c r="J53" i="8"/>
  <c r="I53" i="8"/>
  <c r="H53" i="8"/>
  <c r="R53" i="8" s="1"/>
  <c r="G53" i="8"/>
  <c r="F53" i="8"/>
  <c r="C53" i="8"/>
  <c r="B53" i="8"/>
  <c r="S52" i="8"/>
  <c r="R52" i="8"/>
  <c r="Q52" i="8"/>
  <c r="P52" i="8"/>
  <c r="E52" i="8"/>
  <c r="U51" i="8"/>
  <c r="S51" i="8"/>
  <c r="R51" i="8"/>
  <c r="Q51" i="8"/>
  <c r="P51" i="8"/>
  <c r="E51" i="8"/>
  <c r="T51" i="8" s="1"/>
  <c r="U50" i="8"/>
  <c r="T50" i="8"/>
  <c r="S50" i="8"/>
  <c r="R50" i="8"/>
  <c r="Q50" i="8"/>
  <c r="P50" i="8"/>
  <c r="E50" i="8"/>
  <c r="T49" i="8"/>
  <c r="S49" i="8"/>
  <c r="R49" i="8"/>
  <c r="Q49" i="8"/>
  <c r="P49" i="8"/>
  <c r="E49" i="8"/>
  <c r="U49" i="8" s="1"/>
  <c r="S48" i="8"/>
  <c r="R48" i="8"/>
  <c r="Q48" i="8"/>
  <c r="P48" i="8"/>
  <c r="E48" i="8"/>
  <c r="S47" i="8"/>
  <c r="R47" i="8"/>
  <c r="Q47" i="8"/>
  <c r="P47" i="8"/>
  <c r="E47" i="8"/>
  <c r="U47" i="8" s="1"/>
  <c r="T46" i="8"/>
  <c r="S46" i="8"/>
  <c r="R46" i="8"/>
  <c r="Q46" i="8"/>
  <c r="P46" i="8"/>
  <c r="E46" i="8"/>
  <c r="U46" i="8" s="1"/>
  <c r="T45" i="8"/>
  <c r="S45" i="8"/>
  <c r="R45" i="8"/>
  <c r="Q45" i="8"/>
  <c r="P45" i="8"/>
  <c r="E45" i="8"/>
  <c r="U45" i="8" s="1"/>
  <c r="S44" i="8"/>
  <c r="R44" i="8"/>
  <c r="Q44" i="8"/>
  <c r="P44" i="8"/>
  <c r="E44" i="8"/>
  <c r="U43" i="8"/>
  <c r="S43" i="8"/>
  <c r="R43" i="8"/>
  <c r="Q43" i="8"/>
  <c r="P43" i="8"/>
  <c r="E43" i="8"/>
  <c r="T43" i="8" s="1"/>
  <c r="U42" i="8"/>
  <c r="T42" i="8"/>
  <c r="S42" i="8"/>
  <c r="R42" i="8"/>
  <c r="Q42" i="8"/>
  <c r="P42" i="8"/>
  <c r="E42" i="8"/>
  <c r="W40" i="8"/>
  <c r="V40" i="8"/>
  <c r="O40" i="8"/>
  <c r="N40" i="8"/>
  <c r="M40" i="8"/>
  <c r="L40" i="8"/>
  <c r="K40" i="8"/>
  <c r="S40" i="8" s="1"/>
  <c r="J40" i="8"/>
  <c r="I40" i="8"/>
  <c r="H40" i="8"/>
  <c r="R40" i="8" s="1"/>
  <c r="G40" i="8"/>
  <c r="F40" i="8"/>
  <c r="C40" i="8"/>
  <c r="B40" i="8"/>
  <c r="S39" i="8"/>
  <c r="R39" i="8"/>
  <c r="Q39" i="8"/>
  <c r="P39" i="8"/>
  <c r="E39" i="8"/>
  <c r="S38" i="8"/>
  <c r="R38" i="8"/>
  <c r="Q38" i="8"/>
  <c r="P38" i="8"/>
  <c r="T38" i="8" s="1"/>
  <c r="E38" i="8"/>
  <c r="T37" i="8"/>
  <c r="S37" i="8"/>
  <c r="R37" i="8"/>
  <c r="Q37" i="8"/>
  <c r="P37" i="8"/>
  <c r="E37" i="8"/>
  <c r="U37" i="8" s="1"/>
  <c r="S36" i="8"/>
  <c r="R36" i="8"/>
  <c r="Q36" i="8"/>
  <c r="P36" i="8"/>
  <c r="T36" i="8" s="1"/>
  <c r="E36" i="8"/>
  <c r="S35" i="8"/>
  <c r="R35" i="8"/>
  <c r="Q35" i="8"/>
  <c r="P35" i="8"/>
  <c r="E35" i="8"/>
  <c r="W33" i="8"/>
  <c r="V33" i="8"/>
  <c r="O33" i="8"/>
  <c r="N33" i="8"/>
  <c r="M33" i="8"/>
  <c r="L33" i="8"/>
  <c r="K33" i="8"/>
  <c r="J33" i="8"/>
  <c r="I33" i="8"/>
  <c r="Q33" i="8" s="1"/>
  <c r="H33" i="8"/>
  <c r="G33" i="8"/>
  <c r="F33" i="8"/>
  <c r="E33" i="8"/>
  <c r="C33" i="8"/>
  <c r="B33" i="8"/>
  <c r="U32" i="8"/>
  <c r="S32" i="8"/>
  <c r="R32" i="8"/>
  <c r="Q32" i="8"/>
  <c r="P32" i="8"/>
  <c r="E32" i="8"/>
  <c r="W30" i="8"/>
  <c r="V30" i="8"/>
  <c r="S30" i="8"/>
  <c r="O30" i="8"/>
  <c r="N30" i="8"/>
  <c r="M30" i="8"/>
  <c r="L30" i="8"/>
  <c r="K30" i="8"/>
  <c r="J30" i="8"/>
  <c r="I30" i="8"/>
  <c r="H30" i="8"/>
  <c r="R30" i="8" s="1"/>
  <c r="G30" i="8"/>
  <c r="F30" i="8"/>
  <c r="C30" i="8"/>
  <c r="B30" i="8"/>
  <c r="S29" i="8"/>
  <c r="R29" i="8"/>
  <c r="Q29" i="8"/>
  <c r="P29" i="8"/>
  <c r="E29" i="8"/>
  <c r="S28" i="8"/>
  <c r="R28" i="8"/>
  <c r="Q28" i="8"/>
  <c r="P28" i="8"/>
  <c r="E28" i="8"/>
  <c r="U27" i="8"/>
  <c r="S27" i="8"/>
  <c r="R27" i="8"/>
  <c r="Q27" i="8"/>
  <c r="P27" i="8"/>
  <c r="E27" i="8"/>
  <c r="T27" i="8" s="1"/>
  <c r="T26" i="8"/>
  <c r="S26" i="8"/>
  <c r="R26" i="8"/>
  <c r="Q26" i="8"/>
  <c r="P26" i="8"/>
  <c r="E26" i="8"/>
  <c r="U26" i="8" s="1"/>
  <c r="W24" i="8"/>
  <c r="V24" i="8"/>
  <c r="O24" i="8"/>
  <c r="N24" i="8"/>
  <c r="M24" i="8"/>
  <c r="L24" i="8"/>
  <c r="K24" i="8"/>
  <c r="J24" i="8"/>
  <c r="I24" i="8"/>
  <c r="Q24" i="8" s="1"/>
  <c r="H24" i="8"/>
  <c r="P24" i="8" s="1"/>
  <c r="G24" i="8"/>
  <c r="F24" i="8"/>
  <c r="C24" i="8"/>
  <c r="B24" i="8"/>
  <c r="E24" i="8" s="1"/>
  <c r="U23" i="8"/>
  <c r="T23" i="8"/>
  <c r="S23" i="8"/>
  <c r="R23" i="8"/>
  <c r="Q23" i="8"/>
  <c r="P23" i="8"/>
  <c r="E23" i="8"/>
  <c r="U22" i="8"/>
  <c r="T22" i="8"/>
  <c r="S22" i="8"/>
  <c r="R22" i="8"/>
  <c r="Q22" i="8"/>
  <c r="P22" i="8"/>
  <c r="E22" i="8"/>
  <c r="S21" i="8"/>
  <c r="R21" i="8"/>
  <c r="Q21" i="8"/>
  <c r="P21" i="8"/>
  <c r="E21" i="8"/>
  <c r="S20" i="8"/>
  <c r="R20" i="8"/>
  <c r="Q20" i="8"/>
  <c r="P20" i="8"/>
  <c r="E20" i="8"/>
  <c r="S19" i="8"/>
  <c r="R19" i="8"/>
  <c r="Q19" i="8"/>
  <c r="P19" i="8"/>
  <c r="E19" i="8"/>
  <c r="U19" i="8" s="1"/>
  <c r="U18" i="8"/>
  <c r="T18" i="8"/>
  <c r="S18" i="8"/>
  <c r="R18" i="8"/>
  <c r="Q18" i="8"/>
  <c r="P18" i="8"/>
  <c r="E18" i="8"/>
  <c r="W16" i="8"/>
  <c r="V16" i="8"/>
  <c r="O16" i="8"/>
  <c r="N16" i="8"/>
  <c r="M16" i="8"/>
  <c r="L16" i="8"/>
  <c r="K16" i="8"/>
  <c r="J16" i="8"/>
  <c r="I16" i="8"/>
  <c r="H16" i="8"/>
  <c r="R16" i="8" s="1"/>
  <c r="G16" i="8"/>
  <c r="F16" i="8"/>
  <c r="C16" i="8"/>
  <c r="B16" i="8"/>
  <c r="S15" i="8"/>
  <c r="R15" i="8"/>
  <c r="Q15" i="8"/>
  <c r="P15" i="8"/>
  <c r="E15" i="8"/>
  <c r="U14" i="8"/>
  <c r="T14" i="8"/>
  <c r="S14" i="8"/>
  <c r="R14" i="8"/>
  <c r="Q14" i="8"/>
  <c r="P14" i="8"/>
  <c r="E14" i="8"/>
  <c r="T13" i="8"/>
  <c r="S13" i="8"/>
  <c r="R13" i="8"/>
  <c r="Q13" i="8"/>
  <c r="P13" i="8"/>
  <c r="E13" i="8"/>
  <c r="U13" i="8" s="1"/>
  <c r="T12" i="8"/>
  <c r="S12" i="8"/>
  <c r="R12" i="8"/>
  <c r="Q12" i="8"/>
  <c r="P12" i="8"/>
  <c r="E12" i="8"/>
  <c r="U12" i="8" s="1"/>
  <c r="S11" i="8"/>
  <c r="R11" i="8"/>
  <c r="Q11" i="8"/>
  <c r="P11" i="8"/>
  <c r="E11" i="8"/>
  <c r="S10" i="8"/>
  <c r="R10" i="8"/>
  <c r="Q10" i="8"/>
  <c r="P10" i="8"/>
  <c r="E10" i="8"/>
  <c r="U9" i="8"/>
  <c r="T9" i="8"/>
  <c r="S9" i="8"/>
  <c r="R9" i="8"/>
  <c r="Q9" i="8"/>
  <c r="P9" i="8"/>
  <c r="E9" i="8"/>
  <c r="T93" i="7"/>
  <c r="S93" i="7"/>
  <c r="R93" i="7"/>
  <c r="Q93" i="7"/>
  <c r="P93" i="7"/>
  <c r="E93" i="7"/>
  <c r="U93" i="7" s="1"/>
  <c r="S92" i="7"/>
  <c r="R92" i="7"/>
  <c r="Q92" i="7"/>
  <c r="P92" i="7"/>
  <c r="E92" i="7"/>
  <c r="U91" i="7"/>
  <c r="T91" i="7"/>
  <c r="S91" i="7"/>
  <c r="R91" i="7"/>
  <c r="Q91" i="7"/>
  <c r="P91" i="7"/>
  <c r="E91" i="7"/>
  <c r="S90" i="7"/>
  <c r="R90" i="7"/>
  <c r="Q90" i="7"/>
  <c r="P90" i="7"/>
  <c r="E90" i="7"/>
  <c r="U90" i="7" s="1"/>
  <c r="S89" i="7"/>
  <c r="R89" i="7"/>
  <c r="Q89" i="7"/>
  <c r="P89" i="7"/>
  <c r="E89" i="7"/>
  <c r="U89" i="7" s="1"/>
  <c r="S88" i="7"/>
  <c r="R88" i="7"/>
  <c r="Q88" i="7"/>
  <c r="P88" i="7"/>
  <c r="E88" i="7"/>
  <c r="U87" i="7"/>
  <c r="S87" i="7"/>
  <c r="R87" i="7"/>
  <c r="Q87" i="7"/>
  <c r="P87" i="7"/>
  <c r="E87" i="7"/>
  <c r="T87" i="7" s="1"/>
  <c r="U86" i="7"/>
  <c r="T86" i="7"/>
  <c r="S86" i="7"/>
  <c r="R86" i="7"/>
  <c r="Q86" i="7"/>
  <c r="P86" i="7"/>
  <c r="E86" i="7"/>
  <c r="W72" i="7"/>
  <c r="V72" i="7"/>
  <c r="O72" i="7"/>
  <c r="N72" i="7"/>
  <c r="M72" i="7"/>
  <c r="L72" i="7"/>
  <c r="K72" i="7"/>
  <c r="J72" i="7"/>
  <c r="I72" i="7"/>
  <c r="H72" i="7"/>
  <c r="G72" i="7"/>
  <c r="F72" i="7"/>
  <c r="C72" i="7"/>
  <c r="B72" i="7"/>
  <c r="W71" i="7"/>
  <c r="V71" i="7"/>
  <c r="S71" i="7"/>
  <c r="O71" i="7"/>
  <c r="N71" i="7"/>
  <c r="M71" i="7"/>
  <c r="L71" i="7"/>
  <c r="K71" i="7"/>
  <c r="J71" i="7"/>
  <c r="R71" i="7" s="1"/>
  <c r="I71" i="7"/>
  <c r="H71" i="7"/>
  <c r="G71" i="7"/>
  <c r="F71" i="7"/>
  <c r="C71" i="7"/>
  <c r="B71" i="7"/>
  <c r="E71" i="7" s="1"/>
  <c r="W70" i="7"/>
  <c r="V70" i="7"/>
  <c r="O70" i="7"/>
  <c r="N70" i="7"/>
  <c r="M70" i="7"/>
  <c r="L70" i="7"/>
  <c r="K70" i="7"/>
  <c r="J70" i="7"/>
  <c r="I70" i="7"/>
  <c r="H70" i="7"/>
  <c r="G70" i="7"/>
  <c r="F70" i="7"/>
  <c r="E70" i="7"/>
  <c r="C70" i="7"/>
  <c r="B70" i="7"/>
  <c r="S69" i="7"/>
  <c r="R69" i="7"/>
  <c r="Q69" i="7"/>
  <c r="P69" i="7"/>
  <c r="E69" i="7"/>
  <c r="U69" i="7" s="1"/>
  <c r="W67" i="7"/>
  <c r="V67" i="7"/>
  <c r="O67" i="7"/>
  <c r="N67" i="7"/>
  <c r="M67" i="7"/>
  <c r="L67" i="7"/>
  <c r="K67" i="7"/>
  <c r="J67" i="7"/>
  <c r="I67" i="7"/>
  <c r="H67" i="7"/>
  <c r="G67" i="7"/>
  <c r="F67" i="7"/>
  <c r="C67" i="7"/>
  <c r="B67" i="7"/>
  <c r="W66" i="7"/>
  <c r="V66" i="7"/>
  <c r="O66" i="7"/>
  <c r="N66" i="7"/>
  <c r="M66" i="7"/>
  <c r="L66" i="7"/>
  <c r="K66" i="7"/>
  <c r="J66" i="7"/>
  <c r="I66" i="7"/>
  <c r="S66" i="7" s="1"/>
  <c r="H66" i="7"/>
  <c r="G66" i="7"/>
  <c r="F66" i="7"/>
  <c r="C66" i="7"/>
  <c r="B66" i="7"/>
  <c r="U65" i="7"/>
  <c r="T65" i="7"/>
  <c r="S65" i="7"/>
  <c r="R65" i="7"/>
  <c r="Q65" i="7"/>
  <c r="P65" i="7"/>
  <c r="E65" i="7"/>
  <c r="T64" i="7"/>
  <c r="S64" i="7"/>
  <c r="R64" i="7"/>
  <c r="Q64" i="7"/>
  <c r="P64" i="7"/>
  <c r="E64" i="7"/>
  <c r="U64" i="7" s="1"/>
  <c r="T63" i="7"/>
  <c r="S63" i="7"/>
  <c r="R63" i="7"/>
  <c r="Q63" i="7"/>
  <c r="P63" i="7"/>
  <c r="E63" i="7"/>
  <c r="U63" i="7" s="1"/>
  <c r="S62" i="7"/>
  <c r="R62" i="7"/>
  <c r="Q62" i="7"/>
  <c r="P62" i="7"/>
  <c r="E62" i="7"/>
  <c r="U61" i="7"/>
  <c r="T61" i="7"/>
  <c r="S61" i="7"/>
  <c r="R61" i="7"/>
  <c r="Q61" i="7"/>
  <c r="P61" i="7"/>
  <c r="E61" i="7"/>
  <c r="V59" i="7"/>
  <c r="O59" i="7"/>
  <c r="N59" i="7"/>
  <c r="M59" i="7"/>
  <c r="L59" i="7"/>
  <c r="K59" i="7"/>
  <c r="J59" i="7"/>
  <c r="I59" i="7"/>
  <c r="S59" i="7" s="1"/>
  <c r="H59" i="7"/>
  <c r="R59" i="7" s="1"/>
  <c r="G59" i="7"/>
  <c r="F59" i="7"/>
  <c r="C59" i="7"/>
  <c r="B59" i="7"/>
  <c r="E59" i="7" s="1"/>
  <c r="S58" i="7"/>
  <c r="R58" i="7"/>
  <c r="Q58" i="7"/>
  <c r="P58" i="7"/>
  <c r="E58" i="7"/>
  <c r="S57" i="7"/>
  <c r="R57" i="7"/>
  <c r="Q57" i="7"/>
  <c r="P57" i="7"/>
  <c r="E57" i="7"/>
  <c r="U57" i="7" s="1"/>
  <c r="U56" i="7"/>
  <c r="T56" i="7"/>
  <c r="S56" i="7"/>
  <c r="R56" i="7"/>
  <c r="Q56" i="7"/>
  <c r="P56" i="7"/>
  <c r="E56" i="7"/>
  <c r="S55" i="7"/>
  <c r="R55" i="7"/>
  <c r="Q55" i="7"/>
  <c r="P55" i="7"/>
  <c r="E55" i="7"/>
  <c r="U55" i="7" s="1"/>
  <c r="W53" i="7"/>
  <c r="V53" i="7"/>
  <c r="O53" i="7"/>
  <c r="N53" i="7"/>
  <c r="M53" i="7"/>
  <c r="L53" i="7"/>
  <c r="K53" i="7"/>
  <c r="J53" i="7"/>
  <c r="I53" i="7"/>
  <c r="S53" i="7" s="1"/>
  <c r="H53" i="7"/>
  <c r="G53" i="7"/>
  <c r="F53" i="7"/>
  <c r="C53" i="7"/>
  <c r="B53" i="7"/>
  <c r="S52" i="7"/>
  <c r="R52" i="7"/>
  <c r="Q52" i="7"/>
  <c r="P52" i="7"/>
  <c r="E52" i="7"/>
  <c r="S51" i="7"/>
  <c r="R51" i="7"/>
  <c r="Q51" i="7"/>
  <c r="P51" i="7"/>
  <c r="E51" i="7"/>
  <c r="T50" i="7"/>
  <c r="S50" i="7"/>
  <c r="R50" i="7"/>
  <c r="Q50" i="7"/>
  <c r="P50" i="7"/>
  <c r="E50" i="7"/>
  <c r="U50" i="7" s="1"/>
  <c r="S49" i="7"/>
  <c r="R49" i="7"/>
  <c r="Q49" i="7"/>
  <c r="P49" i="7"/>
  <c r="E49" i="7"/>
  <c r="U48" i="7"/>
  <c r="T48" i="7"/>
  <c r="S48" i="7"/>
  <c r="R48" i="7"/>
  <c r="Q48" i="7"/>
  <c r="P48" i="7"/>
  <c r="E48" i="7"/>
  <c r="S47" i="7"/>
  <c r="R47" i="7"/>
  <c r="Q47" i="7"/>
  <c r="P47" i="7"/>
  <c r="E47" i="7"/>
  <c r="S46" i="7"/>
  <c r="R46" i="7"/>
  <c r="Q46" i="7"/>
  <c r="P46" i="7"/>
  <c r="E46" i="7"/>
  <c r="U46" i="7" s="1"/>
  <c r="S45" i="7"/>
  <c r="R45" i="7"/>
  <c r="Q45" i="7"/>
  <c r="P45" i="7"/>
  <c r="E45" i="7"/>
  <c r="U44" i="7"/>
  <c r="T44" i="7"/>
  <c r="S44" i="7"/>
  <c r="R44" i="7"/>
  <c r="Q44" i="7"/>
  <c r="P44" i="7"/>
  <c r="E44" i="7"/>
  <c r="T43" i="7"/>
  <c r="S43" i="7"/>
  <c r="R43" i="7"/>
  <c r="Q43" i="7"/>
  <c r="P43" i="7"/>
  <c r="E43" i="7"/>
  <c r="U43" i="7" s="1"/>
  <c r="S42" i="7"/>
  <c r="R42" i="7"/>
  <c r="Q42" i="7"/>
  <c r="P42" i="7"/>
  <c r="E42" i="7"/>
  <c r="W40" i="7"/>
  <c r="V40" i="7"/>
  <c r="O40" i="7"/>
  <c r="N40" i="7"/>
  <c r="M40" i="7"/>
  <c r="L40" i="7"/>
  <c r="K40" i="7"/>
  <c r="J40" i="7"/>
  <c r="I40" i="7"/>
  <c r="H40" i="7"/>
  <c r="G40" i="7"/>
  <c r="F40" i="7"/>
  <c r="C40" i="7"/>
  <c r="B40" i="7"/>
  <c r="E40" i="7" s="1"/>
  <c r="U39" i="7"/>
  <c r="S39" i="7"/>
  <c r="R39" i="7"/>
  <c r="Q39" i="7"/>
  <c r="P39" i="7"/>
  <c r="E39" i="7"/>
  <c r="T39" i="7" s="1"/>
  <c r="U38" i="7"/>
  <c r="T38" i="7"/>
  <c r="S38" i="7"/>
  <c r="R38" i="7"/>
  <c r="Q38" i="7"/>
  <c r="P38" i="7"/>
  <c r="E38" i="7"/>
  <c r="S37" i="7"/>
  <c r="R37" i="7"/>
  <c r="Q37" i="7"/>
  <c r="P37" i="7"/>
  <c r="E37" i="7"/>
  <c r="U37" i="7" s="1"/>
  <c r="S36" i="7"/>
  <c r="R36" i="7"/>
  <c r="Q36" i="7"/>
  <c r="P36" i="7"/>
  <c r="E36" i="7"/>
  <c r="S35" i="7"/>
  <c r="R35" i="7"/>
  <c r="Q35" i="7"/>
  <c r="U35" i="7" s="1"/>
  <c r="P35" i="7"/>
  <c r="T35" i="7" s="1"/>
  <c r="E35" i="7"/>
  <c r="W33" i="7"/>
  <c r="V33" i="7"/>
  <c r="O33" i="7"/>
  <c r="N33" i="7"/>
  <c r="M33" i="7"/>
  <c r="L33" i="7"/>
  <c r="K33" i="7"/>
  <c r="J33" i="7"/>
  <c r="I33" i="7"/>
  <c r="S33" i="7" s="1"/>
  <c r="H33" i="7"/>
  <c r="G33" i="7"/>
  <c r="F33" i="7"/>
  <c r="C33" i="7"/>
  <c r="E33" i="7" s="1"/>
  <c r="B33" i="7"/>
  <c r="S32" i="7"/>
  <c r="R32" i="7"/>
  <c r="Q32" i="7"/>
  <c r="P32" i="7"/>
  <c r="E32" i="7"/>
  <c r="U32" i="7" s="1"/>
  <c r="W30" i="7"/>
  <c r="V30" i="7"/>
  <c r="O30" i="7"/>
  <c r="N30" i="7"/>
  <c r="M30" i="7"/>
  <c r="L30" i="7"/>
  <c r="K30" i="7"/>
  <c r="J30" i="7"/>
  <c r="I30" i="7"/>
  <c r="H30" i="7"/>
  <c r="P30" i="7" s="1"/>
  <c r="G30" i="7"/>
  <c r="F30" i="7"/>
  <c r="C30" i="7"/>
  <c r="B30" i="7"/>
  <c r="E30" i="7" s="1"/>
  <c r="U29" i="7"/>
  <c r="T29" i="7"/>
  <c r="S29" i="7"/>
  <c r="R29" i="7"/>
  <c r="Q29" i="7"/>
  <c r="P29" i="7"/>
  <c r="E29" i="7"/>
  <c r="U28" i="7"/>
  <c r="T28" i="7"/>
  <c r="S28" i="7"/>
  <c r="R28" i="7"/>
  <c r="Q28" i="7"/>
  <c r="P28" i="7"/>
  <c r="E28" i="7"/>
  <c r="S27" i="7"/>
  <c r="R27" i="7"/>
  <c r="Q27" i="7"/>
  <c r="P27" i="7"/>
  <c r="E27" i="7"/>
  <c r="S26" i="7"/>
  <c r="R26" i="7"/>
  <c r="Q26" i="7"/>
  <c r="P26" i="7"/>
  <c r="E26" i="7"/>
  <c r="W24" i="7"/>
  <c r="V24" i="7"/>
  <c r="O24" i="7"/>
  <c r="N24" i="7"/>
  <c r="M24" i="7"/>
  <c r="L24" i="7"/>
  <c r="K24" i="7"/>
  <c r="J24" i="7"/>
  <c r="I24" i="7"/>
  <c r="H24" i="7"/>
  <c r="R24" i="7" s="1"/>
  <c r="G24" i="7"/>
  <c r="F24" i="7"/>
  <c r="C24" i="7"/>
  <c r="B24" i="7"/>
  <c r="E24" i="7" s="1"/>
  <c r="S23" i="7"/>
  <c r="R23" i="7"/>
  <c r="Q23" i="7"/>
  <c r="P23" i="7"/>
  <c r="E23" i="7"/>
  <c r="U23" i="7" s="1"/>
  <c r="T22" i="7"/>
  <c r="S22" i="7"/>
  <c r="R22" i="7"/>
  <c r="Q22" i="7"/>
  <c r="P22" i="7"/>
  <c r="E22" i="7"/>
  <c r="U22" i="7" s="1"/>
  <c r="S21" i="7"/>
  <c r="R21" i="7"/>
  <c r="Q21" i="7"/>
  <c r="P21" i="7"/>
  <c r="E21" i="7"/>
  <c r="U20" i="7"/>
  <c r="T20" i="7"/>
  <c r="S20" i="7"/>
  <c r="R20" i="7"/>
  <c r="Q20" i="7"/>
  <c r="P20" i="7"/>
  <c r="E20" i="7"/>
  <c r="T19" i="7"/>
  <c r="S19" i="7"/>
  <c r="R19" i="7"/>
  <c r="Q19" i="7"/>
  <c r="P19" i="7"/>
  <c r="E19" i="7"/>
  <c r="U19" i="7" s="1"/>
  <c r="T18" i="7"/>
  <c r="S18" i="7"/>
  <c r="R18" i="7"/>
  <c r="Q18" i="7"/>
  <c r="P18" i="7"/>
  <c r="E18" i="7"/>
  <c r="U18" i="7" s="1"/>
  <c r="W16" i="7"/>
  <c r="V16" i="7"/>
  <c r="O16" i="7"/>
  <c r="N16" i="7"/>
  <c r="M16" i="7"/>
  <c r="L16" i="7"/>
  <c r="K16" i="7"/>
  <c r="J16" i="7"/>
  <c r="I16" i="7"/>
  <c r="S16" i="7" s="1"/>
  <c r="H16" i="7"/>
  <c r="P16" i="7" s="1"/>
  <c r="G16" i="7"/>
  <c r="F16" i="7"/>
  <c r="C16" i="7"/>
  <c r="B16" i="7"/>
  <c r="S15" i="7"/>
  <c r="R15" i="7"/>
  <c r="Q15" i="7"/>
  <c r="P15" i="7"/>
  <c r="E15" i="7"/>
  <c r="S14" i="7"/>
  <c r="R14" i="7"/>
  <c r="Q14" i="7"/>
  <c r="P14" i="7"/>
  <c r="E14" i="7"/>
  <c r="T13" i="7"/>
  <c r="S13" i="7"/>
  <c r="R13" i="7"/>
  <c r="Q13" i="7"/>
  <c r="P13" i="7"/>
  <c r="E13" i="7"/>
  <c r="U13" i="7" s="1"/>
  <c r="S12" i="7"/>
  <c r="R12" i="7"/>
  <c r="Q12" i="7"/>
  <c r="P12" i="7"/>
  <c r="E12" i="7"/>
  <c r="T11" i="7"/>
  <c r="S11" i="7"/>
  <c r="R11" i="7"/>
  <c r="Q11" i="7"/>
  <c r="P11" i="7"/>
  <c r="E11" i="7"/>
  <c r="U11" i="7" s="1"/>
  <c r="S10" i="7"/>
  <c r="R10" i="7"/>
  <c r="Q10" i="7"/>
  <c r="P10" i="7"/>
  <c r="E10" i="7"/>
  <c r="U10" i="7" s="1"/>
  <c r="T9" i="7"/>
  <c r="S9" i="7"/>
  <c r="R9" i="7"/>
  <c r="Q9" i="7"/>
  <c r="P9" i="7"/>
  <c r="E9" i="7"/>
  <c r="U9" i="7" s="1"/>
  <c r="S93" i="6"/>
  <c r="R93" i="6"/>
  <c r="Q93" i="6"/>
  <c r="P93" i="6"/>
  <c r="E93" i="6"/>
  <c r="T92" i="6"/>
  <c r="S92" i="6"/>
  <c r="R92" i="6"/>
  <c r="Q92" i="6"/>
  <c r="P92" i="6"/>
  <c r="E92" i="6"/>
  <c r="U92" i="6" s="1"/>
  <c r="S91" i="6"/>
  <c r="R91" i="6"/>
  <c r="Q91" i="6"/>
  <c r="P91" i="6"/>
  <c r="E91" i="6"/>
  <c r="T90" i="6"/>
  <c r="S90" i="6"/>
  <c r="R90" i="6"/>
  <c r="Q90" i="6"/>
  <c r="P90" i="6"/>
  <c r="E90" i="6"/>
  <c r="U90" i="6" s="1"/>
  <c r="S89" i="6"/>
  <c r="R89" i="6"/>
  <c r="Q89" i="6"/>
  <c r="P89" i="6"/>
  <c r="E89" i="6"/>
  <c r="U88" i="6"/>
  <c r="T88" i="6"/>
  <c r="S88" i="6"/>
  <c r="R88" i="6"/>
  <c r="Q88" i="6"/>
  <c r="P88" i="6"/>
  <c r="E88" i="6"/>
  <c r="T87" i="6"/>
  <c r="S87" i="6"/>
  <c r="R87" i="6"/>
  <c r="Q87" i="6"/>
  <c r="P87" i="6"/>
  <c r="E87" i="6"/>
  <c r="U87" i="6" s="1"/>
  <c r="S86" i="6"/>
  <c r="R86" i="6"/>
  <c r="Q86" i="6"/>
  <c r="P86" i="6"/>
  <c r="E86" i="6"/>
  <c r="W72" i="6"/>
  <c r="V72" i="6"/>
  <c r="O72" i="6"/>
  <c r="N72" i="6"/>
  <c r="M72" i="6"/>
  <c r="L72" i="6"/>
  <c r="K72" i="6"/>
  <c r="J72" i="6"/>
  <c r="I72" i="6"/>
  <c r="H72" i="6"/>
  <c r="G72" i="6"/>
  <c r="F72" i="6"/>
  <c r="C72" i="6"/>
  <c r="B72" i="6"/>
  <c r="W71" i="6"/>
  <c r="V71" i="6"/>
  <c r="O71" i="6"/>
  <c r="N71" i="6"/>
  <c r="M71" i="6"/>
  <c r="L71" i="6"/>
  <c r="K71" i="6"/>
  <c r="J71" i="6"/>
  <c r="I71" i="6"/>
  <c r="H71" i="6"/>
  <c r="P71" i="6" s="1"/>
  <c r="G71" i="6"/>
  <c r="F71" i="6"/>
  <c r="C71" i="6"/>
  <c r="B71" i="6"/>
  <c r="W70" i="6"/>
  <c r="V70" i="6"/>
  <c r="Q70" i="6"/>
  <c r="O70" i="6"/>
  <c r="N70" i="6"/>
  <c r="M70" i="6"/>
  <c r="L70" i="6"/>
  <c r="K70" i="6"/>
  <c r="J70" i="6"/>
  <c r="I70" i="6"/>
  <c r="H70" i="6"/>
  <c r="G70" i="6"/>
  <c r="F70" i="6"/>
  <c r="C70" i="6"/>
  <c r="B70" i="6"/>
  <c r="E70" i="6" s="1"/>
  <c r="S69" i="6"/>
  <c r="R69" i="6"/>
  <c r="Q69" i="6"/>
  <c r="P69" i="6"/>
  <c r="T69" i="6" s="1"/>
  <c r="E69" i="6"/>
  <c r="W67" i="6"/>
  <c r="V67" i="6"/>
  <c r="O67" i="6"/>
  <c r="N67" i="6"/>
  <c r="M67" i="6"/>
  <c r="L67" i="6"/>
  <c r="K67" i="6"/>
  <c r="J67" i="6"/>
  <c r="I67" i="6"/>
  <c r="H67" i="6"/>
  <c r="G67" i="6"/>
  <c r="F67" i="6"/>
  <c r="C67" i="6"/>
  <c r="B67" i="6"/>
  <c r="W66" i="6"/>
  <c r="V66" i="6"/>
  <c r="O66" i="6"/>
  <c r="N66" i="6"/>
  <c r="M66" i="6"/>
  <c r="L66" i="6"/>
  <c r="K66" i="6"/>
  <c r="J66" i="6"/>
  <c r="I66" i="6"/>
  <c r="H66" i="6"/>
  <c r="G66" i="6"/>
  <c r="F66" i="6"/>
  <c r="C66" i="6"/>
  <c r="B66" i="6"/>
  <c r="S65" i="6"/>
  <c r="R65" i="6"/>
  <c r="Q65" i="6"/>
  <c r="P65" i="6"/>
  <c r="E65" i="6"/>
  <c r="S64" i="6"/>
  <c r="R64" i="6"/>
  <c r="Q64" i="6"/>
  <c r="P64" i="6"/>
  <c r="E64" i="6"/>
  <c r="U64" i="6" s="1"/>
  <c r="S63" i="6"/>
  <c r="R63" i="6"/>
  <c r="Q63" i="6"/>
  <c r="P63" i="6"/>
  <c r="E63" i="6"/>
  <c r="T62" i="6"/>
  <c r="S62" i="6"/>
  <c r="R62" i="6"/>
  <c r="Q62" i="6"/>
  <c r="P62" i="6"/>
  <c r="E62" i="6"/>
  <c r="U62" i="6" s="1"/>
  <c r="S61" i="6"/>
  <c r="R61" i="6"/>
  <c r="Q61" i="6"/>
  <c r="P61" i="6"/>
  <c r="E61" i="6"/>
  <c r="V59" i="6"/>
  <c r="O59" i="6"/>
  <c r="N59" i="6"/>
  <c r="M59" i="6"/>
  <c r="L59" i="6"/>
  <c r="K59" i="6"/>
  <c r="J59" i="6"/>
  <c r="I59" i="6"/>
  <c r="H59" i="6"/>
  <c r="G59" i="6"/>
  <c r="F59" i="6"/>
  <c r="C59" i="6"/>
  <c r="B59" i="6"/>
  <c r="S58" i="6"/>
  <c r="R58" i="6"/>
  <c r="Q58" i="6"/>
  <c r="P58" i="6"/>
  <c r="E58" i="6"/>
  <c r="U58" i="6" s="1"/>
  <c r="S57" i="6"/>
  <c r="R57" i="6"/>
  <c r="Q57" i="6"/>
  <c r="P57" i="6"/>
  <c r="E57" i="6"/>
  <c r="T56" i="6"/>
  <c r="S56" i="6"/>
  <c r="R56" i="6"/>
  <c r="Q56" i="6"/>
  <c r="P56" i="6"/>
  <c r="E56" i="6"/>
  <c r="U56" i="6" s="1"/>
  <c r="S55" i="6"/>
  <c r="R55" i="6"/>
  <c r="Q55" i="6"/>
  <c r="P55" i="6"/>
  <c r="E55" i="6"/>
  <c r="W53" i="6"/>
  <c r="V53" i="6"/>
  <c r="O53" i="6"/>
  <c r="N53" i="6"/>
  <c r="M53" i="6"/>
  <c r="L53" i="6"/>
  <c r="K53" i="6"/>
  <c r="J53" i="6"/>
  <c r="I53" i="6"/>
  <c r="H53" i="6"/>
  <c r="G53" i="6"/>
  <c r="F53" i="6"/>
  <c r="C53" i="6"/>
  <c r="B53" i="6"/>
  <c r="S52" i="6"/>
  <c r="R52" i="6"/>
  <c r="Q52" i="6"/>
  <c r="P52" i="6"/>
  <c r="E52" i="6"/>
  <c r="U52" i="6" s="1"/>
  <c r="T51" i="6"/>
  <c r="S51" i="6"/>
  <c r="R51" i="6"/>
  <c r="Q51" i="6"/>
  <c r="P51" i="6"/>
  <c r="E51" i="6"/>
  <c r="U51" i="6" s="1"/>
  <c r="S50" i="6"/>
  <c r="R50" i="6"/>
  <c r="Q50" i="6"/>
  <c r="P50" i="6"/>
  <c r="E50" i="6"/>
  <c r="T49" i="6"/>
  <c r="S49" i="6"/>
  <c r="R49" i="6"/>
  <c r="Q49" i="6"/>
  <c r="P49" i="6"/>
  <c r="E49" i="6"/>
  <c r="U49" i="6" s="1"/>
  <c r="S48" i="6"/>
  <c r="R48" i="6"/>
  <c r="Q48" i="6"/>
  <c r="P48" i="6"/>
  <c r="E48" i="6"/>
  <c r="T47" i="6"/>
  <c r="S47" i="6"/>
  <c r="R47" i="6"/>
  <c r="Q47" i="6"/>
  <c r="P47" i="6"/>
  <c r="E47" i="6"/>
  <c r="U47" i="6" s="1"/>
  <c r="S46" i="6"/>
  <c r="R46" i="6"/>
  <c r="Q46" i="6"/>
  <c r="P46" i="6"/>
  <c r="E46" i="6"/>
  <c r="U45" i="6"/>
  <c r="T45" i="6"/>
  <c r="S45" i="6"/>
  <c r="R45" i="6"/>
  <c r="Q45" i="6"/>
  <c r="P45" i="6"/>
  <c r="E45" i="6"/>
  <c r="S44" i="6"/>
  <c r="R44" i="6"/>
  <c r="Q44" i="6"/>
  <c r="P44" i="6"/>
  <c r="E44" i="6"/>
  <c r="S43" i="6"/>
  <c r="R43" i="6"/>
  <c r="Q43" i="6"/>
  <c r="P43" i="6"/>
  <c r="E43" i="6"/>
  <c r="U43" i="6" s="1"/>
  <c r="S42" i="6"/>
  <c r="R42" i="6"/>
  <c r="Q42" i="6"/>
  <c r="P42" i="6"/>
  <c r="E42" i="6"/>
  <c r="W40" i="6"/>
  <c r="V40" i="6"/>
  <c r="O40" i="6"/>
  <c r="N40" i="6"/>
  <c r="M40" i="6"/>
  <c r="L40" i="6"/>
  <c r="K40" i="6"/>
  <c r="J40" i="6"/>
  <c r="I40" i="6"/>
  <c r="Q40" i="6" s="1"/>
  <c r="H40" i="6"/>
  <c r="R40" i="6" s="1"/>
  <c r="G40" i="6"/>
  <c r="F40" i="6"/>
  <c r="C40" i="6"/>
  <c r="E40" i="6" s="1"/>
  <c r="B40" i="6"/>
  <c r="T39" i="6"/>
  <c r="S39" i="6"/>
  <c r="R39" i="6"/>
  <c r="Q39" i="6"/>
  <c r="P39" i="6"/>
  <c r="E39" i="6"/>
  <c r="U39" i="6" s="1"/>
  <c r="S38" i="6"/>
  <c r="R38" i="6"/>
  <c r="Q38" i="6"/>
  <c r="P38" i="6"/>
  <c r="E38" i="6"/>
  <c r="S37" i="6"/>
  <c r="R37" i="6"/>
  <c r="Q37" i="6"/>
  <c r="P37" i="6"/>
  <c r="E37" i="6"/>
  <c r="U36" i="6"/>
  <c r="T36" i="6"/>
  <c r="S36" i="6"/>
  <c r="R36" i="6"/>
  <c r="Q36" i="6"/>
  <c r="P36" i="6"/>
  <c r="E36" i="6"/>
  <c r="U35" i="6"/>
  <c r="T35" i="6"/>
  <c r="S35" i="6"/>
  <c r="R35" i="6"/>
  <c r="Q35" i="6"/>
  <c r="P35" i="6"/>
  <c r="E35" i="6"/>
  <c r="W33" i="6"/>
  <c r="V33" i="6"/>
  <c r="O33" i="6"/>
  <c r="N33" i="6"/>
  <c r="M33" i="6"/>
  <c r="L33" i="6"/>
  <c r="K33" i="6"/>
  <c r="S33" i="6" s="1"/>
  <c r="J33" i="6"/>
  <c r="I33" i="6"/>
  <c r="H33" i="6"/>
  <c r="R33" i="6" s="1"/>
  <c r="G33" i="6"/>
  <c r="F33" i="6"/>
  <c r="C33" i="6"/>
  <c r="B33" i="6"/>
  <c r="E33" i="6" s="1"/>
  <c r="S32" i="6"/>
  <c r="R32" i="6"/>
  <c r="Q32" i="6"/>
  <c r="P32" i="6"/>
  <c r="E32" i="6"/>
  <c r="W30" i="6"/>
  <c r="V30" i="6"/>
  <c r="O30" i="6"/>
  <c r="N30" i="6"/>
  <c r="M30" i="6"/>
  <c r="L30" i="6"/>
  <c r="K30" i="6"/>
  <c r="J30" i="6"/>
  <c r="I30" i="6"/>
  <c r="H30" i="6"/>
  <c r="R30" i="6" s="1"/>
  <c r="G30" i="6"/>
  <c r="F30" i="6"/>
  <c r="C30" i="6"/>
  <c r="B30" i="6"/>
  <c r="S29" i="6"/>
  <c r="R29" i="6"/>
  <c r="Q29" i="6"/>
  <c r="P29" i="6"/>
  <c r="E29" i="6"/>
  <c r="U29" i="6" s="1"/>
  <c r="S28" i="6"/>
  <c r="R28" i="6"/>
  <c r="Q28" i="6"/>
  <c r="P28" i="6"/>
  <c r="E28" i="6"/>
  <c r="U28" i="6" s="1"/>
  <c r="S27" i="6"/>
  <c r="R27" i="6"/>
  <c r="Q27" i="6"/>
  <c r="P27" i="6"/>
  <c r="E27" i="6"/>
  <c r="U26" i="6"/>
  <c r="S26" i="6"/>
  <c r="R26" i="6"/>
  <c r="Q26" i="6"/>
  <c r="P26" i="6"/>
  <c r="E26" i="6"/>
  <c r="T26" i="6" s="1"/>
  <c r="W24" i="6"/>
  <c r="V24" i="6"/>
  <c r="O24" i="6"/>
  <c r="N24" i="6"/>
  <c r="M24" i="6"/>
  <c r="L24" i="6"/>
  <c r="K24" i="6"/>
  <c r="J24" i="6"/>
  <c r="I24" i="6"/>
  <c r="S24" i="6" s="1"/>
  <c r="H24" i="6"/>
  <c r="P24" i="6" s="1"/>
  <c r="G24" i="6"/>
  <c r="F24" i="6"/>
  <c r="C24" i="6"/>
  <c r="B24" i="6"/>
  <c r="S23" i="6"/>
  <c r="R23" i="6"/>
  <c r="Q23" i="6"/>
  <c r="P23" i="6"/>
  <c r="E23" i="6"/>
  <c r="U23" i="6" s="1"/>
  <c r="S22" i="6"/>
  <c r="R22" i="6"/>
  <c r="Q22" i="6"/>
  <c r="P22" i="6"/>
  <c r="E22" i="6"/>
  <c r="U21" i="6"/>
  <c r="S21" i="6"/>
  <c r="R21" i="6"/>
  <c r="Q21" i="6"/>
  <c r="P21" i="6"/>
  <c r="E21" i="6"/>
  <c r="T21" i="6" s="1"/>
  <c r="U20" i="6"/>
  <c r="S20" i="6"/>
  <c r="R20" i="6"/>
  <c r="Q20" i="6"/>
  <c r="P20" i="6"/>
  <c r="E20" i="6"/>
  <c r="T20" i="6" s="1"/>
  <c r="S19" i="6"/>
  <c r="R19" i="6"/>
  <c r="Q19" i="6"/>
  <c r="P19" i="6"/>
  <c r="E19" i="6"/>
  <c r="S18" i="6"/>
  <c r="R18" i="6"/>
  <c r="Q18" i="6"/>
  <c r="P18" i="6"/>
  <c r="E18" i="6"/>
  <c r="W16" i="6"/>
  <c r="V16" i="6"/>
  <c r="O16" i="6"/>
  <c r="N16" i="6"/>
  <c r="M16" i="6"/>
  <c r="L16" i="6"/>
  <c r="K16" i="6"/>
  <c r="J16" i="6"/>
  <c r="R16" i="6" s="1"/>
  <c r="I16" i="6"/>
  <c r="H16" i="6"/>
  <c r="G16" i="6"/>
  <c r="F16" i="6"/>
  <c r="C16" i="6"/>
  <c r="E16" i="6" s="1"/>
  <c r="B16" i="6"/>
  <c r="U15" i="6"/>
  <c r="S15" i="6"/>
  <c r="R15" i="6"/>
  <c r="Q15" i="6"/>
  <c r="P15" i="6"/>
  <c r="E15" i="6"/>
  <c r="T15" i="6" s="1"/>
  <c r="S14" i="6"/>
  <c r="R14" i="6"/>
  <c r="Q14" i="6"/>
  <c r="P14" i="6"/>
  <c r="E14" i="6"/>
  <c r="U14" i="6" s="1"/>
  <c r="S13" i="6"/>
  <c r="R13" i="6"/>
  <c r="Q13" i="6"/>
  <c r="P13" i="6"/>
  <c r="E13" i="6"/>
  <c r="S12" i="6"/>
  <c r="R12" i="6"/>
  <c r="Q12" i="6"/>
  <c r="P12" i="6"/>
  <c r="E12" i="6"/>
  <c r="S11" i="6"/>
  <c r="R11" i="6"/>
  <c r="Q11" i="6"/>
  <c r="P11" i="6"/>
  <c r="E11" i="6"/>
  <c r="T11" i="6" s="1"/>
  <c r="S10" i="6"/>
  <c r="R10" i="6"/>
  <c r="Q10" i="6"/>
  <c r="P10" i="6"/>
  <c r="E10" i="6"/>
  <c r="U10" i="6" s="1"/>
  <c r="S9" i="6"/>
  <c r="R9" i="6"/>
  <c r="Q9" i="6"/>
  <c r="P9" i="6"/>
  <c r="E9" i="6"/>
  <c r="S93" i="5"/>
  <c r="R93" i="5"/>
  <c r="Q93" i="5"/>
  <c r="P93" i="5"/>
  <c r="E93" i="5"/>
  <c r="U92" i="5"/>
  <c r="S92" i="5"/>
  <c r="R92" i="5"/>
  <c r="Q92" i="5"/>
  <c r="P92" i="5"/>
  <c r="E92" i="5"/>
  <c r="T92" i="5" s="1"/>
  <c r="T91" i="5"/>
  <c r="S91" i="5"/>
  <c r="R91" i="5"/>
  <c r="Q91" i="5"/>
  <c r="P91" i="5"/>
  <c r="E91" i="5"/>
  <c r="U91" i="5" s="1"/>
  <c r="S90" i="5"/>
  <c r="R90" i="5"/>
  <c r="Q90" i="5"/>
  <c r="P90" i="5"/>
  <c r="E90" i="5"/>
  <c r="S89" i="5"/>
  <c r="R89" i="5"/>
  <c r="Q89" i="5"/>
  <c r="P89" i="5"/>
  <c r="E89" i="5"/>
  <c r="U89" i="5" s="1"/>
  <c r="S88" i="5"/>
  <c r="R88" i="5"/>
  <c r="Q88" i="5"/>
  <c r="P88" i="5"/>
  <c r="E88" i="5"/>
  <c r="U88" i="5" s="1"/>
  <c r="S87" i="5"/>
  <c r="R87" i="5"/>
  <c r="Q87" i="5"/>
  <c r="P87" i="5"/>
  <c r="E87" i="5"/>
  <c r="U87" i="5" s="1"/>
  <c r="S86" i="5"/>
  <c r="R86" i="5"/>
  <c r="Q86" i="5"/>
  <c r="P86" i="5"/>
  <c r="E86" i="5"/>
  <c r="W72" i="5"/>
  <c r="V72" i="5"/>
  <c r="O72" i="5"/>
  <c r="N72" i="5"/>
  <c r="M72" i="5"/>
  <c r="L72" i="5"/>
  <c r="K72" i="5"/>
  <c r="J72" i="5"/>
  <c r="I72" i="5"/>
  <c r="H72" i="5"/>
  <c r="P72" i="5" s="1"/>
  <c r="G72" i="5"/>
  <c r="F72" i="5"/>
  <c r="C72" i="5"/>
  <c r="E72" i="5" s="1"/>
  <c r="B72" i="5"/>
  <c r="W71" i="5"/>
  <c r="V71" i="5"/>
  <c r="O71" i="5"/>
  <c r="N71" i="5"/>
  <c r="M71" i="5"/>
  <c r="L71" i="5"/>
  <c r="K71" i="5"/>
  <c r="J71" i="5"/>
  <c r="I71" i="5"/>
  <c r="S71" i="5" s="1"/>
  <c r="H71" i="5"/>
  <c r="G71" i="5"/>
  <c r="F71" i="5"/>
  <c r="C71" i="5"/>
  <c r="B71" i="5"/>
  <c r="E71" i="5" s="1"/>
  <c r="W70" i="5"/>
  <c r="V70" i="5"/>
  <c r="O70" i="5"/>
  <c r="N70" i="5"/>
  <c r="M70" i="5"/>
  <c r="L70" i="5"/>
  <c r="K70" i="5"/>
  <c r="J70" i="5"/>
  <c r="I70" i="5"/>
  <c r="Q70" i="5" s="1"/>
  <c r="H70" i="5"/>
  <c r="R70" i="5" s="1"/>
  <c r="G70" i="5"/>
  <c r="F70" i="5"/>
  <c r="C70" i="5"/>
  <c r="B70" i="5"/>
  <c r="S69" i="5"/>
  <c r="R69" i="5"/>
  <c r="Q69" i="5"/>
  <c r="P69" i="5"/>
  <c r="E69" i="5"/>
  <c r="W67" i="5"/>
  <c r="V67" i="5"/>
  <c r="O67" i="5"/>
  <c r="N67" i="5"/>
  <c r="M67" i="5"/>
  <c r="L67" i="5"/>
  <c r="K67" i="5"/>
  <c r="J67" i="5"/>
  <c r="I67" i="5"/>
  <c r="H67" i="5"/>
  <c r="G67" i="5"/>
  <c r="F67" i="5"/>
  <c r="C67" i="5"/>
  <c r="B67" i="5"/>
  <c r="E67" i="5" s="1"/>
  <c r="W66" i="5"/>
  <c r="V66" i="5"/>
  <c r="O66" i="5"/>
  <c r="N66" i="5"/>
  <c r="M66" i="5"/>
  <c r="L66" i="5"/>
  <c r="K66" i="5"/>
  <c r="Q66" i="5" s="1"/>
  <c r="J66" i="5"/>
  <c r="I66" i="5"/>
  <c r="S66" i="5" s="1"/>
  <c r="H66" i="5"/>
  <c r="P66" i="5" s="1"/>
  <c r="G66" i="5"/>
  <c r="F66" i="5"/>
  <c r="C66" i="5"/>
  <c r="B66" i="5"/>
  <c r="E66" i="5" s="1"/>
  <c r="S65" i="5"/>
  <c r="R65" i="5"/>
  <c r="Q65" i="5"/>
  <c r="P65" i="5"/>
  <c r="E65" i="5"/>
  <c r="U65" i="5" s="1"/>
  <c r="S64" i="5"/>
  <c r="R64" i="5"/>
  <c r="Q64" i="5"/>
  <c r="P64" i="5"/>
  <c r="E64" i="5"/>
  <c r="U63" i="5"/>
  <c r="S63" i="5"/>
  <c r="R63" i="5"/>
  <c r="Q63" i="5"/>
  <c r="P63" i="5"/>
  <c r="E63" i="5"/>
  <c r="T63" i="5" s="1"/>
  <c r="U62" i="5"/>
  <c r="T62" i="5"/>
  <c r="S62" i="5"/>
  <c r="R62" i="5"/>
  <c r="Q62" i="5"/>
  <c r="P62" i="5"/>
  <c r="E62" i="5"/>
  <c r="S61" i="5"/>
  <c r="R61" i="5"/>
  <c r="Q61" i="5"/>
  <c r="P61" i="5"/>
  <c r="E61" i="5"/>
  <c r="U61" i="5" s="1"/>
  <c r="V59" i="5"/>
  <c r="O59" i="5"/>
  <c r="N59" i="5"/>
  <c r="M59" i="5"/>
  <c r="L59" i="5"/>
  <c r="K59" i="5"/>
  <c r="J59" i="5"/>
  <c r="I59" i="5"/>
  <c r="H59" i="5"/>
  <c r="R59" i="5" s="1"/>
  <c r="G59" i="5"/>
  <c r="F59" i="5"/>
  <c r="E59" i="5"/>
  <c r="C59" i="5"/>
  <c r="B59" i="5"/>
  <c r="U58" i="5"/>
  <c r="S58" i="5"/>
  <c r="R58" i="5"/>
  <c r="Q58" i="5"/>
  <c r="P58" i="5"/>
  <c r="E58" i="5"/>
  <c r="T58" i="5" s="1"/>
  <c r="S57" i="5"/>
  <c r="R57" i="5"/>
  <c r="Q57" i="5"/>
  <c r="P57" i="5"/>
  <c r="E57" i="5"/>
  <c r="U57" i="5" s="1"/>
  <c r="S56" i="5"/>
  <c r="R56" i="5"/>
  <c r="Q56" i="5"/>
  <c r="P56" i="5"/>
  <c r="E56" i="5"/>
  <c r="U55" i="5"/>
  <c r="S55" i="5"/>
  <c r="R55" i="5"/>
  <c r="Q55" i="5"/>
  <c r="P55" i="5"/>
  <c r="E55" i="5"/>
  <c r="T55" i="5" s="1"/>
  <c r="W53" i="5"/>
  <c r="V53" i="5"/>
  <c r="O53" i="5"/>
  <c r="N53" i="5"/>
  <c r="M53" i="5"/>
  <c r="L53" i="5"/>
  <c r="K53" i="5"/>
  <c r="J53" i="5"/>
  <c r="I53" i="5"/>
  <c r="S53" i="5" s="1"/>
  <c r="H53" i="5"/>
  <c r="P53" i="5" s="1"/>
  <c r="G53" i="5"/>
  <c r="F53" i="5"/>
  <c r="C53" i="5"/>
  <c r="E53" i="5" s="1"/>
  <c r="B53" i="5"/>
  <c r="S52" i="5"/>
  <c r="R52" i="5"/>
  <c r="Q52" i="5"/>
  <c r="P52" i="5"/>
  <c r="E52" i="5"/>
  <c r="U52" i="5" s="1"/>
  <c r="S51" i="5"/>
  <c r="R51" i="5"/>
  <c r="Q51" i="5"/>
  <c r="P51" i="5"/>
  <c r="E51" i="5"/>
  <c r="U50" i="5"/>
  <c r="S50" i="5"/>
  <c r="R50" i="5"/>
  <c r="Q50" i="5"/>
  <c r="P50" i="5"/>
  <c r="E50" i="5"/>
  <c r="T50" i="5" s="1"/>
  <c r="U49" i="5"/>
  <c r="T49" i="5"/>
  <c r="S49" i="5"/>
  <c r="R49" i="5"/>
  <c r="Q49" i="5"/>
  <c r="P49" i="5"/>
  <c r="E49" i="5"/>
  <c r="T48" i="5"/>
  <c r="S48" i="5"/>
  <c r="R48" i="5"/>
  <c r="Q48" i="5"/>
  <c r="P48" i="5"/>
  <c r="E48" i="5"/>
  <c r="U48" i="5" s="1"/>
  <c r="S47" i="5"/>
  <c r="R47" i="5"/>
  <c r="Q47" i="5"/>
  <c r="P47" i="5"/>
  <c r="E47" i="5"/>
  <c r="S46" i="5"/>
  <c r="R46" i="5"/>
  <c r="Q46" i="5"/>
  <c r="P46" i="5"/>
  <c r="E46" i="5"/>
  <c r="U46" i="5" s="1"/>
  <c r="U45" i="5"/>
  <c r="S45" i="5"/>
  <c r="R45" i="5"/>
  <c r="Q45" i="5"/>
  <c r="P45" i="5"/>
  <c r="E45" i="5"/>
  <c r="T45" i="5" s="1"/>
  <c r="S44" i="5"/>
  <c r="R44" i="5"/>
  <c r="Q44" i="5"/>
  <c r="P44" i="5"/>
  <c r="E44" i="5"/>
  <c r="U44" i="5" s="1"/>
  <c r="S43" i="5"/>
  <c r="R43" i="5"/>
  <c r="Q43" i="5"/>
  <c r="P43" i="5"/>
  <c r="E43" i="5"/>
  <c r="S42" i="5"/>
  <c r="R42" i="5"/>
  <c r="Q42" i="5"/>
  <c r="P42" i="5"/>
  <c r="E42" i="5"/>
  <c r="U42" i="5" s="1"/>
  <c r="W40" i="5"/>
  <c r="V40" i="5"/>
  <c r="O40" i="5"/>
  <c r="N40" i="5"/>
  <c r="M40" i="5"/>
  <c r="L40" i="5"/>
  <c r="K40" i="5"/>
  <c r="J40" i="5"/>
  <c r="I40" i="5"/>
  <c r="S40" i="5" s="1"/>
  <c r="H40" i="5"/>
  <c r="G40" i="5"/>
  <c r="F40" i="5"/>
  <c r="C40" i="5"/>
  <c r="B40" i="5"/>
  <c r="E40" i="5" s="1"/>
  <c r="T39" i="5"/>
  <c r="S39" i="5"/>
  <c r="R39" i="5"/>
  <c r="Q39" i="5"/>
  <c r="P39" i="5"/>
  <c r="E39" i="5"/>
  <c r="U39" i="5" s="1"/>
  <c r="S38" i="5"/>
  <c r="R38" i="5"/>
  <c r="Q38" i="5"/>
  <c r="P38" i="5"/>
  <c r="E38" i="5"/>
  <c r="U37" i="5"/>
  <c r="T37" i="5"/>
  <c r="S37" i="5"/>
  <c r="R37" i="5"/>
  <c r="Q37" i="5"/>
  <c r="P37" i="5"/>
  <c r="E37" i="5"/>
  <c r="S36" i="5"/>
  <c r="R36" i="5"/>
  <c r="Q36" i="5"/>
  <c r="P36" i="5"/>
  <c r="E36" i="5"/>
  <c r="U36" i="5" s="1"/>
  <c r="S35" i="5"/>
  <c r="R35" i="5"/>
  <c r="Q35" i="5"/>
  <c r="P35" i="5"/>
  <c r="E35" i="5"/>
  <c r="U35" i="5" s="1"/>
  <c r="W33" i="5"/>
  <c r="V33" i="5"/>
  <c r="O33" i="5"/>
  <c r="N33" i="5"/>
  <c r="M33" i="5"/>
  <c r="L33" i="5"/>
  <c r="K33" i="5"/>
  <c r="J33" i="5"/>
  <c r="I33" i="5"/>
  <c r="S33" i="5" s="1"/>
  <c r="H33" i="5"/>
  <c r="G33" i="5"/>
  <c r="F33" i="5"/>
  <c r="C33" i="5"/>
  <c r="B33" i="5"/>
  <c r="E33" i="5" s="1"/>
  <c r="U32" i="5"/>
  <c r="T32" i="5"/>
  <c r="S32" i="5"/>
  <c r="R32" i="5"/>
  <c r="Q32" i="5"/>
  <c r="P32" i="5"/>
  <c r="E32" i="5"/>
  <c r="W30" i="5"/>
  <c r="V30" i="5"/>
  <c r="O30" i="5"/>
  <c r="N30" i="5"/>
  <c r="M30" i="5"/>
  <c r="L30" i="5"/>
  <c r="K30" i="5"/>
  <c r="J30" i="5"/>
  <c r="I30" i="5"/>
  <c r="S30" i="5" s="1"/>
  <c r="H30" i="5"/>
  <c r="G30" i="5"/>
  <c r="F30" i="5"/>
  <c r="C30" i="5"/>
  <c r="B30" i="5"/>
  <c r="E30" i="5" s="1"/>
  <c r="S29" i="5"/>
  <c r="R29" i="5"/>
  <c r="Q29" i="5"/>
  <c r="P29" i="5"/>
  <c r="T29" i="5" s="1"/>
  <c r="E29" i="5"/>
  <c r="S28" i="5"/>
  <c r="R28" i="5"/>
  <c r="Q28" i="5"/>
  <c r="P28" i="5"/>
  <c r="E28" i="5"/>
  <c r="U27" i="5"/>
  <c r="T27" i="5"/>
  <c r="S27" i="5"/>
  <c r="R27" i="5"/>
  <c r="Q27" i="5"/>
  <c r="P27" i="5"/>
  <c r="E27" i="5"/>
  <c r="U26" i="5"/>
  <c r="S26" i="5"/>
  <c r="R26" i="5"/>
  <c r="Q26" i="5"/>
  <c r="P26" i="5"/>
  <c r="E26" i="5"/>
  <c r="T26" i="5" s="1"/>
  <c r="W24" i="5"/>
  <c r="V24" i="5"/>
  <c r="O24" i="5"/>
  <c r="N24" i="5"/>
  <c r="M24" i="5"/>
  <c r="L24" i="5"/>
  <c r="K24" i="5"/>
  <c r="J24" i="5"/>
  <c r="I24" i="5"/>
  <c r="S24" i="5" s="1"/>
  <c r="H24" i="5"/>
  <c r="R24" i="5" s="1"/>
  <c r="G24" i="5"/>
  <c r="F24" i="5"/>
  <c r="C24" i="5"/>
  <c r="B24" i="5"/>
  <c r="S23" i="5"/>
  <c r="R23" i="5"/>
  <c r="Q23" i="5"/>
  <c r="P23" i="5"/>
  <c r="E23" i="5"/>
  <c r="S22" i="5"/>
  <c r="R22" i="5"/>
  <c r="Q22" i="5"/>
  <c r="P22" i="5"/>
  <c r="E22" i="5"/>
  <c r="U22" i="5" s="1"/>
  <c r="U21" i="5"/>
  <c r="S21" i="5"/>
  <c r="R21" i="5"/>
  <c r="Q21" i="5"/>
  <c r="P21" i="5"/>
  <c r="E21" i="5"/>
  <c r="T21" i="5" s="1"/>
  <c r="S20" i="5"/>
  <c r="R20" i="5"/>
  <c r="Q20" i="5"/>
  <c r="P20" i="5"/>
  <c r="E20" i="5"/>
  <c r="U20" i="5" s="1"/>
  <c r="S19" i="5"/>
  <c r="R19" i="5"/>
  <c r="Q19" i="5"/>
  <c r="P19" i="5"/>
  <c r="E19" i="5"/>
  <c r="S18" i="5"/>
  <c r="R18" i="5"/>
  <c r="Q18" i="5"/>
  <c r="P18" i="5"/>
  <c r="E18" i="5"/>
  <c r="U18" i="5" s="1"/>
  <c r="W16" i="5"/>
  <c r="V16" i="5"/>
  <c r="O16" i="5"/>
  <c r="N16" i="5"/>
  <c r="M16" i="5"/>
  <c r="L16" i="5"/>
  <c r="K16" i="5"/>
  <c r="J16" i="5"/>
  <c r="I16" i="5"/>
  <c r="S16" i="5" s="1"/>
  <c r="H16" i="5"/>
  <c r="G16" i="5"/>
  <c r="F16" i="5"/>
  <c r="C16" i="5"/>
  <c r="B16" i="5"/>
  <c r="E16" i="5" s="1"/>
  <c r="T15" i="5"/>
  <c r="S15" i="5"/>
  <c r="R15" i="5"/>
  <c r="Q15" i="5"/>
  <c r="P15" i="5"/>
  <c r="E15" i="5"/>
  <c r="U15" i="5" s="1"/>
  <c r="S14" i="5"/>
  <c r="R14" i="5"/>
  <c r="Q14" i="5"/>
  <c r="P14" i="5"/>
  <c r="E14" i="5"/>
  <c r="U13" i="5"/>
  <c r="T13" i="5"/>
  <c r="S13" i="5"/>
  <c r="R13" i="5"/>
  <c r="Q13" i="5"/>
  <c r="P13" i="5"/>
  <c r="E13" i="5"/>
  <c r="S12" i="5"/>
  <c r="R12" i="5"/>
  <c r="Q12" i="5"/>
  <c r="P12" i="5"/>
  <c r="E12" i="5"/>
  <c r="U12" i="5" s="1"/>
  <c r="S11" i="5"/>
  <c r="R11" i="5"/>
  <c r="Q11" i="5"/>
  <c r="P11" i="5"/>
  <c r="E11" i="5"/>
  <c r="U11" i="5" s="1"/>
  <c r="S10" i="5"/>
  <c r="R10" i="5"/>
  <c r="Q10" i="5"/>
  <c r="P10" i="5"/>
  <c r="E10" i="5"/>
  <c r="U9" i="5"/>
  <c r="S9" i="5"/>
  <c r="R9" i="5"/>
  <c r="Q9" i="5"/>
  <c r="P9" i="5"/>
  <c r="E9" i="5"/>
  <c r="T9" i="5" s="1"/>
  <c r="U93" i="4"/>
  <c r="T93" i="4"/>
  <c r="S93" i="4"/>
  <c r="R93" i="4"/>
  <c r="Q93" i="4"/>
  <c r="P93" i="4"/>
  <c r="E93" i="4"/>
  <c r="S92" i="4"/>
  <c r="R92" i="4"/>
  <c r="Q92" i="4"/>
  <c r="P92" i="4"/>
  <c r="E92" i="4"/>
  <c r="U92" i="4" s="1"/>
  <c r="S91" i="4"/>
  <c r="R91" i="4"/>
  <c r="Q91" i="4"/>
  <c r="P91" i="4"/>
  <c r="E91" i="4"/>
  <c r="T90" i="4"/>
  <c r="S90" i="4"/>
  <c r="R90" i="4"/>
  <c r="Q90" i="4"/>
  <c r="P90" i="4"/>
  <c r="E90" i="4"/>
  <c r="U90" i="4" s="1"/>
  <c r="U89" i="4"/>
  <c r="S89" i="4"/>
  <c r="R89" i="4"/>
  <c r="Q89" i="4"/>
  <c r="P89" i="4"/>
  <c r="E89" i="4"/>
  <c r="T89" i="4" s="1"/>
  <c r="S88" i="4"/>
  <c r="R88" i="4"/>
  <c r="Q88" i="4"/>
  <c r="P88" i="4"/>
  <c r="E88" i="4"/>
  <c r="U88" i="4" s="1"/>
  <c r="S87" i="4"/>
  <c r="R87" i="4"/>
  <c r="Q87" i="4"/>
  <c r="P87" i="4"/>
  <c r="E87" i="4"/>
  <c r="U86" i="4"/>
  <c r="S86" i="4"/>
  <c r="R86" i="4"/>
  <c r="Q86" i="4"/>
  <c r="P86" i="4"/>
  <c r="E86" i="4"/>
  <c r="T86" i="4" s="1"/>
  <c r="W72" i="4"/>
  <c r="V72" i="4"/>
  <c r="O72" i="4"/>
  <c r="N72" i="4"/>
  <c r="M72" i="4"/>
  <c r="L72" i="4"/>
  <c r="K72" i="4"/>
  <c r="J72" i="4"/>
  <c r="I72" i="4"/>
  <c r="H72" i="4"/>
  <c r="G72" i="4"/>
  <c r="F72" i="4"/>
  <c r="C72" i="4"/>
  <c r="B72" i="4"/>
  <c r="W71" i="4"/>
  <c r="V71" i="4"/>
  <c r="O71" i="4"/>
  <c r="N71" i="4"/>
  <c r="M71" i="4"/>
  <c r="L71" i="4"/>
  <c r="K71" i="4"/>
  <c r="J71" i="4"/>
  <c r="I71" i="4"/>
  <c r="Q71" i="4" s="1"/>
  <c r="H71" i="4"/>
  <c r="R71" i="4" s="1"/>
  <c r="G71" i="4"/>
  <c r="F71" i="4"/>
  <c r="C71" i="4"/>
  <c r="B71" i="4"/>
  <c r="E71" i="4" s="1"/>
  <c r="W70" i="4"/>
  <c r="V70" i="4"/>
  <c r="O70" i="4"/>
  <c r="N70" i="4"/>
  <c r="M70" i="4"/>
  <c r="L70" i="4"/>
  <c r="K70" i="4"/>
  <c r="S70" i="4" s="1"/>
  <c r="J70" i="4"/>
  <c r="R70" i="4" s="1"/>
  <c r="I70" i="4"/>
  <c r="H70" i="4"/>
  <c r="G70" i="4"/>
  <c r="F70" i="4"/>
  <c r="C70" i="4"/>
  <c r="B70" i="4"/>
  <c r="E70" i="4" s="1"/>
  <c r="S69" i="4"/>
  <c r="R69" i="4"/>
  <c r="Q69" i="4"/>
  <c r="P69" i="4"/>
  <c r="E69" i="4"/>
  <c r="W67" i="4"/>
  <c r="V67" i="4"/>
  <c r="O67" i="4"/>
  <c r="N67" i="4"/>
  <c r="M67" i="4"/>
  <c r="L67" i="4"/>
  <c r="K67" i="4"/>
  <c r="J67" i="4"/>
  <c r="I67" i="4"/>
  <c r="H67" i="4"/>
  <c r="G67" i="4"/>
  <c r="F67" i="4"/>
  <c r="C67" i="4"/>
  <c r="B67" i="4"/>
  <c r="W66" i="4"/>
  <c r="V66" i="4"/>
  <c r="S66" i="4"/>
  <c r="O66" i="4"/>
  <c r="N66" i="4"/>
  <c r="M66" i="4"/>
  <c r="L66" i="4"/>
  <c r="K66" i="4"/>
  <c r="J66" i="4"/>
  <c r="I66" i="4"/>
  <c r="Q66" i="4" s="1"/>
  <c r="H66" i="4"/>
  <c r="R66" i="4" s="1"/>
  <c r="G66" i="4"/>
  <c r="F66" i="4"/>
  <c r="C66" i="4"/>
  <c r="B66" i="4"/>
  <c r="E66" i="4" s="1"/>
  <c r="S65" i="4"/>
  <c r="R65" i="4"/>
  <c r="Q65" i="4"/>
  <c r="P65" i="4"/>
  <c r="E65" i="4"/>
  <c r="U64" i="4"/>
  <c r="S64" i="4"/>
  <c r="R64" i="4"/>
  <c r="Q64" i="4"/>
  <c r="P64" i="4"/>
  <c r="E64" i="4"/>
  <c r="T64" i="4" s="1"/>
  <c r="T63" i="4"/>
  <c r="S63" i="4"/>
  <c r="R63" i="4"/>
  <c r="Q63" i="4"/>
  <c r="P63" i="4"/>
  <c r="E63" i="4"/>
  <c r="U63" i="4" s="1"/>
  <c r="T62" i="4"/>
  <c r="S62" i="4"/>
  <c r="R62" i="4"/>
  <c r="Q62" i="4"/>
  <c r="P62" i="4"/>
  <c r="E62" i="4"/>
  <c r="U62" i="4" s="1"/>
  <c r="S61" i="4"/>
  <c r="R61" i="4"/>
  <c r="Q61" i="4"/>
  <c r="P61" i="4"/>
  <c r="E61" i="4"/>
  <c r="V59" i="4"/>
  <c r="O59" i="4"/>
  <c r="N59" i="4"/>
  <c r="M59" i="4"/>
  <c r="L59" i="4"/>
  <c r="K59" i="4"/>
  <c r="J59" i="4"/>
  <c r="I59" i="4"/>
  <c r="S59" i="4" s="1"/>
  <c r="H59" i="4"/>
  <c r="G59" i="4"/>
  <c r="F59" i="4"/>
  <c r="C59" i="4"/>
  <c r="B59" i="4"/>
  <c r="E59" i="4" s="1"/>
  <c r="T58" i="4"/>
  <c r="S58" i="4"/>
  <c r="R58" i="4"/>
  <c r="Q58" i="4"/>
  <c r="P58" i="4"/>
  <c r="E58" i="4"/>
  <c r="U58" i="4" s="1"/>
  <c r="S57" i="4"/>
  <c r="R57" i="4"/>
  <c r="Q57" i="4"/>
  <c r="P57" i="4"/>
  <c r="E57" i="4"/>
  <c r="T56" i="4"/>
  <c r="S56" i="4"/>
  <c r="R56" i="4"/>
  <c r="Q56" i="4"/>
  <c r="P56" i="4"/>
  <c r="E56" i="4"/>
  <c r="U56" i="4" s="1"/>
  <c r="U55" i="4"/>
  <c r="S55" i="4"/>
  <c r="R55" i="4"/>
  <c r="Q55" i="4"/>
  <c r="P55" i="4"/>
  <c r="E55" i="4"/>
  <c r="T55" i="4" s="1"/>
  <c r="W53" i="4"/>
  <c r="V53" i="4"/>
  <c r="O53" i="4"/>
  <c r="N53" i="4"/>
  <c r="M53" i="4"/>
  <c r="L53" i="4"/>
  <c r="K53" i="4"/>
  <c r="J53" i="4"/>
  <c r="I53" i="4"/>
  <c r="H53" i="4"/>
  <c r="G53" i="4"/>
  <c r="F53" i="4"/>
  <c r="C53" i="4"/>
  <c r="B53" i="4"/>
  <c r="S52" i="4"/>
  <c r="R52" i="4"/>
  <c r="Q52" i="4"/>
  <c r="P52" i="4"/>
  <c r="E52" i="4"/>
  <c r="S51" i="4"/>
  <c r="R51" i="4"/>
  <c r="Q51" i="4"/>
  <c r="P51" i="4"/>
  <c r="T51" i="4" s="1"/>
  <c r="E51" i="4"/>
  <c r="T50" i="4"/>
  <c r="S50" i="4"/>
  <c r="R50" i="4"/>
  <c r="Q50" i="4"/>
  <c r="P50" i="4"/>
  <c r="E50" i="4"/>
  <c r="U50" i="4" s="1"/>
  <c r="T49" i="4"/>
  <c r="S49" i="4"/>
  <c r="R49" i="4"/>
  <c r="Q49" i="4"/>
  <c r="P49" i="4"/>
  <c r="E49" i="4"/>
  <c r="U49" i="4" s="1"/>
  <c r="S48" i="4"/>
  <c r="R48" i="4"/>
  <c r="Q48" i="4"/>
  <c r="P48" i="4"/>
  <c r="E48" i="4"/>
  <c r="S47" i="4"/>
  <c r="R47" i="4"/>
  <c r="Q47" i="4"/>
  <c r="P47" i="4"/>
  <c r="E47" i="4"/>
  <c r="U47" i="4" s="1"/>
  <c r="U46" i="4"/>
  <c r="S46" i="4"/>
  <c r="R46" i="4"/>
  <c r="Q46" i="4"/>
  <c r="P46" i="4"/>
  <c r="E46" i="4"/>
  <c r="T46" i="4" s="1"/>
  <c r="S45" i="4"/>
  <c r="R45" i="4"/>
  <c r="Q45" i="4"/>
  <c r="P45" i="4"/>
  <c r="E45" i="4"/>
  <c r="U45" i="4" s="1"/>
  <c r="S44" i="4"/>
  <c r="R44" i="4"/>
  <c r="Q44" i="4"/>
  <c r="P44" i="4"/>
  <c r="E44" i="4"/>
  <c r="U43" i="4"/>
  <c r="S43" i="4"/>
  <c r="R43" i="4"/>
  <c r="Q43" i="4"/>
  <c r="P43" i="4"/>
  <c r="E43" i="4"/>
  <c r="T43" i="4" s="1"/>
  <c r="T42" i="4"/>
  <c r="S42" i="4"/>
  <c r="R42" i="4"/>
  <c r="Q42" i="4"/>
  <c r="P42" i="4"/>
  <c r="E42" i="4"/>
  <c r="U42" i="4" s="1"/>
  <c r="W40" i="4"/>
  <c r="V40" i="4"/>
  <c r="S40" i="4"/>
  <c r="O40" i="4"/>
  <c r="N40" i="4"/>
  <c r="M40" i="4"/>
  <c r="L40" i="4"/>
  <c r="K40" i="4"/>
  <c r="J40" i="4"/>
  <c r="I40" i="4"/>
  <c r="H40" i="4"/>
  <c r="R40" i="4" s="1"/>
  <c r="G40" i="4"/>
  <c r="F40" i="4"/>
  <c r="C40" i="4"/>
  <c r="B40" i="4"/>
  <c r="S39" i="4"/>
  <c r="R39" i="4"/>
  <c r="Q39" i="4"/>
  <c r="P39" i="4"/>
  <c r="E39" i="4"/>
  <c r="U38" i="4"/>
  <c r="S38" i="4"/>
  <c r="R38" i="4"/>
  <c r="Q38" i="4"/>
  <c r="P38" i="4"/>
  <c r="E38" i="4"/>
  <c r="T38" i="4" s="1"/>
  <c r="T37" i="4"/>
  <c r="S37" i="4"/>
  <c r="R37" i="4"/>
  <c r="Q37" i="4"/>
  <c r="P37" i="4"/>
  <c r="E37" i="4"/>
  <c r="U37" i="4" s="1"/>
  <c r="T36" i="4"/>
  <c r="S36" i="4"/>
  <c r="R36" i="4"/>
  <c r="Q36" i="4"/>
  <c r="P36" i="4"/>
  <c r="E36" i="4"/>
  <c r="U36" i="4" s="1"/>
  <c r="S35" i="4"/>
  <c r="R35" i="4"/>
  <c r="Q35" i="4"/>
  <c r="P35" i="4"/>
  <c r="E35" i="4"/>
  <c r="W33" i="4"/>
  <c r="V33" i="4"/>
  <c r="O33" i="4"/>
  <c r="N33" i="4"/>
  <c r="M33" i="4"/>
  <c r="L33" i="4"/>
  <c r="K33" i="4"/>
  <c r="J33" i="4"/>
  <c r="R33" i="4" s="1"/>
  <c r="I33" i="4"/>
  <c r="H33" i="4"/>
  <c r="G33" i="4"/>
  <c r="F33" i="4"/>
  <c r="C33" i="4"/>
  <c r="E33" i="4" s="1"/>
  <c r="B33" i="4"/>
  <c r="S32" i="4"/>
  <c r="R32" i="4"/>
  <c r="Q32" i="4"/>
  <c r="P32" i="4"/>
  <c r="T32" i="4" s="1"/>
  <c r="E32" i="4"/>
  <c r="W30" i="4"/>
  <c r="V30" i="4"/>
  <c r="O30" i="4"/>
  <c r="N30" i="4"/>
  <c r="M30" i="4"/>
  <c r="L30" i="4"/>
  <c r="K30" i="4"/>
  <c r="S30" i="4" s="1"/>
  <c r="J30" i="4"/>
  <c r="I30" i="4"/>
  <c r="H30" i="4"/>
  <c r="R30" i="4" s="1"/>
  <c r="G30" i="4"/>
  <c r="F30" i="4"/>
  <c r="C30" i="4"/>
  <c r="B30" i="4"/>
  <c r="S29" i="4"/>
  <c r="R29" i="4"/>
  <c r="Q29" i="4"/>
  <c r="P29" i="4"/>
  <c r="E29" i="4"/>
  <c r="U28" i="4"/>
  <c r="S28" i="4"/>
  <c r="R28" i="4"/>
  <c r="Q28" i="4"/>
  <c r="P28" i="4"/>
  <c r="E28" i="4"/>
  <c r="T28" i="4" s="1"/>
  <c r="T27" i="4"/>
  <c r="S27" i="4"/>
  <c r="R27" i="4"/>
  <c r="Q27" i="4"/>
  <c r="P27" i="4"/>
  <c r="E27" i="4"/>
  <c r="U27" i="4" s="1"/>
  <c r="T26" i="4"/>
  <c r="S26" i="4"/>
  <c r="R26" i="4"/>
  <c r="Q26" i="4"/>
  <c r="P26" i="4"/>
  <c r="E26" i="4"/>
  <c r="U26" i="4" s="1"/>
  <c r="W24" i="4"/>
  <c r="V24" i="4"/>
  <c r="O24" i="4"/>
  <c r="N24" i="4"/>
  <c r="M24" i="4"/>
  <c r="L24" i="4"/>
  <c r="K24" i="4"/>
  <c r="J24" i="4"/>
  <c r="I24" i="4"/>
  <c r="H24" i="4"/>
  <c r="G24" i="4"/>
  <c r="F24" i="4"/>
  <c r="C24" i="4"/>
  <c r="B24" i="4"/>
  <c r="E24" i="4" s="1"/>
  <c r="U23" i="4"/>
  <c r="S23" i="4"/>
  <c r="R23" i="4"/>
  <c r="Q23" i="4"/>
  <c r="P23" i="4"/>
  <c r="E23" i="4"/>
  <c r="T23" i="4" s="1"/>
  <c r="U22" i="4"/>
  <c r="T22" i="4"/>
  <c r="S22" i="4"/>
  <c r="R22" i="4"/>
  <c r="Q22" i="4"/>
  <c r="P22" i="4"/>
  <c r="E22" i="4"/>
  <c r="S21" i="4"/>
  <c r="R21" i="4"/>
  <c r="Q21" i="4"/>
  <c r="P21" i="4"/>
  <c r="E21" i="4"/>
  <c r="U21" i="4" s="1"/>
  <c r="S20" i="4"/>
  <c r="R20" i="4"/>
  <c r="Q20" i="4"/>
  <c r="P20" i="4"/>
  <c r="E20" i="4"/>
  <c r="S19" i="4"/>
  <c r="R19" i="4"/>
  <c r="Q19" i="4"/>
  <c r="U19" i="4" s="1"/>
  <c r="P19" i="4"/>
  <c r="T19" i="4" s="1"/>
  <c r="E19" i="4"/>
  <c r="S18" i="4"/>
  <c r="R18" i="4"/>
  <c r="Q18" i="4"/>
  <c r="P18" i="4"/>
  <c r="E18" i="4"/>
  <c r="U18" i="4" s="1"/>
  <c r="W16" i="4"/>
  <c r="V16" i="4"/>
  <c r="O16" i="4"/>
  <c r="N16" i="4"/>
  <c r="M16" i="4"/>
  <c r="L16" i="4"/>
  <c r="K16" i="4"/>
  <c r="S16" i="4" s="1"/>
  <c r="J16" i="4"/>
  <c r="I16" i="4"/>
  <c r="H16" i="4"/>
  <c r="R16" i="4" s="1"/>
  <c r="G16" i="4"/>
  <c r="F16" i="4"/>
  <c r="C16" i="4"/>
  <c r="B16" i="4"/>
  <c r="S15" i="4"/>
  <c r="R15" i="4"/>
  <c r="Q15" i="4"/>
  <c r="P15" i="4"/>
  <c r="E15" i="4"/>
  <c r="T14" i="4"/>
  <c r="S14" i="4"/>
  <c r="R14" i="4"/>
  <c r="Q14" i="4"/>
  <c r="P14" i="4"/>
  <c r="E14" i="4"/>
  <c r="U14" i="4" s="1"/>
  <c r="U13" i="4"/>
  <c r="S13" i="4"/>
  <c r="R13" i="4"/>
  <c r="Q13" i="4"/>
  <c r="P13" i="4"/>
  <c r="E13" i="4"/>
  <c r="T13" i="4" s="1"/>
  <c r="S12" i="4"/>
  <c r="R12" i="4"/>
  <c r="Q12" i="4"/>
  <c r="P12" i="4"/>
  <c r="E12" i="4"/>
  <c r="U12" i="4" s="1"/>
  <c r="S11" i="4"/>
  <c r="R11" i="4"/>
  <c r="Q11" i="4"/>
  <c r="P11" i="4"/>
  <c r="E11" i="4"/>
  <c r="S10" i="4"/>
  <c r="R10" i="4"/>
  <c r="Q10" i="4"/>
  <c r="P10" i="4"/>
  <c r="E10" i="4"/>
  <c r="U10" i="4" s="1"/>
  <c r="U9" i="4"/>
  <c r="T9" i="4"/>
  <c r="S9" i="4"/>
  <c r="R9" i="4"/>
  <c r="Q9" i="4"/>
  <c r="P9" i="4"/>
  <c r="E9" i="4"/>
  <c r="S93" i="3"/>
  <c r="R93" i="3"/>
  <c r="Q93" i="3"/>
  <c r="P93" i="3"/>
  <c r="E93" i="3"/>
  <c r="U93" i="3" s="1"/>
  <c r="S92" i="3"/>
  <c r="R92" i="3"/>
  <c r="Q92" i="3"/>
  <c r="P92" i="3"/>
  <c r="E92" i="3"/>
  <c r="U91" i="3"/>
  <c r="S91" i="3"/>
  <c r="R91" i="3"/>
  <c r="Q91" i="3"/>
  <c r="P91" i="3"/>
  <c r="E91" i="3"/>
  <c r="T91" i="3" s="1"/>
  <c r="U90" i="3"/>
  <c r="T90" i="3"/>
  <c r="S90" i="3"/>
  <c r="R90" i="3"/>
  <c r="Q90" i="3"/>
  <c r="P90" i="3"/>
  <c r="E90" i="3"/>
  <c r="S89" i="3"/>
  <c r="R89" i="3"/>
  <c r="Q89" i="3"/>
  <c r="P89" i="3"/>
  <c r="E89" i="3"/>
  <c r="U89" i="3" s="1"/>
  <c r="S88" i="3"/>
  <c r="R88" i="3"/>
  <c r="Q88" i="3"/>
  <c r="P88" i="3"/>
  <c r="E88" i="3"/>
  <c r="T88" i="3" s="1"/>
  <c r="T87" i="3"/>
  <c r="S87" i="3"/>
  <c r="R87" i="3"/>
  <c r="Q87" i="3"/>
  <c r="P87" i="3"/>
  <c r="E87" i="3"/>
  <c r="U87" i="3" s="1"/>
  <c r="S86" i="3"/>
  <c r="R86" i="3"/>
  <c r="Q86" i="3"/>
  <c r="P86" i="3"/>
  <c r="E86" i="3"/>
  <c r="U86" i="3" s="1"/>
  <c r="W72" i="3"/>
  <c r="V72" i="3"/>
  <c r="O72" i="3"/>
  <c r="N72" i="3"/>
  <c r="M72" i="3"/>
  <c r="L72" i="3"/>
  <c r="K72" i="3"/>
  <c r="J72" i="3"/>
  <c r="I72" i="3"/>
  <c r="H72" i="3"/>
  <c r="G72" i="3"/>
  <c r="F72" i="3"/>
  <c r="C72" i="3"/>
  <c r="B72" i="3"/>
  <c r="W71" i="3"/>
  <c r="V71" i="3"/>
  <c r="O71" i="3"/>
  <c r="N71" i="3"/>
  <c r="M71" i="3"/>
  <c r="L71" i="3"/>
  <c r="K71" i="3"/>
  <c r="J71" i="3"/>
  <c r="I71" i="3"/>
  <c r="Q71" i="3" s="1"/>
  <c r="H71" i="3"/>
  <c r="R71" i="3" s="1"/>
  <c r="G71" i="3"/>
  <c r="F71" i="3"/>
  <c r="C71" i="3"/>
  <c r="B71" i="3"/>
  <c r="E71" i="3" s="1"/>
  <c r="W70" i="3"/>
  <c r="V70" i="3"/>
  <c r="O70" i="3"/>
  <c r="N70" i="3"/>
  <c r="M70" i="3"/>
  <c r="L70" i="3"/>
  <c r="K70" i="3"/>
  <c r="J70" i="3"/>
  <c r="I70" i="3"/>
  <c r="S70" i="3" s="1"/>
  <c r="H70" i="3"/>
  <c r="R70" i="3" s="1"/>
  <c r="G70" i="3"/>
  <c r="F70" i="3"/>
  <c r="C70" i="3"/>
  <c r="E70" i="3" s="1"/>
  <c r="B70" i="3"/>
  <c r="S69" i="3"/>
  <c r="R69" i="3"/>
  <c r="Q69" i="3"/>
  <c r="P69" i="3"/>
  <c r="E69" i="3"/>
  <c r="U69" i="3" s="1"/>
  <c r="W67" i="3"/>
  <c r="V67" i="3"/>
  <c r="O67" i="3"/>
  <c r="N67" i="3"/>
  <c r="M67" i="3"/>
  <c r="L67" i="3"/>
  <c r="K67" i="3"/>
  <c r="J67" i="3"/>
  <c r="I67" i="3"/>
  <c r="S67" i="3" s="1"/>
  <c r="H67" i="3"/>
  <c r="R67" i="3" s="1"/>
  <c r="G67" i="3"/>
  <c r="F67" i="3"/>
  <c r="C67" i="3"/>
  <c r="B67" i="3"/>
  <c r="W66" i="3"/>
  <c r="V66" i="3"/>
  <c r="O66" i="3"/>
  <c r="N66" i="3"/>
  <c r="M66" i="3"/>
  <c r="L66" i="3"/>
  <c r="K66" i="3"/>
  <c r="J66" i="3"/>
  <c r="I66" i="3"/>
  <c r="H66" i="3"/>
  <c r="R66" i="3" s="1"/>
  <c r="G66" i="3"/>
  <c r="F66" i="3"/>
  <c r="C66" i="3"/>
  <c r="B66" i="3"/>
  <c r="E66" i="3" s="1"/>
  <c r="U65" i="3"/>
  <c r="S65" i="3"/>
  <c r="R65" i="3"/>
  <c r="Q65" i="3"/>
  <c r="P65" i="3"/>
  <c r="E65" i="3"/>
  <c r="T65" i="3" s="1"/>
  <c r="S64" i="3"/>
  <c r="R64" i="3"/>
  <c r="Q64" i="3"/>
  <c r="P64" i="3"/>
  <c r="E64" i="3"/>
  <c r="U64" i="3" s="1"/>
  <c r="S63" i="3"/>
  <c r="R63" i="3"/>
  <c r="Q63" i="3"/>
  <c r="P63" i="3"/>
  <c r="E63" i="3"/>
  <c r="U63" i="3" s="1"/>
  <c r="S62" i="3"/>
  <c r="R62" i="3"/>
  <c r="Q62" i="3"/>
  <c r="P62" i="3"/>
  <c r="E62" i="3"/>
  <c r="T62" i="3" s="1"/>
  <c r="U61" i="3"/>
  <c r="S61" i="3"/>
  <c r="R61" i="3"/>
  <c r="Q61" i="3"/>
  <c r="P61" i="3"/>
  <c r="E61" i="3"/>
  <c r="T61" i="3" s="1"/>
  <c r="V59" i="3"/>
  <c r="S59" i="3"/>
  <c r="O59" i="3"/>
  <c r="N59" i="3"/>
  <c r="M59" i="3"/>
  <c r="L59" i="3"/>
  <c r="K59" i="3"/>
  <c r="J59" i="3"/>
  <c r="I59" i="3"/>
  <c r="H59" i="3"/>
  <c r="R59" i="3" s="1"/>
  <c r="G59" i="3"/>
  <c r="F59" i="3"/>
  <c r="C59" i="3"/>
  <c r="B59" i="3"/>
  <c r="E59" i="3" s="1"/>
  <c r="S58" i="3"/>
  <c r="R58" i="3"/>
  <c r="Q58" i="3"/>
  <c r="P58" i="3"/>
  <c r="E58" i="3"/>
  <c r="T58" i="3" s="1"/>
  <c r="S57" i="3"/>
  <c r="R57" i="3"/>
  <c r="Q57" i="3"/>
  <c r="P57" i="3"/>
  <c r="E57" i="3"/>
  <c r="U57" i="3" s="1"/>
  <c r="S56" i="3"/>
  <c r="R56" i="3"/>
  <c r="Q56" i="3"/>
  <c r="P56" i="3"/>
  <c r="E56" i="3"/>
  <c r="U56" i="3" s="1"/>
  <c r="S55" i="3"/>
  <c r="R55" i="3"/>
  <c r="Q55" i="3"/>
  <c r="P55" i="3"/>
  <c r="E55" i="3"/>
  <c r="U55" i="3" s="1"/>
  <c r="W53" i="3"/>
  <c r="V53" i="3"/>
  <c r="O53" i="3"/>
  <c r="N53" i="3"/>
  <c r="M53" i="3"/>
  <c r="L53" i="3"/>
  <c r="K53" i="3"/>
  <c r="J53" i="3"/>
  <c r="I53" i="3"/>
  <c r="S53" i="3" s="1"/>
  <c r="H53" i="3"/>
  <c r="G53" i="3"/>
  <c r="F53" i="3"/>
  <c r="C53" i="3"/>
  <c r="B53" i="3"/>
  <c r="T52" i="3"/>
  <c r="S52" i="3"/>
  <c r="R52" i="3"/>
  <c r="Q52" i="3"/>
  <c r="P52" i="3"/>
  <c r="E52" i="3"/>
  <c r="U52" i="3" s="1"/>
  <c r="S51" i="3"/>
  <c r="R51" i="3"/>
  <c r="Q51" i="3"/>
  <c r="U51" i="3" s="1"/>
  <c r="P51" i="3"/>
  <c r="T51" i="3" s="1"/>
  <c r="E51" i="3"/>
  <c r="S50" i="3"/>
  <c r="R50" i="3"/>
  <c r="Q50" i="3"/>
  <c r="P50" i="3"/>
  <c r="E50" i="3"/>
  <c r="U50" i="3" s="1"/>
  <c r="U49" i="3"/>
  <c r="S49" i="3"/>
  <c r="R49" i="3"/>
  <c r="Q49" i="3"/>
  <c r="P49" i="3"/>
  <c r="E49" i="3"/>
  <c r="T49" i="3" s="1"/>
  <c r="U48" i="3"/>
  <c r="S48" i="3"/>
  <c r="R48" i="3"/>
  <c r="Q48" i="3"/>
  <c r="P48" i="3"/>
  <c r="E48" i="3"/>
  <c r="T48" i="3" s="1"/>
  <c r="S47" i="3"/>
  <c r="R47" i="3"/>
  <c r="Q47" i="3"/>
  <c r="P47" i="3"/>
  <c r="E47" i="3"/>
  <c r="U47" i="3" s="1"/>
  <c r="S46" i="3"/>
  <c r="R46" i="3"/>
  <c r="Q46" i="3"/>
  <c r="P46" i="3"/>
  <c r="E46" i="3"/>
  <c r="U46" i="3" s="1"/>
  <c r="S45" i="3"/>
  <c r="R45" i="3"/>
  <c r="Q45" i="3"/>
  <c r="P45" i="3"/>
  <c r="E45" i="3"/>
  <c r="T45" i="3" s="1"/>
  <c r="S44" i="3"/>
  <c r="R44" i="3"/>
  <c r="Q44" i="3"/>
  <c r="P44" i="3"/>
  <c r="T44" i="3" s="1"/>
  <c r="E44" i="3"/>
  <c r="S43" i="3"/>
  <c r="R43" i="3"/>
  <c r="Q43" i="3"/>
  <c r="P43" i="3"/>
  <c r="E43" i="3"/>
  <c r="U43" i="3" s="1"/>
  <c r="S42" i="3"/>
  <c r="R42" i="3"/>
  <c r="Q42" i="3"/>
  <c r="P42" i="3"/>
  <c r="E42" i="3"/>
  <c r="U42" i="3" s="1"/>
  <c r="W40" i="3"/>
  <c r="V40" i="3"/>
  <c r="R40" i="3"/>
  <c r="O40" i="3"/>
  <c r="N40" i="3"/>
  <c r="M40" i="3"/>
  <c r="L40" i="3"/>
  <c r="K40" i="3"/>
  <c r="J40" i="3"/>
  <c r="I40" i="3"/>
  <c r="S40" i="3" s="1"/>
  <c r="H40" i="3"/>
  <c r="G40" i="3"/>
  <c r="F40" i="3"/>
  <c r="C40" i="3"/>
  <c r="B40" i="3"/>
  <c r="E40" i="3" s="1"/>
  <c r="T39" i="3"/>
  <c r="S39" i="3"/>
  <c r="R39" i="3"/>
  <c r="Q39" i="3"/>
  <c r="P39" i="3"/>
  <c r="E39" i="3"/>
  <c r="U39" i="3" s="1"/>
  <c r="S38" i="3"/>
  <c r="R38" i="3"/>
  <c r="Q38" i="3"/>
  <c r="P38" i="3"/>
  <c r="E38" i="3"/>
  <c r="U38" i="3" s="1"/>
  <c r="S37" i="3"/>
  <c r="R37" i="3"/>
  <c r="Q37" i="3"/>
  <c r="P37" i="3"/>
  <c r="E37" i="3"/>
  <c r="U37" i="3" s="1"/>
  <c r="S36" i="3"/>
  <c r="R36" i="3"/>
  <c r="Q36" i="3"/>
  <c r="P36" i="3"/>
  <c r="E36" i="3"/>
  <c r="T36" i="3" s="1"/>
  <c r="U35" i="3"/>
  <c r="S35" i="3"/>
  <c r="R35" i="3"/>
  <c r="Q35" i="3"/>
  <c r="P35" i="3"/>
  <c r="E35" i="3"/>
  <c r="T35" i="3" s="1"/>
  <c r="W33" i="3"/>
  <c r="V33" i="3"/>
  <c r="O33" i="3"/>
  <c r="N33" i="3"/>
  <c r="M33" i="3"/>
  <c r="L33" i="3"/>
  <c r="K33" i="3"/>
  <c r="J33" i="3"/>
  <c r="I33" i="3"/>
  <c r="S33" i="3" s="1"/>
  <c r="H33" i="3"/>
  <c r="R33" i="3" s="1"/>
  <c r="G33" i="3"/>
  <c r="F33" i="3"/>
  <c r="C33" i="3"/>
  <c r="B33" i="3"/>
  <c r="S32" i="3"/>
  <c r="R32" i="3"/>
  <c r="Q32" i="3"/>
  <c r="P32" i="3"/>
  <c r="E32" i="3"/>
  <c r="W30" i="3"/>
  <c r="V30" i="3"/>
  <c r="O30" i="3"/>
  <c r="N30" i="3"/>
  <c r="M30" i="3"/>
  <c r="L30" i="3"/>
  <c r="K30" i="3"/>
  <c r="J30" i="3"/>
  <c r="I30" i="3"/>
  <c r="S30" i="3" s="1"/>
  <c r="H30" i="3"/>
  <c r="R30" i="3" s="1"/>
  <c r="G30" i="3"/>
  <c r="F30" i="3"/>
  <c r="C30" i="3"/>
  <c r="B30" i="3"/>
  <c r="S29" i="3"/>
  <c r="R29" i="3"/>
  <c r="Q29" i="3"/>
  <c r="P29" i="3"/>
  <c r="E29" i="3"/>
  <c r="S28" i="3"/>
  <c r="R28" i="3"/>
  <c r="Q28" i="3"/>
  <c r="P28" i="3"/>
  <c r="E28" i="3"/>
  <c r="U28" i="3" s="1"/>
  <c r="U27" i="3"/>
  <c r="S27" i="3"/>
  <c r="R27" i="3"/>
  <c r="Q27" i="3"/>
  <c r="P27" i="3"/>
  <c r="E27" i="3"/>
  <c r="T27" i="3" s="1"/>
  <c r="U26" i="3"/>
  <c r="S26" i="3"/>
  <c r="R26" i="3"/>
  <c r="Q26" i="3"/>
  <c r="P26" i="3"/>
  <c r="E26" i="3"/>
  <c r="T26" i="3" s="1"/>
  <c r="W24" i="3"/>
  <c r="V24" i="3"/>
  <c r="O24" i="3"/>
  <c r="N24" i="3"/>
  <c r="M24" i="3"/>
  <c r="L24" i="3"/>
  <c r="K24" i="3"/>
  <c r="J24" i="3"/>
  <c r="I24" i="3"/>
  <c r="S24" i="3" s="1"/>
  <c r="H24" i="3"/>
  <c r="R24" i="3" s="1"/>
  <c r="G24" i="3"/>
  <c r="F24" i="3"/>
  <c r="C24" i="3"/>
  <c r="B24" i="3"/>
  <c r="E24" i="3" s="1"/>
  <c r="S23" i="3"/>
  <c r="R23" i="3"/>
  <c r="Q23" i="3"/>
  <c r="P23" i="3"/>
  <c r="E23" i="3"/>
  <c r="U23" i="3" s="1"/>
  <c r="S22" i="3"/>
  <c r="R22" i="3"/>
  <c r="Q22" i="3"/>
  <c r="P22" i="3"/>
  <c r="E22" i="3"/>
  <c r="T22" i="3" s="1"/>
  <c r="T21" i="3"/>
  <c r="S21" i="3"/>
  <c r="R21" i="3"/>
  <c r="Q21" i="3"/>
  <c r="P21" i="3"/>
  <c r="E21" i="3"/>
  <c r="U21" i="3" s="1"/>
  <c r="S20" i="3"/>
  <c r="R20" i="3"/>
  <c r="Q20" i="3"/>
  <c r="P20" i="3"/>
  <c r="E20" i="3"/>
  <c r="U20" i="3" s="1"/>
  <c r="S19" i="3"/>
  <c r="R19" i="3"/>
  <c r="Q19" i="3"/>
  <c r="P19" i="3"/>
  <c r="E19" i="3"/>
  <c r="U18" i="3"/>
  <c r="S18" i="3"/>
  <c r="R18" i="3"/>
  <c r="Q18" i="3"/>
  <c r="P18" i="3"/>
  <c r="E18" i="3"/>
  <c r="T18" i="3" s="1"/>
  <c r="W16" i="3"/>
  <c r="V16" i="3"/>
  <c r="O16" i="3"/>
  <c r="N16" i="3"/>
  <c r="M16" i="3"/>
  <c r="L16" i="3"/>
  <c r="K16" i="3"/>
  <c r="J16" i="3"/>
  <c r="I16" i="3"/>
  <c r="S16" i="3" s="1"/>
  <c r="H16" i="3"/>
  <c r="G16" i="3"/>
  <c r="F16" i="3"/>
  <c r="C16" i="3"/>
  <c r="B16" i="3"/>
  <c r="S15" i="3"/>
  <c r="R15" i="3"/>
  <c r="Q15" i="3"/>
  <c r="P15" i="3"/>
  <c r="E15" i="3"/>
  <c r="U15" i="3" s="1"/>
  <c r="S14" i="3"/>
  <c r="R14" i="3"/>
  <c r="Q14" i="3"/>
  <c r="P14" i="3"/>
  <c r="E14" i="3"/>
  <c r="U14" i="3" s="1"/>
  <c r="U13" i="3"/>
  <c r="S13" i="3"/>
  <c r="R13" i="3"/>
  <c r="Q13" i="3"/>
  <c r="P13" i="3"/>
  <c r="E13" i="3"/>
  <c r="T13" i="3" s="1"/>
  <c r="U12" i="3"/>
  <c r="T12" i="3"/>
  <c r="S12" i="3"/>
  <c r="R12" i="3"/>
  <c r="Q12" i="3"/>
  <c r="P12" i="3"/>
  <c r="E12" i="3"/>
  <c r="S11" i="3"/>
  <c r="R11" i="3"/>
  <c r="Q11" i="3"/>
  <c r="P11" i="3"/>
  <c r="E11" i="3"/>
  <c r="U11" i="3" s="1"/>
  <c r="S10" i="3"/>
  <c r="R10" i="3"/>
  <c r="Q10" i="3"/>
  <c r="P10" i="3"/>
  <c r="E10" i="3"/>
  <c r="U10" i="3" s="1"/>
  <c r="U9" i="3"/>
  <c r="S9" i="3"/>
  <c r="R9" i="3"/>
  <c r="Q9" i="3"/>
  <c r="P9" i="3"/>
  <c r="E9" i="3"/>
  <c r="U93" i="2"/>
  <c r="S93" i="2"/>
  <c r="R93" i="2"/>
  <c r="Q93" i="2"/>
  <c r="P93" i="2"/>
  <c r="E93" i="2"/>
  <c r="T93" i="2" s="1"/>
  <c r="S92" i="2"/>
  <c r="R92" i="2"/>
  <c r="Q92" i="2"/>
  <c r="P92" i="2"/>
  <c r="E92" i="2"/>
  <c r="U92" i="2" s="1"/>
  <c r="S91" i="2"/>
  <c r="R91" i="2"/>
  <c r="Q91" i="2"/>
  <c r="P91" i="2"/>
  <c r="E91" i="2"/>
  <c r="U91" i="2" s="1"/>
  <c r="S90" i="2"/>
  <c r="R90" i="2"/>
  <c r="Q90" i="2"/>
  <c r="P90" i="2"/>
  <c r="E90" i="2"/>
  <c r="T90" i="2" s="1"/>
  <c r="S89" i="2"/>
  <c r="R89" i="2"/>
  <c r="Q89" i="2"/>
  <c r="P89" i="2"/>
  <c r="E89" i="2"/>
  <c r="U89" i="2" s="1"/>
  <c r="S88" i="2"/>
  <c r="R88" i="2"/>
  <c r="Q88" i="2"/>
  <c r="P88" i="2"/>
  <c r="E88" i="2"/>
  <c r="U88" i="2" s="1"/>
  <c r="S87" i="2"/>
  <c r="R87" i="2"/>
  <c r="Q87" i="2"/>
  <c r="P87" i="2"/>
  <c r="E87" i="2"/>
  <c r="U87" i="2" s="1"/>
  <c r="S86" i="2"/>
  <c r="R86" i="2"/>
  <c r="Q86" i="2"/>
  <c r="P86" i="2"/>
  <c r="E86" i="2"/>
  <c r="T86" i="2" s="1"/>
  <c r="W72" i="2"/>
  <c r="V72" i="2"/>
  <c r="O72" i="2"/>
  <c r="N72" i="2"/>
  <c r="M72" i="2"/>
  <c r="L72" i="2"/>
  <c r="K72" i="2"/>
  <c r="J72" i="2"/>
  <c r="I72" i="2"/>
  <c r="S72" i="2" s="1"/>
  <c r="H72" i="2"/>
  <c r="G72" i="2"/>
  <c r="F72" i="2"/>
  <c r="C72" i="2"/>
  <c r="B72" i="2"/>
  <c r="W71" i="2"/>
  <c r="V71" i="2"/>
  <c r="O71" i="2"/>
  <c r="N71" i="2"/>
  <c r="M71" i="2"/>
  <c r="L71" i="2"/>
  <c r="K71" i="2"/>
  <c r="S71" i="2" s="1"/>
  <c r="J71" i="2"/>
  <c r="I71" i="2"/>
  <c r="H71" i="2"/>
  <c r="R71" i="2" s="1"/>
  <c r="G71" i="2"/>
  <c r="F71" i="2"/>
  <c r="C71" i="2"/>
  <c r="B71" i="2"/>
  <c r="E71" i="2" s="1"/>
  <c r="W70" i="2"/>
  <c r="V70" i="2"/>
  <c r="O70" i="2"/>
  <c r="N70" i="2"/>
  <c r="M70" i="2"/>
  <c r="L70" i="2"/>
  <c r="K70" i="2"/>
  <c r="J70" i="2"/>
  <c r="I70" i="2"/>
  <c r="Q70" i="2" s="1"/>
  <c r="H70" i="2"/>
  <c r="G70" i="2"/>
  <c r="F70" i="2"/>
  <c r="C70" i="2"/>
  <c r="B70" i="2"/>
  <c r="S69" i="2"/>
  <c r="R69" i="2"/>
  <c r="Q69" i="2"/>
  <c r="U69" i="2" s="1"/>
  <c r="P69" i="2"/>
  <c r="E69" i="2"/>
  <c r="W67" i="2"/>
  <c r="V67" i="2"/>
  <c r="O67" i="2"/>
  <c r="N67" i="2"/>
  <c r="M67" i="2"/>
  <c r="L67" i="2"/>
  <c r="K67" i="2"/>
  <c r="J67" i="2"/>
  <c r="I67" i="2"/>
  <c r="H67" i="2"/>
  <c r="R67" i="2" s="1"/>
  <c r="G67" i="2"/>
  <c r="F67" i="2"/>
  <c r="C67" i="2"/>
  <c r="B67" i="2"/>
  <c r="W66" i="2"/>
  <c r="V66" i="2"/>
  <c r="S66" i="2"/>
  <c r="O66" i="2"/>
  <c r="N66" i="2"/>
  <c r="M66" i="2"/>
  <c r="L66" i="2"/>
  <c r="K66" i="2"/>
  <c r="J66" i="2"/>
  <c r="I66" i="2"/>
  <c r="H66" i="2"/>
  <c r="R66" i="2" s="1"/>
  <c r="G66" i="2"/>
  <c r="F66" i="2"/>
  <c r="C66" i="2"/>
  <c r="B66" i="2"/>
  <c r="E66" i="2" s="1"/>
  <c r="S65" i="2"/>
  <c r="R65" i="2"/>
  <c r="Q65" i="2"/>
  <c r="P65" i="2"/>
  <c r="E65" i="2"/>
  <c r="U65" i="2" s="1"/>
  <c r="U64" i="2"/>
  <c r="S64" i="2"/>
  <c r="R64" i="2"/>
  <c r="Q64" i="2"/>
  <c r="P64" i="2"/>
  <c r="E64" i="2"/>
  <c r="T64" i="2" s="1"/>
  <c r="U63" i="2"/>
  <c r="S63" i="2"/>
  <c r="R63" i="2"/>
  <c r="Q63" i="2"/>
  <c r="P63" i="2"/>
  <c r="E63" i="2"/>
  <c r="T63" i="2" s="1"/>
  <c r="S62" i="2"/>
  <c r="R62" i="2"/>
  <c r="Q62" i="2"/>
  <c r="P62" i="2"/>
  <c r="E62" i="2"/>
  <c r="U62" i="2" s="1"/>
  <c r="S61" i="2"/>
  <c r="R61" i="2"/>
  <c r="Q61" i="2"/>
  <c r="P61" i="2"/>
  <c r="E61" i="2"/>
  <c r="V59" i="2"/>
  <c r="O59" i="2"/>
  <c r="N59" i="2"/>
  <c r="M59" i="2"/>
  <c r="L59" i="2"/>
  <c r="K59" i="2"/>
  <c r="J59" i="2"/>
  <c r="I59" i="2"/>
  <c r="S59" i="2" s="1"/>
  <c r="H59" i="2"/>
  <c r="R59" i="2" s="1"/>
  <c r="G59" i="2"/>
  <c r="F59" i="2"/>
  <c r="C59" i="2"/>
  <c r="B59" i="2"/>
  <c r="S58" i="2"/>
  <c r="R58" i="2"/>
  <c r="Q58" i="2"/>
  <c r="P58" i="2"/>
  <c r="E58" i="2"/>
  <c r="U58" i="2" s="1"/>
  <c r="S57" i="2"/>
  <c r="R57" i="2"/>
  <c r="Q57" i="2"/>
  <c r="P57" i="2"/>
  <c r="E57" i="2"/>
  <c r="U57" i="2" s="1"/>
  <c r="U56" i="2"/>
  <c r="S56" i="2"/>
  <c r="R56" i="2"/>
  <c r="Q56" i="2"/>
  <c r="P56" i="2"/>
  <c r="E56" i="2"/>
  <c r="T56" i="2" s="1"/>
  <c r="U55" i="2"/>
  <c r="S55" i="2"/>
  <c r="R55" i="2"/>
  <c r="Q55" i="2"/>
  <c r="P55" i="2"/>
  <c r="E55" i="2"/>
  <c r="T55" i="2" s="1"/>
  <c r="W53" i="2"/>
  <c r="V53" i="2"/>
  <c r="O53" i="2"/>
  <c r="N53" i="2"/>
  <c r="M53" i="2"/>
  <c r="L53" i="2"/>
  <c r="K53" i="2"/>
  <c r="J53" i="2"/>
  <c r="I53" i="2"/>
  <c r="Q53" i="2" s="1"/>
  <c r="H53" i="2"/>
  <c r="R53" i="2" s="1"/>
  <c r="G53" i="2"/>
  <c r="F53" i="2"/>
  <c r="C53" i="2"/>
  <c r="B53" i="2"/>
  <c r="S52" i="2"/>
  <c r="R52" i="2"/>
  <c r="Q52" i="2"/>
  <c r="P52" i="2"/>
  <c r="E52" i="2"/>
  <c r="S51" i="2"/>
  <c r="R51" i="2"/>
  <c r="Q51" i="2"/>
  <c r="P51" i="2"/>
  <c r="E51" i="2"/>
  <c r="T51" i="2" s="1"/>
  <c r="U50" i="2"/>
  <c r="T50" i="2"/>
  <c r="S50" i="2"/>
  <c r="R50" i="2"/>
  <c r="Q50" i="2"/>
  <c r="P50" i="2"/>
  <c r="E50" i="2"/>
  <c r="S49" i="2"/>
  <c r="R49" i="2"/>
  <c r="Q49" i="2"/>
  <c r="P49" i="2"/>
  <c r="E49" i="2"/>
  <c r="U49" i="2" s="1"/>
  <c r="S48" i="2"/>
  <c r="R48" i="2"/>
  <c r="Q48" i="2"/>
  <c r="P48" i="2"/>
  <c r="E48" i="2"/>
  <c r="U48" i="2" s="1"/>
  <c r="U47" i="2"/>
  <c r="S47" i="2"/>
  <c r="R47" i="2"/>
  <c r="Q47" i="2"/>
  <c r="P47" i="2"/>
  <c r="E47" i="2"/>
  <c r="T47" i="2" s="1"/>
  <c r="U46" i="2"/>
  <c r="T46" i="2"/>
  <c r="S46" i="2"/>
  <c r="R46" i="2"/>
  <c r="Q46" i="2"/>
  <c r="P46" i="2"/>
  <c r="E46" i="2"/>
  <c r="S45" i="2"/>
  <c r="R45" i="2"/>
  <c r="Q45" i="2"/>
  <c r="P45" i="2"/>
  <c r="E45" i="2"/>
  <c r="U45" i="2" s="1"/>
  <c r="S44" i="2"/>
  <c r="R44" i="2"/>
  <c r="Q44" i="2"/>
  <c r="P44" i="2"/>
  <c r="E44" i="2"/>
  <c r="U44" i="2" s="1"/>
  <c r="U43" i="2"/>
  <c r="S43" i="2"/>
  <c r="R43" i="2"/>
  <c r="Q43" i="2"/>
  <c r="P43" i="2"/>
  <c r="E43" i="2"/>
  <c r="S42" i="2"/>
  <c r="R42" i="2"/>
  <c r="Q42" i="2"/>
  <c r="P42" i="2"/>
  <c r="E42" i="2"/>
  <c r="U42" i="2" s="1"/>
  <c r="W40" i="2"/>
  <c r="V40" i="2"/>
  <c r="O40" i="2"/>
  <c r="N40" i="2"/>
  <c r="M40" i="2"/>
  <c r="L40" i="2"/>
  <c r="K40" i="2"/>
  <c r="J40" i="2"/>
  <c r="I40" i="2"/>
  <c r="S40" i="2" s="1"/>
  <c r="H40" i="2"/>
  <c r="R40" i="2" s="1"/>
  <c r="G40" i="2"/>
  <c r="F40" i="2"/>
  <c r="C40" i="2"/>
  <c r="B40" i="2"/>
  <c r="E40" i="2" s="1"/>
  <c r="S39" i="2"/>
  <c r="R39" i="2"/>
  <c r="Q39" i="2"/>
  <c r="P39" i="2"/>
  <c r="E39" i="2"/>
  <c r="U39" i="2" s="1"/>
  <c r="U38" i="2"/>
  <c r="S38" i="2"/>
  <c r="R38" i="2"/>
  <c r="Q38" i="2"/>
  <c r="P38" i="2"/>
  <c r="E38" i="2"/>
  <c r="T38" i="2" s="1"/>
  <c r="U37" i="2"/>
  <c r="T37" i="2"/>
  <c r="S37" i="2"/>
  <c r="R37" i="2"/>
  <c r="Q37" i="2"/>
  <c r="P37" i="2"/>
  <c r="E37" i="2"/>
  <c r="S36" i="2"/>
  <c r="R36" i="2"/>
  <c r="Q36" i="2"/>
  <c r="P36" i="2"/>
  <c r="E36" i="2"/>
  <c r="U36" i="2" s="1"/>
  <c r="S35" i="2"/>
  <c r="R35" i="2"/>
  <c r="Q35" i="2"/>
  <c r="P35" i="2"/>
  <c r="E35" i="2"/>
  <c r="W33" i="2"/>
  <c r="V33" i="2"/>
  <c r="O33" i="2"/>
  <c r="N33" i="2"/>
  <c r="M33" i="2"/>
  <c r="L33" i="2"/>
  <c r="K33" i="2"/>
  <c r="J33" i="2"/>
  <c r="I33" i="2"/>
  <c r="S33" i="2" s="1"/>
  <c r="H33" i="2"/>
  <c r="G33" i="2"/>
  <c r="F33" i="2"/>
  <c r="E33" i="2"/>
  <c r="C33" i="2"/>
  <c r="B33" i="2"/>
  <c r="S32" i="2"/>
  <c r="R32" i="2"/>
  <c r="Q32" i="2"/>
  <c r="P32" i="2"/>
  <c r="E32" i="2"/>
  <c r="W30" i="2"/>
  <c r="V30" i="2"/>
  <c r="S30" i="2"/>
  <c r="O30" i="2"/>
  <c r="N30" i="2"/>
  <c r="M30" i="2"/>
  <c r="L30" i="2"/>
  <c r="K30" i="2"/>
  <c r="J30" i="2"/>
  <c r="I30" i="2"/>
  <c r="H30" i="2"/>
  <c r="R30" i="2" s="1"/>
  <c r="G30" i="2"/>
  <c r="F30" i="2"/>
  <c r="C30" i="2"/>
  <c r="B30" i="2"/>
  <c r="S29" i="2"/>
  <c r="R29" i="2"/>
  <c r="Q29" i="2"/>
  <c r="P29" i="2"/>
  <c r="E29" i="2"/>
  <c r="U29" i="2" s="1"/>
  <c r="U28" i="2"/>
  <c r="S28" i="2"/>
  <c r="R28" i="2"/>
  <c r="Q28" i="2"/>
  <c r="P28" i="2"/>
  <c r="E28" i="2"/>
  <c r="T28" i="2" s="1"/>
  <c r="S27" i="2"/>
  <c r="R27" i="2"/>
  <c r="Q27" i="2"/>
  <c r="P27" i="2"/>
  <c r="E27" i="2"/>
  <c r="U27" i="2" s="1"/>
  <c r="S26" i="2"/>
  <c r="R26" i="2"/>
  <c r="Q26" i="2"/>
  <c r="P26" i="2"/>
  <c r="E26" i="2"/>
  <c r="U26" i="2" s="1"/>
  <c r="W24" i="2"/>
  <c r="V24" i="2"/>
  <c r="O24" i="2"/>
  <c r="N24" i="2"/>
  <c r="M24" i="2"/>
  <c r="L24" i="2"/>
  <c r="K24" i="2"/>
  <c r="J24" i="2"/>
  <c r="I24" i="2"/>
  <c r="Q24" i="2" s="1"/>
  <c r="H24" i="2"/>
  <c r="G24" i="2"/>
  <c r="F24" i="2"/>
  <c r="C24" i="2"/>
  <c r="B24" i="2"/>
  <c r="E24" i="2" s="1"/>
  <c r="S23" i="2"/>
  <c r="R23" i="2"/>
  <c r="Q23" i="2"/>
  <c r="P23" i="2"/>
  <c r="E23" i="2"/>
  <c r="T23" i="2" s="1"/>
  <c r="T22" i="2"/>
  <c r="S22" i="2"/>
  <c r="R22" i="2"/>
  <c r="Q22" i="2"/>
  <c r="P22" i="2"/>
  <c r="E22" i="2"/>
  <c r="U22" i="2" s="1"/>
  <c r="S21" i="2"/>
  <c r="R21" i="2"/>
  <c r="Q21" i="2"/>
  <c r="P21" i="2"/>
  <c r="E21" i="2"/>
  <c r="U21" i="2" s="1"/>
  <c r="S20" i="2"/>
  <c r="R20" i="2"/>
  <c r="Q20" i="2"/>
  <c r="P20" i="2"/>
  <c r="E20" i="2"/>
  <c r="U20" i="2" s="1"/>
  <c r="S19" i="2"/>
  <c r="R19" i="2"/>
  <c r="Q19" i="2"/>
  <c r="U19" i="2" s="1"/>
  <c r="P19" i="2"/>
  <c r="E19" i="2"/>
  <c r="S18" i="2"/>
  <c r="R18" i="2"/>
  <c r="Q18" i="2"/>
  <c r="P18" i="2"/>
  <c r="E18" i="2"/>
  <c r="U18" i="2" s="1"/>
  <c r="W16" i="2"/>
  <c r="V16" i="2"/>
  <c r="O16" i="2"/>
  <c r="N16" i="2"/>
  <c r="M16" i="2"/>
  <c r="L16" i="2"/>
  <c r="K16" i="2"/>
  <c r="S16" i="2" s="1"/>
  <c r="J16" i="2"/>
  <c r="I16" i="2"/>
  <c r="H16" i="2"/>
  <c r="G16" i="2"/>
  <c r="F16" i="2"/>
  <c r="C16" i="2"/>
  <c r="B16" i="2"/>
  <c r="S15" i="2"/>
  <c r="R15" i="2"/>
  <c r="Q15" i="2"/>
  <c r="P15" i="2"/>
  <c r="E15" i="2"/>
  <c r="U15" i="2" s="1"/>
  <c r="U14" i="2"/>
  <c r="S14" i="2"/>
  <c r="R14" i="2"/>
  <c r="Q14" i="2"/>
  <c r="P14" i="2"/>
  <c r="E14" i="2"/>
  <c r="T14" i="2" s="1"/>
  <c r="S13" i="2"/>
  <c r="R13" i="2"/>
  <c r="Q13" i="2"/>
  <c r="P13" i="2"/>
  <c r="E13" i="2"/>
  <c r="U13" i="2" s="1"/>
  <c r="S12" i="2"/>
  <c r="R12" i="2"/>
  <c r="Q12" i="2"/>
  <c r="P12" i="2"/>
  <c r="E12" i="2"/>
  <c r="U12" i="2" s="1"/>
  <c r="S11" i="2"/>
  <c r="R11" i="2"/>
  <c r="Q11" i="2"/>
  <c r="P11" i="2"/>
  <c r="E11" i="2"/>
  <c r="U11" i="2" s="1"/>
  <c r="S10" i="2"/>
  <c r="R10" i="2"/>
  <c r="Q10" i="2"/>
  <c r="P10" i="2"/>
  <c r="E10" i="2"/>
  <c r="T10" i="2" s="1"/>
  <c r="U9" i="2"/>
  <c r="S9" i="2"/>
  <c r="R9" i="2"/>
  <c r="Q9" i="2"/>
  <c r="P9" i="2"/>
  <c r="E9" i="2"/>
  <c r="T9" i="2" s="1"/>
  <c r="S93" i="1"/>
  <c r="R93" i="1"/>
  <c r="Q93" i="1"/>
  <c r="P93" i="1"/>
  <c r="E93" i="1"/>
  <c r="U93" i="1" s="1"/>
  <c r="S92" i="1"/>
  <c r="R92" i="1"/>
  <c r="Q92" i="1"/>
  <c r="P92" i="1"/>
  <c r="E92" i="1"/>
  <c r="U92" i="1" s="1"/>
  <c r="S91" i="1"/>
  <c r="R91" i="1"/>
  <c r="Q91" i="1"/>
  <c r="P91" i="1"/>
  <c r="E91" i="1"/>
  <c r="T91" i="1" s="1"/>
  <c r="U90" i="1"/>
  <c r="S90" i="1"/>
  <c r="R90" i="1"/>
  <c r="Q90" i="1"/>
  <c r="P90" i="1"/>
  <c r="E90" i="1"/>
  <c r="T90" i="1" s="1"/>
  <c r="S89" i="1"/>
  <c r="R89" i="1"/>
  <c r="Q89" i="1"/>
  <c r="P89" i="1"/>
  <c r="E89" i="1"/>
  <c r="U89" i="1" s="1"/>
  <c r="S88" i="1"/>
  <c r="R88" i="1"/>
  <c r="Q88" i="1"/>
  <c r="P88" i="1"/>
  <c r="E88" i="1"/>
  <c r="U88" i="1" s="1"/>
  <c r="S87" i="1"/>
  <c r="R87" i="1"/>
  <c r="Q87" i="1"/>
  <c r="P87" i="1"/>
  <c r="E87" i="1"/>
  <c r="T87" i="1" s="1"/>
  <c r="T86" i="1"/>
  <c r="S86" i="1"/>
  <c r="R86" i="1"/>
  <c r="Q86" i="1"/>
  <c r="P86" i="1"/>
  <c r="E86" i="1"/>
  <c r="U86" i="1" s="1"/>
  <c r="W72" i="1"/>
  <c r="V72" i="1"/>
  <c r="O72" i="1"/>
  <c r="N72" i="1"/>
  <c r="M72" i="1"/>
  <c r="L72" i="1"/>
  <c r="K72" i="1"/>
  <c r="J72" i="1"/>
  <c r="I72" i="1"/>
  <c r="H72" i="1"/>
  <c r="R72" i="1" s="1"/>
  <c r="G72" i="1"/>
  <c r="F72" i="1"/>
  <c r="C72" i="1"/>
  <c r="B72" i="1"/>
  <c r="W71" i="1"/>
  <c r="V71" i="1"/>
  <c r="S71" i="1"/>
  <c r="O71" i="1"/>
  <c r="N71" i="1"/>
  <c r="M71" i="1"/>
  <c r="L71" i="1"/>
  <c r="K71" i="1"/>
  <c r="J71" i="1"/>
  <c r="I71" i="1"/>
  <c r="H71" i="1"/>
  <c r="G71" i="1"/>
  <c r="F71" i="1"/>
  <c r="C71" i="1"/>
  <c r="B71" i="1"/>
  <c r="W70" i="1"/>
  <c r="V70" i="1"/>
  <c r="O70" i="1"/>
  <c r="N70" i="1"/>
  <c r="M70" i="1"/>
  <c r="Q70" i="1" s="1"/>
  <c r="L70" i="1"/>
  <c r="K70" i="1"/>
  <c r="J70" i="1"/>
  <c r="R70" i="1" s="1"/>
  <c r="I70" i="1"/>
  <c r="S70" i="1" s="1"/>
  <c r="H70" i="1"/>
  <c r="G70" i="1"/>
  <c r="F70" i="1"/>
  <c r="C70" i="1"/>
  <c r="E70" i="1" s="1"/>
  <c r="B70" i="1"/>
  <c r="S69" i="1"/>
  <c r="R69" i="1"/>
  <c r="Q69" i="1"/>
  <c r="P69" i="1"/>
  <c r="E69" i="1"/>
  <c r="T69" i="1" s="1"/>
  <c r="W67" i="1"/>
  <c r="V67" i="1"/>
  <c r="O67" i="1"/>
  <c r="N67" i="1"/>
  <c r="M67" i="1"/>
  <c r="L67" i="1"/>
  <c r="K67" i="1"/>
  <c r="J67" i="1"/>
  <c r="I67" i="1"/>
  <c r="H67" i="1"/>
  <c r="G67" i="1"/>
  <c r="F67" i="1"/>
  <c r="C67" i="1"/>
  <c r="B67" i="1"/>
  <c r="W66" i="1"/>
  <c r="V66" i="1"/>
  <c r="O66" i="1"/>
  <c r="N66" i="1"/>
  <c r="M66" i="1"/>
  <c r="L66" i="1"/>
  <c r="K66" i="1"/>
  <c r="J66" i="1"/>
  <c r="I66" i="1"/>
  <c r="Q66" i="1" s="1"/>
  <c r="H66" i="1"/>
  <c r="P66" i="1" s="1"/>
  <c r="G66" i="1"/>
  <c r="F66" i="1"/>
  <c r="C66" i="1"/>
  <c r="B66" i="1"/>
  <c r="E66" i="1" s="1"/>
  <c r="U65" i="1"/>
  <c r="S65" i="1"/>
  <c r="R65" i="1"/>
  <c r="Q65" i="1"/>
  <c r="P65" i="1"/>
  <c r="E65" i="1"/>
  <c r="T65" i="1" s="1"/>
  <c r="S64" i="1"/>
  <c r="R64" i="1"/>
  <c r="Q64" i="1"/>
  <c r="P64" i="1"/>
  <c r="E64" i="1"/>
  <c r="U64" i="1" s="1"/>
  <c r="S63" i="1"/>
  <c r="R63" i="1"/>
  <c r="Q63" i="1"/>
  <c r="P63" i="1"/>
  <c r="E63" i="1"/>
  <c r="U63" i="1" s="1"/>
  <c r="S62" i="1"/>
  <c r="R62" i="1"/>
  <c r="Q62" i="1"/>
  <c r="P62" i="1"/>
  <c r="E62" i="1"/>
  <c r="U62" i="1" s="1"/>
  <c r="S61" i="1"/>
  <c r="R61" i="1"/>
  <c r="Q61" i="1"/>
  <c r="P61" i="1"/>
  <c r="E61" i="1"/>
  <c r="U61" i="1" s="1"/>
  <c r="V59" i="1"/>
  <c r="O59" i="1"/>
  <c r="N59" i="1"/>
  <c r="M59" i="1"/>
  <c r="L59" i="1"/>
  <c r="K59" i="1"/>
  <c r="J59" i="1"/>
  <c r="I59" i="1"/>
  <c r="Q59" i="1" s="1"/>
  <c r="H59" i="1"/>
  <c r="R59" i="1" s="1"/>
  <c r="G59" i="1"/>
  <c r="F59" i="1"/>
  <c r="C59" i="1"/>
  <c r="B59" i="1"/>
  <c r="E59" i="1" s="1"/>
  <c r="S58" i="1"/>
  <c r="R58" i="1"/>
  <c r="Q58" i="1"/>
  <c r="P58" i="1"/>
  <c r="E58" i="1"/>
  <c r="U58" i="1" s="1"/>
  <c r="U57" i="1"/>
  <c r="S57" i="1"/>
  <c r="R57" i="1"/>
  <c r="Q57" i="1"/>
  <c r="P57" i="1"/>
  <c r="E57" i="1"/>
  <c r="T57" i="1" s="1"/>
  <c r="S56" i="1"/>
  <c r="R56" i="1"/>
  <c r="Q56" i="1"/>
  <c r="P56" i="1"/>
  <c r="E56" i="1"/>
  <c r="U56" i="1" s="1"/>
  <c r="S55" i="1"/>
  <c r="R55" i="1"/>
  <c r="Q55" i="1"/>
  <c r="P55" i="1"/>
  <c r="E55" i="1"/>
  <c r="U55" i="1" s="1"/>
  <c r="W53" i="1"/>
  <c r="V53" i="1"/>
  <c r="O53" i="1"/>
  <c r="N53" i="1"/>
  <c r="M53" i="1"/>
  <c r="L53" i="1"/>
  <c r="K53" i="1"/>
  <c r="J53" i="1"/>
  <c r="I53" i="1"/>
  <c r="H53" i="1"/>
  <c r="G53" i="1"/>
  <c r="F53" i="1"/>
  <c r="C53" i="1"/>
  <c r="B53" i="1"/>
  <c r="S52" i="1"/>
  <c r="R52" i="1"/>
  <c r="Q52" i="1"/>
  <c r="U52" i="1" s="1"/>
  <c r="P52" i="1"/>
  <c r="E52" i="1"/>
  <c r="S51" i="1"/>
  <c r="R51" i="1"/>
  <c r="Q51" i="1"/>
  <c r="P51" i="1"/>
  <c r="T51" i="1" s="1"/>
  <c r="E51" i="1"/>
  <c r="S50" i="1"/>
  <c r="R50" i="1"/>
  <c r="Q50" i="1"/>
  <c r="P50" i="1"/>
  <c r="E50" i="1"/>
  <c r="U50" i="1" s="1"/>
  <c r="S49" i="1"/>
  <c r="R49" i="1"/>
  <c r="Q49" i="1"/>
  <c r="P49" i="1"/>
  <c r="E49" i="1"/>
  <c r="U49" i="1" s="1"/>
  <c r="S48" i="1"/>
  <c r="R48" i="1"/>
  <c r="Q48" i="1"/>
  <c r="P48" i="1"/>
  <c r="E48" i="1"/>
  <c r="T48" i="1" s="1"/>
  <c r="S47" i="1"/>
  <c r="R47" i="1"/>
  <c r="Q47" i="1"/>
  <c r="P47" i="1"/>
  <c r="E47" i="1"/>
  <c r="U47" i="1" s="1"/>
  <c r="S46" i="1"/>
  <c r="R46" i="1"/>
  <c r="Q46" i="1"/>
  <c r="P46" i="1"/>
  <c r="E46" i="1"/>
  <c r="U46" i="1" s="1"/>
  <c r="S45" i="1"/>
  <c r="R45" i="1"/>
  <c r="Q45" i="1"/>
  <c r="P45" i="1"/>
  <c r="E45" i="1"/>
  <c r="U45" i="1" s="1"/>
  <c r="S44" i="1"/>
  <c r="R44" i="1"/>
  <c r="Q44" i="1"/>
  <c r="P44" i="1"/>
  <c r="E44" i="1"/>
  <c r="T44" i="1" s="1"/>
  <c r="S43" i="1"/>
  <c r="R43" i="1"/>
  <c r="Q43" i="1"/>
  <c r="P43" i="1"/>
  <c r="E43" i="1"/>
  <c r="S42" i="1"/>
  <c r="R42" i="1"/>
  <c r="Q42" i="1"/>
  <c r="P42" i="1"/>
  <c r="E42" i="1"/>
  <c r="T42" i="1" s="1"/>
  <c r="W40" i="1"/>
  <c r="V40" i="1"/>
  <c r="O40" i="1"/>
  <c r="N40" i="1"/>
  <c r="M40" i="1"/>
  <c r="L40" i="1"/>
  <c r="K40" i="1"/>
  <c r="J40" i="1"/>
  <c r="I40" i="1"/>
  <c r="H40" i="1"/>
  <c r="G40" i="1"/>
  <c r="F40" i="1"/>
  <c r="C40" i="1"/>
  <c r="B40" i="1"/>
  <c r="E40" i="1" s="1"/>
  <c r="S39" i="1"/>
  <c r="R39" i="1"/>
  <c r="Q39" i="1"/>
  <c r="P39" i="1"/>
  <c r="E39" i="1"/>
  <c r="T39" i="1" s="1"/>
  <c r="S38" i="1"/>
  <c r="R38" i="1"/>
  <c r="Q38" i="1"/>
  <c r="P38" i="1"/>
  <c r="E38" i="1"/>
  <c r="S37" i="1"/>
  <c r="R37" i="1"/>
  <c r="Q37" i="1"/>
  <c r="P37" i="1"/>
  <c r="E37" i="1"/>
  <c r="U37" i="1" s="1"/>
  <c r="S36" i="1"/>
  <c r="R36" i="1"/>
  <c r="Q36" i="1"/>
  <c r="P36" i="1"/>
  <c r="E36" i="1"/>
  <c r="U36" i="1" s="1"/>
  <c r="S35" i="1"/>
  <c r="R35" i="1"/>
  <c r="Q35" i="1"/>
  <c r="U35" i="1" s="1"/>
  <c r="P35" i="1"/>
  <c r="E35" i="1"/>
  <c r="W33" i="1"/>
  <c r="V33" i="1"/>
  <c r="O33" i="1"/>
  <c r="N33" i="1"/>
  <c r="M33" i="1"/>
  <c r="L33" i="1"/>
  <c r="K33" i="1"/>
  <c r="J33" i="1"/>
  <c r="I33" i="1"/>
  <c r="S33" i="1" s="1"/>
  <c r="H33" i="1"/>
  <c r="R33" i="1" s="1"/>
  <c r="G33" i="1"/>
  <c r="F33" i="1"/>
  <c r="C33" i="1"/>
  <c r="B33" i="1"/>
  <c r="S32" i="1"/>
  <c r="R32" i="1"/>
  <c r="Q32" i="1"/>
  <c r="P32" i="1"/>
  <c r="E32" i="1"/>
  <c r="U32" i="1" s="1"/>
  <c r="W30" i="1"/>
  <c r="V30" i="1"/>
  <c r="O30" i="1"/>
  <c r="N30" i="1"/>
  <c r="M30" i="1"/>
  <c r="L30" i="1"/>
  <c r="K30" i="1"/>
  <c r="S30" i="1" s="1"/>
  <c r="J30" i="1"/>
  <c r="R30" i="1" s="1"/>
  <c r="I30" i="1"/>
  <c r="H30" i="1"/>
  <c r="G30" i="1"/>
  <c r="F30" i="1"/>
  <c r="C30" i="1"/>
  <c r="B30" i="1"/>
  <c r="E30" i="1" s="1"/>
  <c r="S29" i="1"/>
  <c r="R29" i="1"/>
  <c r="Q29" i="1"/>
  <c r="P29" i="1"/>
  <c r="E29" i="1"/>
  <c r="T29" i="1" s="1"/>
  <c r="S28" i="1"/>
  <c r="R28" i="1"/>
  <c r="Q28" i="1"/>
  <c r="P28" i="1"/>
  <c r="E28" i="1"/>
  <c r="S27" i="1"/>
  <c r="R27" i="1"/>
  <c r="Q27" i="1"/>
  <c r="P27" i="1"/>
  <c r="E27" i="1"/>
  <c r="T27" i="1" s="1"/>
  <c r="S26" i="1"/>
  <c r="R26" i="1"/>
  <c r="Q26" i="1"/>
  <c r="P26" i="1"/>
  <c r="E26" i="1"/>
  <c r="U26" i="1" s="1"/>
  <c r="W24" i="1"/>
  <c r="V24" i="1"/>
  <c r="O24" i="1"/>
  <c r="N24" i="1"/>
  <c r="M24" i="1"/>
  <c r="L24" i="1"/>
  <c r="K24" i="1"/>
  <c r="J24" i="1"/>
  <c r="I24" i="1"/>
  <c r="S24" i="1" s="1"/>
  <c r="H24" i="1"/>
  <c r="G24" i="1"/>
  <c r="F24" i="1"/>
  <c r="E24" i="1"/>
  <c r="C24" i="1"/>
  <c r="B24" i="1"/>
  <c r="S23" i="1"/>
  <c r="R23" i="1"/>
  <c r="Q23" i="1"/>
  <c r="P23" i="1"/>
  <c r="E23" i="1"/>
  <c r="U23" i="1" s="1"/>
  <c r="S22" i="1"/>
  <c r="R22" i="1"/>
  <c r="Q22" i="1"/>
  <c r="P22" i="1"/>
  <c r="E22" i="1"/>
  <c r="T22" i="1" s="1"/>
  <c r="S21" i="1"/>
  <c r="R21" i="1"/>
  <c r="Q21" i="1"/>
  <c r="P21" i="1"/>
  <c r="E21" i="1"/>
  <c r="U21" i="1" s="1"/>
  <c r="S20" i="1"/>
  <c r="R20" i="1"/>
  <c r="Q20" i="1"/>
  <c r="P20" i="1"/>
  <c r="E20" i="1"/>
  <c r="T20" i="1" s="1"/>
  <c r="S19" i="1"/>
  <c r="R19" i="1"/>
  <c r="Q19" i="1"/>
  <c r="U19" i="1" s="1"/>
  <c r="P19" i="1"/>
  <c r="T19" i="1" s="1"/>
  <c r="E19" i="1"/>
  <c r="S18" i="1"/>
  <c r="R18" i="1"/>
  <c r="Q18" i="1"/>
  <c r="P18" i="1"/>
  <c r="E18" i="1"/>
  <c r="U18" i="1" s="1"/>
  <c r="W16" i="1"/>
  <c r="V16" i="1"/>
  <c r="O16" i="1"/>
  <c r="N16" i="1"/>
  <c r="M16" i="1"/>
  <c r="L16" i="1"/>
  <c r="K16" i="1"/>
  <c r="J16" i="1"/>
  <c r="I16" i="1"/>
  <c r="Q16" i="1" s="1"/>
  <c r="H16" i="1"/>
  <c r="G16" i="1"/>
  <c r="F16" i="1"/>
  <c r="C16" i="1"/>
  <c r="B16" i="1"/>
  <c r="E16" i="1" s="1"/>
  <c r="S15" i="1"/>
  <c r="R15" i="1"/>
  <c r="Q15" i="1"/>
  <c r="U15" i="1" s="1"/>
  <c r="P15" i="1"/>
  <c r="E15" i="1"/>
  <c r="S14" i="1"/>
  <c r="R14" i="1"/>
  <c r="Q14" i="1"/>
  <c r="U14" i="1" s="1"/>
  <c r="P14" i="1"/>
  <c r="T14" i="1" s="1"/>
  <c r="E14" i="1"/>
  <c r="S13" i="1"/>
  <c r="R13" i="1"/>
  <c r="Q13" i="1"/>
  <c r="P13" i="1"/>
  <c r="E13" i="1"/>
  <c r="S12" i="1"/>
  <c r="R12" i="1"/>
  <c r="Q12" i="1"/>
  <c r="P12" i="1"/>
  <c r="E12" i="1"/>
  <c r="U12" i="1" s="1"/>
  <c r="S11" i="1"/>
  <c r="R11" i="1"/>
  <c r="Q11" i="1"/>
  <c r="P11" i="1"/>
  <c r="E11" i="1"/>
  <c r="S10" i="1"/>
  <c r="R10" i="1"/>
  <c r="Q10" i="1"/>
  <c r="P10" i="1"/>
  <c r="E10" i="1"/>
  <c r="S9" i="1"/>
  <c r="R9" i="1"/>
  <c r="Q9" i="1"/>
  <c r="P9" i="1"/>
  <c r="E9" i="1"/>
  <c r="R24" i="8" l="1"/>
  <c r="U28" i="8"/>
  <c r="T28" i="8"/>
  <c r="U93" i="8"/>
  <c r="T93" i="8"/>
  <c r="T15" i="10"/>
  <c r="U15" i="10"/>
  <c r="Q24" i="11"/>
  <c r="S24" i="11"/>
  <c r="T87" i="18"/>
  <c r="U87" i="18"/>
  <c r="U11" i="1"/>
  <c r="T13" i="1"/>
  <c r="T28" i="1"/>
  <c r="P40" i="1"/>
  <c r="T43" i="1"/>
  <c r="R53" i="1"/>
  <c r="E16" i="2"/>
  <c r="U23" i="2"/>
  <c r="E30" i="2"/>
  <c r="T32" i="2"/>
  <c r="U52" i="2"/>
  <c r="Q66" i="2"/>
  <c r="T69" i="2"/>
  <c r="Q71" i="2"/>
  <c r="R16" i="3"/>
  <c r="U19" i="3"/>
  <c r="U44" i="3"/>
  <c r="Q53" i="3"/>
  <c r="U88" i="3"/>
  <c r="P24" i="4"/>
  <c r="R24" i="4"/>
  <c r="T20" i="5"/>
  <c r="P30" i="5"/>
  <c r="T44" i="5"/>
  <c r="Q59" i="5"/>
  <c r="T87" i="5"/>
  <c r="Q16" i="6"/>
  <c r="U16" i="6" s="1"/>
  <c r="E30" i="6"/>
  <c r="E66" i="6"/>
  <c r="E71" i="6"/>
  <c r="P33" i="7"/>
  <c r="Q33" i="7"/>
  <c r="U51" i="7"/>
  <c r="T51" i="7"/>
  <c r="T69" i="7"/>
  <c r="U21" i="8"/>
  <c r="T21" i="8"/>
  <c r="S24" i="8"/>
  <c r="E30" i="9"/>
  <c r="U44" i="10"/>
  <c r="T44" i="10"/>
  <c r="T86" i="10"/>
  <c r="U86" i="10"/>
  <c r="U21" i="11"/>
  <c r="T21" i="11"/>
  <c r="R66" i="13"/>
  <c r="T87" i="13"/>
  <c r="U87" i="13"/>
  <c r="U43" i="1"/>
  <c r="U47" i="7"/>
  <c r="T47" i="7"/>
  <c r="U18" i="23"/>
  <c r="T18" i="23"/>
  <c r="T10" i="1"/>
  <c r="T15" i="1"/>
  <c r="P24" i="1"/>
  <c r="R24" i="1"/>
  <c r="T38" i="1"/>
  <c r="R40" i="1"/>
  <c r="U51" i="1"/>
  <c r="T56" i="1"/>
  <c r="T64" i="1"/>
  <c r="U69" i="1"/>
  <c r="Q71" i="1"/>
  <c r="Q30" i="4"/>
  <c r="Q40" i="4"/>
  <c r="Q53" i="4"/>
  <c r="S72" i="4"/>
  <c r="T52" i="5"/>
  <c r="T57" i="5"/>
  <c r="E70" i="5"/>
  <c r="U11" i="6"/>
  <c r="T14" i="6"/>
  <c r="E24" i="6"/>
  <c r="U24" i="6" s="1"/>
  <c r="T28" i="6"/>
  <c r="T43" i="6"/>
  <c r="U48" i="6"/>
  <c r="T48" i="6"/>
  <c r="T64" i="6"/>
  <c r="U91" i="6"/>
  <c r="T91" i="6"/>
  <c r="Q70" i="7"/>
  <c r="U70" i="7" s="1"/>
  <c r="T19" i="8"/>
  <c r="U89" i="8"/>
  <c r="T89" i="8"/>
  <c r="U13" i="9"/>
  <c r="T13" i="9"/>
  <c r="U42" i="9"/>
  <c r="T42" i="9"/>
  <c r="T11" i="10"/>
  <c r="U11" i="10"/>
  <c r="U52" i="10"/>
  <c r="T52" i="10"/>
  <c r="U90" i="19"/>
  <c r="T90" i="19"/>
  <c r="U13" i="20"/>
  <c r="T13" i="20"/>
  <c r="Q72" i="1"/>
  <c r="U32" i="2"/>
  <c r="Q24" i="4"/>
  <c r="Q24" i="5"/>
  <c r="P53" i="6"/>
  <c r="S70" i="18"/>
  <c r="Q70" i="18"/>
  <c r="U10" i="1"/>
  <c r="P16" i="1"/>
  <c r="T16" i="1" s="1"/>
  <c r="T23" i="1"/>
  <c r="U38" i="1"/>
  <c r="U39" i="1"/>
  <c r="S40" i="1"/>
  <c r="S59" i="1"/>
  <c r="P70" i="1"/>
  <c r="R71" i="1"/>
  <c r="T13" i="2"/>
  <c r="T18" i="2"/>
  <c r="T27" i="2"/>
  <c r="R33" i="2"/>
  <c r="T42" i="2"/>
  <c r="R70" i="2"/>
  <c r="U90" i="2"/>
  <c r="E30" i="3"/>
  <c r="Q59" i="4"/>
  <c r="P67" i="5"/>
  <c r="T67" i="5" s="1"/>
  <c r="U12" i="6"/>
  <c r="T12" i="6"/>
  <c r="U65" i="6"/>
  <c r="T65" i="6"/>
  <c r="U15" i="7"/>
  <c r="T15" i="7"/>
  <c r="U52" i="12"/>
  <c r="T52" i="12"/>
  <c r="U87" i="12"/>
  <c r="T87" i="12"/>
  <c r="S66" i="1"/>
  <c r="U10" i="2"/>
  <c r="P33" i="2"/>
  <c r="P70" i="2"/>
  <c r="Q24" i="3"/>
  <c r="R16" i="2"/>
  <c r="Q40" i="2"/>
  <c r="S70" i="2"/>
  <c r="U86" i="2"/>
  <c r="T89" i="2"/>
  <c r="T37" i="3"/>
  <c r="T43" i="3"/>
  <c r="T55" i="3"/>
  <c r="U58" i="3"/>
  <c r="T18" i="4"/>
  <c r="T45" i="4"/>
  <c r="T88" i="4"/>
  <c r="T12" i="5"/>
  <c r="T18" i="5"/>
  <c r="T36" i="5"/>
  <c r="T42" i="5"/>
  <c r="T89" i="5"/>
  <c r="R71" i="6"/>
  <c r="R30" i="7"/>
  <c r="T90" i="7"/>
  <c r="U9" i="9"/>
  <c r="T9" i="9"/>
  <c r="U65" i="9"/>
  <c r="T65" i="9"/>
  <c r="T26" i="12"/>
  <c r="U26" i="12"/>
  <c r="T21" i="15"/>
  <c r="U21" i="15"/>
  <c r="U19" i="19"/>
  <c r="T19" i="19"/>
  <c r="U28" i="1"/>
  <c r="S53" i="1"/>
  <c r="S24" i="4"/>
  <c r="U38" i="13"/>
  <c r="T38" i="13"/>
  <c r="R16" i="1"/>
  <c r="P30" i="1"/>
  <c r="E33" i="1"/>
  <c r="U48" i="1"/>
  <c r="T52" i="1"/>
  <c r="E71" i="1"/>
  <c r="U71" i="1" s="1"/>
  <c r="U91" i="1"/>
  <c r="Q16" i="2"/>
  <c r="T19" i="2"/>
  <c r="P24" i="2"/>
  <c r="R24" i="2"/>
  <c r="Q30" i="2"/>
  <c r="U51" i="2"/>
  <c r="E53" i="2"/>
  <c r="E70" i="2"/>
  <c r="R72" i="2"/>
  <c r="E16" i="3"/>
  <c r="U29" i="3"/>
  <c r="E33" i="3"/>
  <c r="T46" i="3"/>
  <c r="Q16" i="4"/>
  <c r="T21" i="4"/>
  <c r="E30" i="4"/>
  <c r="U32" i="4"/>
  <c r="E40" i="4"/>
  <c r="U51" i="4"/>
  <c r="T69" i="4"/>
  <c r="P70" i="4"/>
  <c r="T92" i="4"/>
  <c r="P16" i="5"/>
  <c r="T22" i="5"/>
  <c r="P33" i="5"/>
  <c r="R33" i="5"/>
  <c r="P40" i="5"/>
  <c r="T46" i="5"/>
  <c r="T61" i="5"/>
  <c r="Q30" i="6"/>
  <c r="U30" i="6" s="1"/>
  <c r="U38" i="6"/>
  <c r="T38" i="6"/>
  <c r="U44" i="6"/>
  <c r="Q59" i="6"/>
  <c r="U61" i="6"/>
  <c r="T61" i="6"/>
  <c r="P70" i="6"/>
  <c r="Q71" i="6"/>
  <c r="U86" i="6"/>
  <c r="T86" i="6"/>
  <c r="U27" i="7"/>
  <c r="T27" i="7"/>
  <c r="U42" i="7"/>
  <c r="T42" i="7"/>
  <c r="U52" i="7"/>
  <c r="T52" i="7"/>
  <c r="Q16" i="8"/>
  <c r="U16" i="8" s="1"/>
  <c r="U61" i="9"/>
  <c r="T61" i="9"/>
  <c r="U89" i="9"/>
  <c r="T89" i="9"/>
  <c r="U37" i="10"/>
  <c r="T37" i="10"/>
  <c r="T90" i="10"/>
  <c r="U90" i="10"/>
  <c r="T49" i="16"/>
  <c r="U49" i="16"/>
  <c r="U20" i="1"/>
  <c r="Q40" i="1"/>
  <c r="S67" i="1"/>
  <c r="P71" i="1"/>
  <c r="U12" i="11"/>
  <c r="T12" i="11"/>
  <c r="T11" i="1"/>
  <c r="S16" i="1"/>
  <c r="U29" i="1"/>
  <c r="Q30" i="1"/>
  <c r="U44" i="1"/>
  <c r="R66" i="1"/>
  <c r="U87" i="1"/>
  <c r="S24" i="2"/>
  <c r="U22" i="3"/>
  <c r="P40" i="3"/>
  <c r="Q40" i="3"/>
  <c r="Q66" i="3"/>
  <c r="Q72" i="3"/>
  <c r="T10" i="4"/>
  <c r="Q33" i="4"/>
  <c r="U33" i="4" s="1"/>
  <c r="E67" i="4"/>
  <c r="U69" i="4"/>
  <c r="S71" i="4"/>
  <c r="E72" i="4"/>
  <c r="T11" i="5"/>
  <c r="U29" i="5"/>
  <c r="T35" i="5"/>
  <c r="T65" i="5"/>
  <c r="S70" i="5"/>
  <c r="P71" i="5"/>
  <c r="T88" i="5"/>
  <c r="U93" i="5"/>
  <c r="T93" i="5"/>
  <c r="Q24" i="6"/>
  <c r="U57" i="6"/>
  <c r="T57" i="6"/>
  <c r="S70" i="6"/>
  <c r="U14" i="7"/>
  <c r="T14" i="7"/>
  <c r="U62" i="8"/>
  <c r="T62" i="8"/>
  <c r="Q16" i="9"/>
  <c r="T27" i="11"/>
  <c r="U27" i="11"/>
  <c r="T50" i="11"/>
  <c r="U50" i="11"/>
  <c r="T49" i="12"/>
  <c r="U49" i="12"/>
  <c r="E70" i="12"/>
  <c r="T15" i="13"/>
  <c r="U15" i="13"/>
  <c r="U18" i="14"/>
  <c r="T18" i="14"/>
  <c r="U37" i="14"/>
  <c r="T37" i="14"/>
  <c r="T18" i="15"/>
  <c r="U18" i="15"/>
  <c r="T58" i="15"/>
  <c r="U58" i="15"/>
  <c r="U23" i="17"/>
  <c r="T23" i="17"/>
  <c r="U65" i="17"/>
  <c r="T65" i="17"/>
  <c r="T32" i="18"/>
  <c r="U63" i="19"/>
  <c r="T63" i="19"/>
  <c r="U12" i="26"/>
  <c r="T12" i="26"/>
  <c r="S40" i="27"/>
  <c r="Q40" i="27"/>
  <c r="U38" i="28"/>
  <c r="T38" i="28"/>
  <c r="T65" i="28"/>
  <c r="U65" i="28"/>
  <c r="U96" i="12"/>
  <c r="T96" i="12"/>
  <c r="T23" i="6"/>
  <c r="T44" i="6"/>
  <c r="T52" i="6"/>
  <c r="T10" i="7"/>
  <c r="T23" i="7"/>
  <c r="Q24" i="7"/>
  <c r="Q30" i="7"/>
  <c r="S30" i="7"/>
  <c r="T32" i="7"/>
  <c r="T37" i="7"/>
  <c r="T55" i="7"/>
  <c r="E66" i="7"/>
  <c r="P71" i="7"/>
  <c r="Q72" i="7"/>
  <c r="Q30" i="8"/>
  <c r="Q40" i="8"/>
  <c r="U40" i="8" s="1"/>
  <c r="U32" i="9"/>
  <c r="Q33" i="9"/>
  <c r="T36" i="9"/>
  <c r="P16" i="10"/>
  <c r="R16" i="10"/>
  <c r="T32" i="10"/>
  <c r="Q59" i="10"/>
  <c r="Q70" i="10"/>
  <c r="T37" i="11"/>
  <c r="U37" i="11"/>
  <c r="T63" i="11"/>
  <c r="U63" i="11"/>
  <c r="T29" i="13"/>
  <c r="U29" i="13"/>
  <c r="U64" i="13"/>
  <c r="T64" i="13"/>
  <c r="T28" i="14"/>
  <c r="U28" i="14"/>
  <c r="T55" i="15"/>
  <c r="U55" i="15"/>
  <c r="T15" i="18"/>
  <c r="P16" i="18"/>
  <c r="R16" i="18"/>
  <c r="T56" i="18"/>
  <c r="U56" i="18"/>
  <c r="U14" i="19"/>
  <c r="T14" i="19"/>
  <c r="U46" i="19"/>
  <c r="T46" i="19"/>
  <c r="R24" i="20"/>
  <c r="T48" i="20"/>
  <c r="U48" i="20"/>
  <c r="U48" i="21"/>
  <c r="T48" i="21"/>
  <c r="U15" i="25"/>
  <c r="T15" i="25"/>
  <c r="R33" i="25"/>
  <c r="S71" i="25"/>
  <c r="Q71" i="25"/>
  <c r="T55" i="26"/>
  <c r="U55" i="26"/>
  <c r="U92" i="26"/>
  <c r="T92" i="26"/>
  <c r="P70" i="7"/>
  <c r="R70" i="7"/>
  <c r="Q71" i="7"/>
  <c r="T89" i="7"/>
  <c r="E70" i="8"/>
  <c r="T70" i="8" s="1"/>
  <c r="R33" i="9"/>
  <c r="P67" i="9"/>
  <c r="P33" i="10"/>
  <c r="P53" i="10"/>
  <c r="R70" i="10"/>
  <c r="U49" i="11"/>
  <c r="T49" i="11"/>
  <c r="U92" i="11"/>
  <c r="T92" i="11"/>
  <c r="T44" i="13"/>
  <c r="U44" i="13"/>
  <c r="U61" i="13"/>
  <c r="T61" i="13"/>
  <c r="R24" i="14"/>
  <c r="U46" i="14"/>
  <c r="T46" i="14"/>
  <c r="U88" i="15"/>
  <c r="T88" i="15"/>
  <c r="Q33" i="16"/>
  <c r="T15" i="17"/>
  <c r="U15" i="17"/>
  <c r="T39" i="17"/>
  <c r="U39" i="17"/>
  <c r="T91" i="17"/>
  <c r="U91" i="17"/>
  <c r="U65" i="18"/>
  <c r="T65" i="18"/>
  <c r="U43" i="19"/>
  <c r="T43" i="19"/>
  <c r="U56" i="19"/>
  <c r="T56" i="19"/>
  <c r="E59" i="19"/>
  <c r="T59" i="19" s="1"/>
  <c r="U89" i="19"/>
  <c r="T89" i="19"/>
  <c r="U12" i="20"/>
  <c r="T12" i="20"/>
  <c r="U14" i="24"/>
  <c r="T14" i="24"/>
  <c r="U49" i="24"/>
  <c r="T49" i="24"/>
  <c r="U11" i="25"/>
  <c r="T11" i="25"/>
  <c r="S33" i="25"/>
  <c r="P72" i="8"/>
  <c r="T90" i="8"/>
  <c r="T20" i="9"/>
  <c r="T26" i="9"/>
  <c r="T37" i="9"/>
  <c r="T52" i="9"/>
  <c r="E59" i="9"/>
  <c r="P66" i="9"/>
  <c r="Q66" i="9"/>
  <c r="Q67" i="9"/>
  <c r="T10" i="10"/>
  <c r="T48" i="10"/>
  <c r="Q53" i="10"/>
  <c r="R16" i="11"/>
  <c r="Q30" i="11"/>
  <c r="S30" i="11"/>
  <c r="T46" i="11"/>
  <c r="U46" i="11"/>
  <c r="T89" i="11"/>
  <c r="U89" i="11"/>
  <c r="U29" i="12"/>
  <c r="T45" i="12"/>
  <c r="U45" i="12"/>
  <c r="U91" i="12"/>
  <c r="T91" i="12"/>
  <c r="Q24" i="14"/>
  <c r="S24" i="14"/>
  <c r="R33" i="15"/>
  <c r="U52" i="16"/>
  <c r="U49" i="17"/>
  <c r="T49" i="17"/>
  <c r="U88" i="17"/>
  <c r="T88" i="17"/>
  <c r="U44" i="18"/>
  <c r="U91" i="18"/>
  <c r="U22" i="19"/>
  <c r="U86" i="19"/>
  <c r="T86" i="19"/>
  <c r="U9" i="20"/>
  <c r="T9" i="20"/>
  <c r="T10" i="6"/>
  <c r="U19" i="6"/>
  <c r="Q33" i="6"/>
  <c r="P66" i="6"/>
  <c r="R66" i="6"/>
  <c r="R16" i="7"/>
  <c r="P40" i="7"/>
  <c r="R40" i="7"/>
  <c r="T10" i="8"/>
  <c r="T32" i="8"/>
  <c r="U38" i="8"/>
  <c r="Q67" i="8"/>
  <c r="S72" i="8"/>
  <c r="Q24" i="9"/>
  <c r="P30" i="9"/>
  <c r="P71" i="9"/>
  <c r="U10" i="10"/>
  <c r="S16" i="10"/>
  <c r="P30" i="10"/>
  <c r="R30" i="10"/>
  <c r="P66" i="10"/>
  <c r="R66" i="10"/>
  <c r="R67" i="10"/>
  <c r="Q16" i="11"/>
  <c r="T55" i="11"/>
  <c r="U55" i="11"/>
  <c r="R71" i="11"/>
  <c r="E30" i="12"/>
  <c r="Q59" i="12"/>
  <c r="U61" i="12"/>
  <c r="T61" i="12"/>
  <c r="T88" i="12"/>
  <c r="U88" i="12"/>
  <c r="U28" i="13"/>
  <c r="T28" i="13"/>
  <c r="U22" i="14"/>
  <c r="T22" i="14"/>
  <c r="U32" i="15"/>
  <c r="Q33" i="15"/>
  <c r="S33" i="15"/>
  <c r="U29" i="16"/>
  <c r="T29" i="16"/>
  <c r="E53" i="16"/>
  <c r="U48" i="18"/>
  <c r="T48" i="18"/>
  <c r="U13" i="19"/>
  <c r="T13" i="19"/>
  <c r="U23" i="19"/>
  <c r="T23" i="19"/>
  <c r="U69" i="19"/>
  <c r="U18" i="20"/>
  <c r="T18" i="20"/>
  <c r="U21" i="20"/>
  <c r="T21" i="20"/>
  <c r="T19" i="6"/>
  <c r="T29" i="6"/>
  <c r="Q66" i="6"/>
  <c r="R67" i="6"/>
  <c r="U69" i="6"/>
  <c r="Q40" i="7"/>
  <c r="S40" i="7"/>
  <c r="P66" i="7"/>
  <c r="R66" i="7"/>
  <c r="U10" i="8"/>
  <c r="S16" i="8"/>
  <c r="Q66" i="8"/>
  <c r="R71" i="8"/>
  <c r="P40" i="9"/>
  <c r="R70" i="9"/>
  <c r="S71" i="9"/>
  <c r="T88" i="9"/>
  <c r="T14" i="10"/>
  <c r="E16" i="10"/>
  <c r="U20" i="10"/>
  <c r="T43" i="10"/>
  <c r="T51" i="10"/>
  <c r="T57" i="10"/>
  <c r="Q67" i="10"/>
  <c r="U67" i="10" s="1"/>
  <c r="R72" i="10"/>
  <c r="Q66" i="11"/>
  <c r="S66" i="11"/>
  <c r="S70" i="11"/>
  <c r="Q66" i="12"/>
  <c r="S40" i="13"/>
  <c r="U43" i="13"/>
  <c r="T43" i="13"/>
  <c r="U88" i="13"/>
  <c r="T88" i="13"/>
  <c r="T38" i="14"/>
  <c r="U38" i="14"/>
  <c r="T22" i="15"/>
  <c r="U22" i="15"/>
  <c r="T27" i="15"/>
  <c r="U27" i="15"/>
  <c r="U62" i="15"/>
  <c r="R16" i="16"/>
  <c r="T26" i="16"/>
  <c r="U26" i="16"/>
  <c r="T11" i="17"/>
  <c r="U11" i="17"/>
  <c r="Q24" i="17"/>
  <c r="T29" i="17"/>
  <c r="U29" i="17"/>
  <c r="U45" i="17"/>
  <c r="T45" i="17"/>
  <c r="E71" i="17"/>
  <c r="U39" i="18"/>
  <c r="Q40" i="18"/>
  <c r="U64" i="18"/>
  <c r="T64" i="18"/>
  <c r="U42" i="19"/>
  <c r="T42" i="19"/>
  <c r="U55" i="19"/>
  <c r="T55" i="19"/>
  <c r="Q66" i="19"/>
  <c r="S66" i="19"/>
  <c r="E53" i="6"/>
  <c r="E16" i="7"/>
  <c r="T46" i="7"/>
  <c r="Q67" i="7"/>
  <c r="E16" i="8"/>
  <c r="P33" i="8"/>
  <c r="R33" i="8"/>
  <c r="U36" i="8"/>
  <c r="P70" i="8"/>
  <c r="Q71" i="8"/>
  <c r="T88" i="8"/>
  <c r="T29" i="9"/>
  <c r="S40" i="9"/>
  <c r="E67" i="9"/>
  <c r="Q70" i="9"/>
  <c r="U92" i="9"/>
  <c r="Q24" i="10"/>
  <c r="P40" i="10"/>
  <c r="T40" i="10" s="1"/>
  <c r="R40" i="10"/>
  <c r="E53" i="10"/>
  <c r="T69" i="10"/>
  <c r="P71" i="10"/>
  <c r="T89" i="10"/>
  <c r="T93" i="10"/>
  <c r="P24" i="11"/>
  <c r="R24" i="11"/>
  <c r="T42" i="11"/>
  <c r="U42" i="11"/>
  <c r="U88" i="11"/>
  <c r="T88" i="11"/>
  <c r="U19" i="13"/>
  <c r="U23" i="13"/>
  <c r="T23" i="13"/>
  <c r="T65" i="13"/>
  <c r="U65" i="13"/>
  <c r="R16" i="15"/>
  <c r="T63" i="15"/>
  <c r="U63" i="15"/>
  <c r="S30" i="18"/>
  <c r="E40" i="18"/>
  <c r="U61" i="18"/>
  <c r="T61" i="18"/>
  <c r="R71" i="18"/>
  <c r="U18" i="19"/>
  <c r="U93" i="19"/>
  <c r="T93" i="19"/>
  <c r="T12" i="21"/>
  <c r="U12" i="21"/>
  <c r="U87" i="21"/>
  <c r="T87" i="21"/>
  <c r="U14" i="22"/>
  <c r="T14" i="22"/>
  <c r="T38" i="22"/>
  <c r="U37" i="23"/>
  <c r="T37" i="23"/>
  <c r="U92" i="24"/>
  <c r="T92" i="24"/>
  <c r="T49" i="25"/>
  <c r="U49" i="25"/>
  <c r="T42" i="26"/>
  <c r="U42" i="26"/>
  <c r="Q66" i="26"/>
  <c r="S66" i="26"/>
  <c r="T69" i="26"/>
  <c r="T89" i="26"/>
  <c r="U89" i="26"/>
  <c r="U103" i="23"/>
  <c r="T103" i="23"/>
  <c r="U110" i="15"/>
  <c r="T110" i="15"/>
  <c r="U96" i="13"/>
  <c r="T96" i="13"/>
  <c r="P33" i="11"/>
  <c r="R33" i="11"/>
  <c r="T38" i="11"/>
  <c r="T51" i="11"/>
  <c r="R70" i="11"/>
  <c r="S71" i="11"/>
  <c r="R16" i="12"/>
  <c r="P66" i="12"/>
  <c r="Q16" i="13"/>
  <c r="U16" i="13" s="1"/>
  <c r="U20" i="13"/>
  <c r="Q30" i="13"/>
  <c r="S30" i="13"/>
  <c r="U35" i="13"/>
  <c r="R40" i="13"/>
  <c r="Q66" i="13"/>
  <c r="T23" i="14"/>
  <c r="U51" i="14"/>
  <c r="U90" i="14"/>
  <c r="T93" i="14"/>
  <c r="U10" i="15"/>
  <c r="E30" i="15"/>
  <c r="T36" i="15"/>
  <c r="P67" i="15"/>
  <c r="P72" i="15"/>
  <c r="Q72" i="15"/>
  <c r="U72" i="15" s="1"/>
  <c r="R71" i="16"/>
  <c r="P16" i="17"/>
  <c r="R16" i="17"/>
  <c r="Q59" i="17"/>
  <c r="U15" i="18"/>
  <c r="Q33" i="18"/>
  <c r="P66" i="18"/>
  <c r="R66" i="18"/>
  <c r="T10" i="19"/>
  <c r="S16" i="19"/>
  <c r="Q70" i="19"/>
  <c r="S71" i="19"/>
  <c r="U44" i="21"/>
  <c r="T44" i="21"/>
  <c r="U65" i="21"/>
  <c r="T65" i="21"/>
  <c r="U45" i="24"/>
  <c r="T45" i="24"/>
  <c r="U88" i="24"/>
  <c r="T88" i="24"/>
  <c r="T26" i="25"/>
  <c r="U26" i="25"/>
  <c r="S30" i="27"/>
  <c r="Q30" i="27"/>
  <c r="T29" i="28"/>
  <c r="U29" i="28"/>
  <c r="U101" i="23"/>
  <c r="T101" i="23"/>
  <c r="T28" i="11"/>
  <c r="U32" i="11"/>
  <c r="Q33" i="11"/>
  <c r="T36" i="11"/>
  <c r="T43" i="11"/>
  <c r="U47" i="11"/>
  <c r="T56" i="11"/>
  <c r="T64" i="11"/>
  <c r="T36" i="12"/>
  <c r="U57" i="12"/>
  <c r="U62" i="12"/>
  <c r="T65" i="12"/>
  <c r="P71" i="12"/>
  <c r="U92" i="12"/>
  <c r="T11" i="13"/>
  <c r="T14" i="13"/>
  <c r="R16" i="13"/>
  <c r="P24" i="13"/>
  <c r="R24" i="13"/>
  <c r="E33" i="13"/>
  <c r="T33" i="13" s="1"/>
  <c r="U39" i="13"/>
  <c r="T69" i="13"/>
  <c r="T19" i="14"/>
  <c r="E30" i="14"/>
  <c r="T32" i="14"/>
  <c r="T50" i="14"/>
  <c r="T55" i="14"/>
  <c r="U86" i="14"/>
  <c r="T89" i="14"/>
  <c r="E24" i="15"/>
  <c r="U36" i="15"/>
  <c r="U37" i="15"/>
  <c r="E53" i="15"/>
  <c r="U89" i="15"/>
  <c r="T92" i="15"/>
  <c r="E24" i="16"/>
  <c r="U24" i="16" s="1"/>
  <c r="Q59" i="16"/>
  <c r="Q16" i="17"/>
  <c r="U20" i="17"/>
  <c r="P66" i="17"/>
  <c r="S72" i="18"/>
  <c r="U10" i="19"/>
  <c r="P24" i="19"/>
  <c r="R24" i="19"/>
  <c r="R33" i="19"/>
  <c r="R70" i="19"/>
  <c r="T38" i="20"/>
  <c r="U38" i="20"/>
  <c r="R30" i="22"/>
  <c r="T65" i="22"/>
  <c r="U65" i="22"/>
  <c r="U23" i="24"/>
  <c r="T23" i="24"/>
  <c r="T21" i="26"/>
  <c r="U21" i="26"/>
  <c r="T37" i="26"/>
  <c r="U37" i="26"/>
  <c r="T50" i="26"/>
  <c r="U50" i="26"/>
  <c r="T57" i="28"/>
  <c r="U57" i="28"/>
  <c r="M112" i="6"/>
  <c r="S112" i="6" s="1"/>
  <c r="S95" i="6"/>
  <c r="U108" i="2"/>
  <c r="T108" i="2"/>
  <c r="R70" i="12"/>
  <c r="P53" i="13"/>
  <c r="P70" i="13"/>
  <c r="T70" i="13" s="1"/>
  <c r="Q71" i="13"/>
  <c r="U71" i="13" s="1"/>
  <c r="P33" i="14"/>
  <c r="R72" i="14"/>
  <c r="E16" i="15"/>
  <c r="P30" i="16"/>
  <c r="R30" i="16"/>
  <c r="U36" i="16"/>
  <c r="P24" i="17"/>
  <c r="T24" i="17" s="1"/>
  <c r="Q30" i="17"/>
  <c r="S30" i="17"/>
  <c r="Q40" i="17"/>
  <c r="S40" i="17"/>
  <c r="R66" i="17"/>
  <c r="Q16" i="18"/>
  <c r="E24" i="18"/>
  <c r="P40" i="18"/>
  <c r="R40" i="18"/>
  <c r="S70" i="19"/>
  <c r="P16" i="20"/>
  <c r="T93" i="20"/>
  <c r="U93" i="20"/>
  <c r="U39" i="21"/>
  <c r="T39" i="21"/>
  <c r="U61" i="21"/>
  <c r="T61" i="21"/>
  <c r="Q24" i="22"/>
  <c r="R24" i="23"/>
  <c r="U27" i="23"/>
  <c r="T27" i="23"/>
  <c r="U55" i="23"/>
  <c r="T55" i="23"/>
  <c r="R66" i="23"/>
  <c r="T36" i="24"/>
  <c r="T45" i="25"/>
  <c r="U45" i="25"/>
  <c r="T62" i="25"/>
  <c r="U62" i="25"/>
  <c r="T91" i="28"/>
  <c r="U91" i="28"/>
  <c r="U110" i="16"/>
  <c r="T110" i="16"/>
  <c r="U106" i="2"/>
  <c r="T106" i="2"/>
  <c r="P30" i="12"/>
  <c r="E72" i="12"/>
  <c r="U11" i="13"/>
  <c r="E16" i="13"/>
  <c r="E30" i="13"/>
  <c r="U36" i="13"/>
  <c r="Q53" i="13"/>
  <c r="E66" i="13"/>
  <c r="P16" i="14"/>
  <c r="Q53" i="14"/>
  <c r="P70" i="14"/>
  <c r="R70" i="14"/>
  <c r="R71" i="14"/>
  <c r="R70" i="15"/>
  <c r="P40" i="16"/>
  <c r="Q40" i="16"/>
  <c r="T10" i="17"/>
  <c r="S16" i="17"/>
  <c r="R24" i="17"/>
  <c r="E33" i="17"/>
  <c r="U69" i="17"/>
  <c r="P71" i="17"/>
  <c r="T71" i="17" s="1"/>
  <c r="U14" i="18"/>
  <c r="E33" i="18"/>
  <c r="S40" i="18"/>
  <c r="E53" i="18"/>
  <c r="R67" i="19"/>
  <c r="E70" i="19"/>
  <c r="R72" i="19"/>
  <c r="U57" i="21"/>
  <c r="T57" i="21"/>
  <c r="U28" i="22"/>
  <c r="T28" i="22"/>
  <c r="R40" i="23"/>
  <c r="U50" i="23"/>
  <c r="T50" i="23"/>
  <c r="U19" i="24"/>
  <c r="T19" i="24"/>
  <c r="U62" i="24"/>
  <c r="T62" i="24"/>
  <c r="T63" i="26"/>
  <c r="U63" i="26"/>
  <c r="R40" i="28"/>
  <c r="U43" i="28"/>
  <c r="T43" i="28"/>
  <c r="T52" i="28"/>
  <c r="U52" i="28"/>
  <c r="U108" i="19"/>
  <c r="T108" i="19"/>
  <c r="Q40" i="11"/>
  <c r="P40" i="12"/>
  <c r="E53" i="12"/>
  <c r="R33" i="13"/>
  <c r="Q70" i="14"/>
  <c r="U70" i="14" s="1"/>
  <c r="S70" i="14"/>
  <c r="E72" i="15"/>
  <c r="P66" i="16"/>
  <c r="R66" i="16"/>
  <c r="Q67" i="16"/>
  <c r="E70" i="16"/>
  <c r="E16" i="17"/>
  <c r="R70" i="17"/>
  <c r="U11" i="18"/>
  <c r="E66" i="18"/>
  <c r="Q40" i="19"/>
  <c r="S67" i="19"/>
  <c r="S72" i="19"/>
  <c r="U10" i="20"/>
  <c r="U91" i="21"/>
  <c r="T91" i="21"/>
  <c r="U22" i="23"/>
  <c r="T22" i="23"/>
  <c r="T64" i="23"/>
  <c r="U64" i="23"/>
  <c r="U26" i="24"/>
  <c r="T26" i="24"/>
  <c r="U20" i="25"/>
  <c r="T20" i="25"/>
  <c r="E40" i="25"/>
  <c r="T32" i="26"/>
  <c r="T46" i="26"/>
  <c r="U46" i="26"/>
  <c r="T92" i="27"/>
  <c r="U92" i="27"/>
  <c r="T10" i="28"/>
  <c r="U36" i="20"/>
  <c r="E67" i="20"/>
  <c r="P70" i="20"/>
  <c r="Q70" i="20"/>
  <c r="Q71" i="20"/>
  <c r="P24" i="21"/>
  <c r="R24" i="21"/>
  <c r="Q40" i="21"/>
  <c r="U40" i="21" s="1"/>
  <c r="E53" i="21"/>
  <c r="Q70" i="21"/>
  <c r="Q33" i="22"/>
  <c r="U51" i="22"/>
  <c r="Q53" i="22"/>
  <c r="P70" i="22"/>
  <c r="Q71" i="22"/>
  <c r="Q59" i="23"/>
  <c r="Q70" i="23"/>
  <c r="U70" i="23" s="1"/>
  <c r="P70" i="24"/>
  <c r="Q24" i="25"/>
  <c r="P66" i="25"/>
  <c r="Q67" i="25"/>
  <c r="U10" i="26"/>
  <c r="Q16" i="26"/>
  <c r="Q30" i="26"/>
  <c r="E24" i="27"/>
  <c r="T24" i="27" s="1"/>
  <c r="U36" i="27"/>
  <c r="P53" i="27"/>
  <c r="P66" i="27"/>
  <c r="R66" i="27"/>
  <c r="Q67" i="27"/>
  <c r="Q72" i="27"/>
  <c r="Q16" i="28"/>
  <c r="U16" i="28" s="1"/>
  <c r="P24" i="28"/>
  <c r="E30" i="28"/>
  <c r="U36" i="28"/>
  <c r="E67" i="28"/>
  <c r="P70" i="28"/>
  <c r="S72" i="28"/>
  <c r="Q24" i="21"/>
  <c r="S24" i="21"/>
  <c r="T36" i="21"/>
  <c r="E40" i="21"/>
  <c r="P40" i="22"/>
  <c r="R40" i="22"/>
  <c r="S70" i="22"/>
  <c r="P30" i="23"/>
  <c r="R30" i="23"/>
  <c r="T51" i="23"/>
  <c r="P53" i="23"/>
  <c r="T53" i="23" s="1"/>
  <c r="E71" i="23"/>
  <c r="T32" i="24"/>
  <c r="R67" i="25"/>
  <c r="P24" i="26"/>
  <c r="R24" i="26"/>
  <c r="Q40" i="26"/>
  <c r="P30" i="27"/>
  <c r="P40" i="27"/>
  <c r="T40" i="27" s="1"/>
  <c r="U62" i="27"/>
  <c r="P71" i="27"/>
  <c r="U88" i="27"/>
  <c r="T91" i="27"/>
  <c r="T28" i="28"/>
  <c r="S33" i="28"/>
  <c r="E53" i="28"/>
  <c r="E66" i="28"/>
  <c r="S70" i="28"/>
  <c r="E79" i="18"/>
  <c r="E79" i="14"/>
  <c r="T113" i="11"/>
  <c r="P30" i="20"/>
  <c r="R30" i="20"/>
  <c r="P66" i="20"/>
  <c r="R66" i="20"/>
  <c r="P67" i="20"/>
  <c r="R33" i="21"/>
  <c r="T52" i="21"/>
  <c r="T10" i="22"/>
  <c r="R16" i="22"/>
  <c r="P24" i="22"/>
  <c r="Q30" i="22"/>
  <c r="E53" i="22"/>
  <c r="E71" i="22"/>
  <c r="U44" i="23"/>
  <c r="Q67" i="23"/>
  <c r="E70" i="23"/>
  <c r="Q16" i="24"/>
  <c r="E67" i="25"/>
  <c r="T14" i="26"/>
  <c r="E16" i="26"/>
  <c r="E40" i="26"/>
  <c r="U69" i="26"/>
  <c r="Q70" i="26"/>
  <c r="P16" i="27"/>
  <c r="P30" i="28"/>
  <c r="R30" i="28"/>
  <c r="Q30" i="20"/>
  <c r="S30" i="20"/>
  <c r="P53" i="20"/>
  <c r="Q66" i="20"/>
  <c r="S66" i="20"/>
  <c r="T86" i="20"/>
  <c r="T9" i="21"/>
  <c r="T22" i="21"/>
  <c r="Q33" i="21"/>
  <c r="U33" i="21" s="1"/>
  <c r="T35" i="21"/>
  <c r="P40" i="21"/>
  <c r="U62" i="21"/>
  <c r="P66" i="21"/>
  <c r="Q67" i="21"/>
  <c r="Q72" i="21"/>
  <c r="U11" i="22"/>
  <c r="U15" i="22"/>
  <c r="P66" i="22"/>
  <c r="R66" i="22"/>
  <c r="T86" i="22"/>
  <c r="T90" i="22"/>
  <c r="T13" i="23"/>
  <c r="U19" i="23"/>
  <c r="U23" i="23"/>
  <c r="U28" i="23"/>
  <c r="U32" i="23"/>
  <c r="T61" i="23"/>
  <c r="T65" i="23"/>
  <c r="P71" i="23"/>
  <c r="U27" i="24"/>
  <c r="U42" i="24"/>
  <c r="U46" i="24"/>
  <c r="U50" i="24"/>
  <c r="U55" i="24"/>
  <c r="U63" i="24"/>
  <c r="P16" i="25"/>
  <c r="U36" i="25"/>
  <c r="Q59" i="25"/>
  <c r="P33" i="26"/>
  <c r="R33" i="26"/>
  <c r="R70" i="26"/>
  <c r="E53" i="27"/>
  <c r="Q59" i="27"/>
  <c r="Q30" i="28"/>
  <c r="U39" i="28"/>
  <c r="P53" i="28"/>
  <c r="P66" i="28"/>
  <c r="R66" i="28"/>
  <c r="T113" i="2"/>
  <c r="E33" i="20"/>
  <c r="T33" i="20" s="1"/>
  <c r="U39" i="20"/>
  <c r="T45" i="20"/>
  <c r="T58" i="20"/>
  <c r="T62" i="20"/>
  <c r="T13" i="21"/>
  <c r="T18" i="21"/>
  <c r="T27" i="21"/>
  <c r="U36" i="21"/>
  <c r="U45" i="21"/>
  <c r="U49" i="21"/>
  <c r="E59" i="21"/>
  <c r="R67" i="21"/>
  <c r="P71" i="21"/>
  <c r="R72" i="21"/>
  <c r="U88" i="21"/>
  <c r="U92" i="21"/>
  <c r="T19" i="22"/>
  <c r="T23" i="22"/>
  <c r="U29" i="22"/>
  <c r="E40" i="22"/>
  <c r="T43" i="22"/>
  <c r="T62" i="22"/>
  <c r="Q66" i="22"/>
  <c r="U69" i="22"/>
  <c r="T32" i="23"/>
  <c r="U38" i="23"/>
  <c r="E40" i="23"/>
  <c r="U56" i="23"/>
  <c r="T89" i="23"/>
  <c r="T93" i="23"/>
  <c r="T10" i="24"/>
  <c r="S16" i="24"/>
  <c r="P24" i="24"/>
  <c r="R24" i="24"/>
  <c r="Q40" i="24"/>
  <c r="R71" i="24"/>
  <c r="U21" i="25"/>
  <c r="E33" i="25"/>
  <c r="T33" i="25" s="1"/>
  <c r="U35" i="25"/>
  <c r="T42" i="25"/>
  <c r="T46" i="25"/>
  <c r="T50" i="25"/>
  <c r="T55" i="25"/>
  <c r="U27" i="26"/>
  <c r="Q33" i="26"/>
  <c r="T36" i="26"/>
  <c r="T43" i="26"/>
  <c r="T47" i="26"/>
  <c r="T51" i="26"/>
  <c r="T56" i="26"/>
  <c r="T64" i="26"/>
  <c r="U93" i="26"/>
  <c r="R16" i="27"/>
  <c r="T36" i="27"/>
  <c r="Q53" i="28"/>
  <c r="Q66" i="28"/>
  <c r="P71" i="28"/>
  <c r="R71" i="28"/>
  <c r="E59" i="20"/>
  <c r="Q67" i="20"/>
  <c r="R71" i="20"/>
  <c r="T10" i="21"/>
  <c r="P16" i="21"/>
  <c r="T16" i="21" s="1"/>
  <c r="P30" i="21"/>
  <c r="R70" i="21"/>
  <c r="S33" i="22"/>
  <c r="P71" i="22"/>
  <c r="R71" i="22"/>
  <c r="P16" i="23"/>
  <c r="P33" i="23"/>
  <c r="E66" i="23"/>
  <c r="E67" i="23"/>
  <c r="E16" i="24"/>
  <c r="Q30" i="24"/>
  <c r="Q53" i="24"/>
  <c r="Q66" i="24"/>
  <c r="Q71" i="24"/>
  <c r="Q72" i="24"/>
  <c r="P30" i="25"/>
  <c r="P40" i="25"/>
  <c r="T40" i="25" s="1"/>
  <c r="Q33" i="27"/>
  <c r="P72" i="27"/>
  <c r="T69" i="28"/>
  <c r="Q71" i="28"/>
  <c r="E79" i="26"/>
  <c r="T102" i="17"/>
  <c r="T104" i="12"/>
  <c r="R53" i="28"/>
  <c r="T47" i="28"/>
  <c r="S67" i="28"/>
  <c r="Q67" i="28"/>
  <c r="E72" i="28"/>
  <c r="R72" i="28"/>
  <c r="Q72" i="28"/>
  <c r="T96" i="28"/>
  <c r="R53" i="27"/>
  <c r="U58" i="27"/>
  <c r="R67" i="27"/>
  <c r="E59" i="27"/>
  <c r="P59" i="27"/>
  <c r="R59" i="27"/>
  <c r="S59" i="27"/>
  <c r="E67" i="27"/>
  <c r="E72" i="27"/>
  <c r="R72" i="27"/>
  <c r="T101" i="27"/>
  <c r="E53" i="26"/>
  <c r="S53" i="26"/>
  <c r="P67" i="26"/>
  <c r="P59" i="26"/>
  <c r="P72" i="26"/>
  <c r="T72" i="26" s="1"/>
  <c r="T97" i="26"/>
  <c r="P53" i="25"/>
  <c r="Q53" i="25"/>
  <c r="U58" i="25"/>
  <c r="E72" i="25"/>
  <c r="Q72" i="25"/>
  <c r="R72" i="25"/>
  <c r="S95" i="25"/>
  <c r="T109" i="25"/>
  <c r="E72" i="24"/>
  <c r="P72" i="24"/>
  <c r="E53" i="24"/>
  <c r="S53" i="24"/>
  <c r="E67" i="24"/>
  <c r="P67" i="24"/>
  <c r="T58" i="24"/>
  <c r="S67" i="24"/>
  <c r="S72" i="24"/>
  <c r="P59" i="24"/>
  <c r="R53" i="23"/>
  <c r="U47" i="23"/>
  <c r="S53" i="23"/>
  <c r="Q72" i="23"/>
  <c r="U72" i="23" s="1"/>
  <c r="S59" i="23"/>
  <c r="T47" i="22"/>
  <c r="Q67" i="22"/>
  <c r="S72" i="22"/>
  <c r="P53" i="22"/>
  <c r="T53" i="22" s="1"/>
  <c r="R53" i="22"/>
  <c r="R67" i="22"/>
  <c r="E72" i="22"/>
  <c r="T58" i="22"/>
  <c r="P72" i="22"/>
  <c r="S59" i="22"/>
  <c r="U57" i="22"/>
  <c r="E59" i="22"/>
  <c r="P59" i="22"/>
  <c r="R59" i="22"/>
  <c r="E67" i="22"/>
  <c r="P67" i="22"/>
  <c r="T67" i="22" s="1"/>
  <c r="S67" i="22"/>
  <c r="Q72" i="22"/>
  <c r="T103" i="22"/>
  <c r="P53" i="21"/>
  <c r="Q53" i="21"/>
  <c r="U58" i="21"/>
  <c r="T96" i="21"/>
  <c r="T97" i="21"/>
  <c r="E95" i="21"/>
  <c r="T95" i="21" s="1"/>
  <c r="R53" i="20"/>
  <c r="Q59" i="20"/>
  <c r="E72" i="20"/>
  <c r="P72" i="20"/>
  <c r="T72" i="20" s="1"/>
  <c r="T99" i="20"/>
  <c r="R95" i="20"/>
  <c r="T107" i="20"/>
  <c r="E79" i="20"/>
  <c r="T47" i="19"/>
  <c r="E67" i="19"/>
  <c r="E72" i="19"/>
  <c r="T96" i="19"/>
  <c r="R95" i="19"/>
  <c r="T104" i="19"/>
  <c r="R72" i="18"/>
  <c r="E72" i="18"/>
  <c r="S67" i="18"/>
  <c r="E67" i="18"/>
  <c r="R67" i="18"/>
  <c r="T99" i="18"/>
  <c r="E53" i="17"/>
  <c r="Q67" i="17"/>
  <c r="U57" i="17"/>
  <c r="R59" i="17"/>
  <c r="E67" i="17"/>
  <c r="P67" i="17"/>
  <c r="T67" i="17" s="1"/>
  <c r="R67" i="17"/>
  <c r="Q72" i="17"/>
  <c r="E72" i="17"/>
  <c r="P72" i="17"/>
  <c r="R72" i="17"/>
  <c r="T106" i="17"/>
  <c r="T110" i="17"/>
  <c r="E79" i="17"/>
  <c r="P53" i="16"/>
  <c r="Q53" i="16"/>
  <c r="S59" i="16"/>
  <c r="U58" i="16"/>
  <c r="R67" i="16"/>
  <c r="Q72" i="16"/>
  <c r="U72" i="16" s="1"/>
  <c r="E59" i="16"/>
  <c r="P59" i="16"/>
  <c r="R59" i="16"/>
  <c r="R72" i="16"/>
  <c r="T98" i="16"/>
  <c r="R67" i="15"/>
  <c r="P59" i="15"/>
  <c r="R59" i="15"/>
  <c r="R72" i="15"/>
  <c r="T103" i="15"/>
  <c r="T107" i="15"/>
  <c r="U47" i="14"/>
  <c r="E53" i="14"/>
  <c r="S53" i="14"/>
  <c r="E67" i="14"/>
  <c r="E72" i="14"/>
  <c r="R67" i="14"/>
  <c r="T96" i="14"/>
  <c r="T100" i="14"/>
  <c r="S95" i="14"/>
  <c r="T104" i="14"/>
  <c r="R53" i="13"/>
  <c r="Q67" i="13"/>
  <c r="U67" i="13" s="1"/>
  <c r="R72" i="13"/>
  <c r="T47" i="13"/>
  <c r="E59" i="13"/>
  <c r="E72" i="13"/>
  <c r="U57" i="13"/>
  <c r="E67" i="13"/>
  <c r="R67" i="13"/>
  <c r="S67" i="13"/>
  <c r="P53" i="12"/>
  <c r="Q67" i="12"/>
  <c r="Q72" i="12"/>
  <c r="R72" i="12"/>
  <c r="E59" i="12"/>
  <c r="P59" i="12"/>
  <c r="R59" i="12"/>
  <c r="E67" i="12"/>
  <c r="P67" i="12"/>
  <c r="T67" i="12" s="1"/>
  <c r="R67" i="12"/>
  <c r="T106" i="12"/>
  <c r="T98" i="12"/>
  <c r="P67" i="11"/>
  <c r="Q53" i="11"/>
  <c r="S72" i="11"/>
  <c r="T58" i="11"/>
  <c r="P72" i="11"/>
  <c r="T72" i="11" s="1"/>
  <c r="P59" i="11"/>
  <c r="S95" i="11"/>
  <c r="R53" i="10"/>
  <c r="S53" i="10"/>
  <c r="T47" i="10"/>
  <c r="S72" i="10"/>
  <c r="S59" i="10"/>
  <c r="S67" i="10"/>
  <c r="T99" i="10"/>
  <c r="T100" i="10"/>
  <c r="T101" i="10"/>
  <c r="E79" i="10"/>
  <c r="P53" i="9"/>
  <c r="P72" i="9"/>
  <c r="R72" i="9"/>
  <c r="R67" i="9"/>
  <c r="Q72" i="9"/>
  <c r="T57" i="9"/>
  <c r="T110" i="9"/>
  <c r="E72" i="8"/>
  <c r="T47" i="8"/>
  <c r="Q53" i="8"/>
  <c r="T58" i="8"/>
  <c r="P67" i="8"/>
  <c r="T67" i="8" s="1"/>
  <c r="P59" i="8"/>
  <c r="S67" i="8"/>
  <c r="E53" i="7"/>
  <c r="P53" i="7"/>
  <c r="R53" i="7"/>
  <c r="S67" i="7"/>
  <c r="E72" i="7"/>
  <c r="S72" i="7"/>
  <c r="T57" i="7"/>
  <c r="Q59" i="7"/>
  <c r="R67" i="7"/>
  <c r="R72" i="7"/>
  <c r="R53" i="6"/>
  <c r="Q53" i="6"/>
  <c r="S67" i="6"/>
  <c r="P72" i="6"/>
  <c r="E67" i="6"/>
  <c r="S72" i="6"/>
  <c r="S59" i="6"/>
  <c r="T58" i="6"/>
  <c r="E72" i="6"/>
  <c r="P67" i="6"/>
  <c r="Q72" i="6"/>
  <c r="U72" i="6" s="1"/>
  <c r="E59" i="6"/>
  <c r="T59" i="6" s="1"/>
  <c r="P59" i="6"/>
  <c r="R59" i="6"/>
  <c r="Q67" i="6"/>
  <c r="R72" i="6"/>
  <c r="R95" i="6"/>
  <c r="T99" i="6"/>
  <c r="T100" i="6"/>
  <c r="U101" i="6"/>
  <c r="T102" i="6"/>
  <c r="Q72" i="5"/>
  <c r="R72" i="5"/>
  <c r="R67" i="5"/>
  <c r="Q67" i="5"/>
  <c r="T47" i="4"/>
  <c r="S53" i="4"/>
  <c r="R53" i="4"/>
  <c r="Q67" i="4"/>
  <c r="P59" i="4"/>
  <c r="P67" i="4"/>
  <c r="S67" i="4"/>
  <c r="P72" i="4"/>
  <c r="Q72" i="4"/>
  <c r="T108" i="4"/>
  <c r="E53" i="3"/>
  <c r="E67" i="3"/>
  <c r="R53" i="3"/>
  <c r="T57" i="3"/>
  <c r="Q67" i="3"/>
  <c r="E72" i="3"/>
  <c r="P72" i="3"/>
  <c r="S72" i="3"/>
  <c r="T109" i="3"/>
  <c r="S53" i="2"/>
  <c r="E59" i="2"/>
  <c r="U59" i="2" s="1"/>
  <c r="E67" i="2"/>
  <c r="S67" i="2"/>
  <c r="E72" i="2"/>
  <c r="R95" i="2"/>
  <c r="T98" i="2"/>
  <c r="T100" i="2"/>
  <c r="E79" i="2"/>
  <c r="T47" i="1"/>
  <c r="E53" i="1"/>
  <c r="P53" i="1"/>
  <c r="Q53" i="1"/>
  <c r="E67" i="1"/>
  <c r="R67" i="1"/>
  <c r="Q67" i="1"/>
  <c r="U67" i="1" s="1"/>
  <c r="S72" i="1"/>
  <c r="E72" i="1"/>
  <c r="S95" i="1"/>
  <c r="T98" i="1"/>
  <c r="T59" i="2"/>
  <c r="U30" i="2"/>
  <c r="T24" i="3"/>
  <c r="U24" i="3"/>
  <c r="U59" i="1"/>
  <c r="T59" i="1"/>
  <c r="U24" i="2"/>
  <c r="T24" i="2"/>
  <c r="U70" i="2"/>
  <c r="T70" i="2"/>
  <c r="U30" i="1"/>
  <c r="T30" i="1"/>
  <c r="U71" i="2"/>
  <c r="T24" i="1"/>
  <c r="U24" i="1"/>
  <c r="T33" i="2"/>
  <c r="P59" i="2"/>
  <c r="P16" i="3"/>
  <c r="T16" i="3" s="1"/>
  <c r="P67" i="3"/>
  <c r="U24" i="4"/>
  <c r="T24" i="4"/>
  <c r="U23" i="5"/>
  <c r="T23" i="5"/>
  <c r="U47" i="5"/>
  <c r="T47" i="5"/>
  <c r="U86" i="5"/>
  <c r="T86" i="5"/>
  <c r="U93" i="6"/>
  <c r="T93" i="6"/>
  <c r="U12" i="7"/>
  <c r="T12" i="7"/>
  <c r="U88" i="7"/>
  <c r="T88" i="7"/>
  <c r="U24" i="8"/>
  <c r="T24" i="8"/>
  <c r="U29" i="8"/>
  <c r="T29" i="8"/>
  <c r="U44" i="8"/>
  <c r="T44" i="8"/>
  <c r="U91" i="8"/>
  <c r="T91" i="8"/>
  <c r="U19" i="9"/>
  <c r="T19" i="9"/>
  <c r="T53" i="9"/>
  <c r="U53" i="9"/>
  <c r="U43" i="9"/>
  <c r="T43" i="9"/>
  <c r="U56" i="9"/>
  <c r="T56" i="9"/>
  <c r="T71" i="10"/>
  <c r="S67" i="11"/>
  <c r="Q67" i="11"/>
  <c r="T70" i="14"/>
  <c r="U90" i="16"/>
  <c r="T90" i="16"/>
  <c r="U59" i="26"/>
  <c r="T59" i="26"/>
  <c r="S72" i="26"/>
  <c r="Q72" i="26"/>
  <c r="P59" i="1"/>
  <c r="P72" i="1"/>
  <c r="T89" i="1"/>
  <c r="T93" i="1"/>
  <c r="T12" i="2"/>
  <c r="P16" i="2"/>
  <c r="T21" i="2"/>
  <c r="T26" i="2"/>
  <c r="P30" i="2"/>
  <c r="T30" i="2" s="1"/>
  <c r="U40" i="2"/>
  <c r="T40" i="2"/>
  <c r="T36" i="2"/>
  <c r="P40" i="2"/>
  <c r="T45" i="2"/>
  <c r="T49" i="2"/>
  <c r="P53" i="2"/>
  <c r="T58" i="2"/>
  <c r="Q59" i="2"/>
  <c r="U66" i="2"/>
  <c r="T66" i="2"/>
  <c r="T62" i="2"/>
  <c r="P66" i="2"/>
  <c r="Q67" i="2"/>
  <c r="U67" i="2" s="1"/>
  <c r="P71" i="2"/>
  <c r="T71" i="2" s="1"/>
  <c r="Q72" i="2"/>
  <c r="U72" i="2" s="1"/>
  <c r="T88" i="2"/>
  <c r="T92" i="2"/>
  <c r="T11" i="3"/>
  <c r="T15" i="3"/>
  <c r="Q16" i="3"/>
  <c r="T20" i="3"/>
  <c r="P24" i="3"/>
  <c r="T29" i="3"/>
  <c r="Q30" i="3"/>
  <c r="U30" i="3" s="1"/>
  <c r="P33" i="3"/>
  <c r="T33" i="3" s="1"/>
  <c r="T59" i="3"/>
  <c r="U59" i="3"/>
  <c r="P59" i="3"/>
  <c r="U62" i="3"/>
  <c r="T64" i="3"/>
  <c r="S66" i="3"/>
  <c r="P70" i="3"/>
  <c r="T70" i="3" s="1"/>
  <c r="S71" i="3"/>
  <c r="R72" i="3"/>
  <c r="U92" i="3"/>
  <c r="T92" i="3"/>
  <c r="U11" i="4"/>
  <c r="T11" i="4"/>
  <c r="U30" i="4"/>
  <c r="P30" i="4"/>
  <c r="T30" i="4" s="1"/>
  <c r="U59" i="4"/>
  <c r="T59" i="4"/>
  <c r="T70" i="4"/>
  <c r="U14" i="5"/>
  <c r="T14" i="5"/>
  <c r="Q16" i="5"/>
  <c r="E24" i="5"/>
  <c r="P24" i="5"/>
  <c r="T33" i="5"/>
  <c r="U33" i="5"/>
  <c r="U38" i="5"/>
  <c r="T38" i="5"/>
  <c r="Q40" i="5"/>
  <c r="U51" i="5"/>
  <c r="T51" i="5"/>
  <c r="Q53" i="5"/>
  <c r="Q71" i="5"/>
  <c r="U90" i="5"/>
  <c r="T90" i="5"/>
  <c r="U18" i="6"/>
  <c r="T18" i="6"/>
  <c r="U32" i="6"/>
  <c r="T32" i="6"/>
  <c r="U42" i="6"/>
  <c r="T42" i="6"/>
  <c r="U46" i="6"/>
  <c r="T46" i="6"/>
  <c r="U63" i="6"/>
  <c r="T63" i="6"/>
  <c r="U58" i="7"/>
  <c r="T58" i="7"/>
  <c r="E67" i="7"/>
  <c r="P67" i="7"/>
  <c r="T67" i="7" s="1"/>
  <c r="U92" i="7"/>
  <c r="T92" i="7"/>
  <c r="U15" i="8"/>
  <c r="T15" i="8"/>
  <c r="E30" i="8"/>
  <c r="P30" i="8"/>
  <c r="U48" i="8"/>
  <c r="T48" i="8"/>
  <c r="U57" i="8"/>
  <c r="T57" i="8"/>
  <c r="Q59" i="8"/>
  <c r="E66" i="8"/>
  <c r="P66" i="8"/>
  <c r="E71" i="8"/>
  <c r="P71" i="8"/>
  <c r="Q72" i="8"/>
  <c r="U72" i="8" s="1"/>
  <c r="U10" i="9"/>
  <c r="T10" i="9"/>
  <c r="U23" i="9"/>
  <c r="T23" i="9"/>
  <c r="T30" i="9"/>
  <c r="U30" i="9"/>
  <c r="U47" i="9"/>
  <c r="T47" i="9"/>
  <c r="U64" i="9"/>
  <c r="T64" i="9"/>
  <c r="U70" i="9"/>
  <c r="T70" i="9"/>
  <c r="P70" i="9"/>
  <c r="U90" i="9"/>
  <c r="T90" i="9"/>
  <c r="U12" i="10"/>
  <c r="T12" i="10"/>
  <c r="U62" i="10"/>
  <c r="T62" i="10"/>
  <c r="P67" i="10"/>
  <c r="T67" i="10" s="1"/>
  <c r="U91" i="11"/>
  <c r="T91" i="11"/>
  <c r="U90" i="12"/>
  <c r="T90" i="12"/>
  <c r="U37" i="13"/>
  <c r="T37" i="13"/>
  <c r="U93" i="13"/>
  <c r="T93" i="13"/>
  <c r="U12" i="14"/>
  <c r="T12" i="14"/>
  <c r="U24" i="14"/>
  <c r="T24" i="14"/>
  <c r="U26" i="14"/>
  <c r="T26" i="14"/>
  <c r="U47" i="16"/>
  <c r="T47" i="16"/>
  <c r="U64" i="16"/>
  <c r="T64" i="16"/>
  <c r="U37" i="17"/>
  <c r="T37" i="17"/>
  <c r="S71" i="17"/>
  <c r="Q71" i="17"/>
  <c r="U71" i="17" s="1"/>
  <c r="Q24" i="1"/>
  <c r="P33" i="1"/>
  <c r="T33" i="1" s="1"/>
  <c r="Q33" i="2"/>
  <c r="U33" i="2" s="1"/>
  <c r="P67" i="2"/>
  <c r="P72" i="2"/>
  <c r="T72" i="2" s="1"/>
  <c r="P30" i="3"/>
  <c r="T30" i="3" s="1"/>
  <c r="U29" i="4"/>
  <c r="T29" i="4"/>
  <c r="P40" i="4"/>
  <c r="P66" i="4"/>
  <c r="U71" i="4"/>
  <c r="P71" i="4"/>
  <c r="T71" i="4" s="1"/>
  <c r="U64" i="5"/>
  <c r="T64" i="5"/>
  <c r="U70" i="5"/>
  <c r="T70" i="5"/>
  <c r="P70" i="5"/>
  <c r="U49" i="7"/>
  <c r="T49" i="7"/>
  <c r="U11" i="8"/>
  <c r="T11" i="8"/>
  <c r="U65" i="8"/>
  <c r="T65" i="8"/>
  <c r="U28" i="9"/>
  <c r="T28" i="9"/>
  <c r="U69" i="9"/>
  <c r="T69" i="9"/>
  <c r="U18" i="10"/>
  <c r="T18" i="10"/>
  <c r="S59" i="26"/>
  <c r="Q59" i="26"/>
  <c r="T32" i="1"/>
  <c r="Q33" i="1"/>
  <c r="U33" i="1" s="1"/>
  <c r="T37" i="1"/>
  <c r="T50" i="1"/>
  <c r="T55" i="1"/>
  <c r="T63" i="1"/>
  <c r="P67" i="1"/>
  <c r="T12" i="1"/>
  <c r="U13" i="1"/>
  <c r="T21" i="1"/>
  <c r="U22" i="1"/>
  <c r="U27" i="1"/>
  <c r="T36" i="1"/>
  <c r="U42" i="1"/>
  <c r="T45" i="1"/>
  <c r="T49" i="1"/>
  <c r="T88" i="1"/>
  <c r="T92" i="1"/>
  <c r="T11" i="2"/>
  <c r="T15" i="2"/>
  <c r="T20" i="2"/>
  <c r="T29" i="2"/>
  <c r="T35" i="2"/>
  <c r="T39" i="2"/>
  <c r="U53" i="2"/>
  <c r="T53" i="2"/>
  <c r="T44" i="2"/>
  <c r="T48" i="2"/>
  <c r="T52" i="2"/>
  <c r="T57" i="2"/>
  <c r="T61" i="2"/>
  <c r="T65" i="2"/>
  <c r="T87" i="2"/>
  <c r="T91" i="2"/>
  <c r="U67" i="3"/>
  <c r="T67" i="3"/>
  <c r="U72" i="3"/>
  <c r="T72" i="3"/>
  <c r="U16" i="3"/>
  <c r="T10" i="3"/>
  <c r="T14" i="3"/>
  <c r="T19" i="3"/>
  <c r="T23" i="3"/>
  <c r="T28" i="3"/>
  <c r="U32" i="3"/>
  <c r="Q33" i="3"/>
  <c r="U33" i="3" s="1"/>
  <c r="U36" i="3"/>
  <c r="T38" i="3"/>
  <c r="T42" i="3"/>
  <c r="U45" i="3"/>
  <c r="T47" i="3"/>
  <c r="T50" i="3"/>
  <c r="P53" i="3"/>
  <c r="T53" i="3" s="1"/>
  <c r="T56" i="3"/>
  <c r="Q59" i="3"/>
  <c r="T69" i="3"/>
  <c r="Q70" i="3"/>
  <c r="U70" i="3" s="1"/>
  <c r="T86" i="3"/>
  <c r="T89" i="3"/>
  <c r="U15" i="4"/>
  <c r="T15" i="4"/>
  <c r="U40" i="4"/>
  <c r="T40" i="4"/>
  <c r="U35" i="4"/>
  <c r="T35" i="4"/>
  <c r="U44" i="4"/>
  <c r="T44" i="4"/>
  <c r="U52" i="4"/>
  <c r="T52" i="4"/>
  <c r="U66" i="4"/>
  <c r="T66" i="4"/>
  <c r="U61" i="4"/>
  <c r="T61" i="4"/>
  <c r="Q70" i="4"/>
  <c r="U70" i="4" s="1"/>
  <c r="U87" i="4"/>
  <c r="T87" i="4"/>
  <c r="Q33" i="5"/>
  <c r="P59" i="5"/>
  <c r="U71" i="5"/>
  <c r="T71" i="5"/>
  <c r="U67" i="6"/>
  <c r="T72" i="6"/>
  <c r="T67" i="6"/>
  <c r="U9" i="6"/>
  <c r="T9" i="6"/>
  <c r="P16" i="6"/>
  <c r="T16" i="6" s="1"/>
  <c r="U22" i="6"/>
  <c r="T22" i="6"/>
  <c r="P30" i="6"/>
  <c r="T30" i="6" s="1"/>
  <c r="U33" i="6"/>
  <c r="P33" i="6"/>
  <c r="T33" i="6" s="1"/>
  <c r="P40" i="6"/>
  <c r="U50" i="6"/>
  <c r="T50" i="6"/>
  <c r="U70" i="6"/>
  <c r="T70" i="6"/>
  <c r="Q16" i="7"/>
  <c r="U16" i="7" s="1"/>
  <c r="U26" i="7"/>
  <c r="T26" i="7"/>
  <c r="U36" i="7"/>
  <c r="T36" i="7"/>
  <c r="Q53" i="7"/>
  <c r="T59" i="7"/>
  <c r="U59" i="7"/>
  <c r="P59" i="7"/>
  <c r="Q66" i="7"/>
  <c r="P72" i="7"/>
  <c r="P16" i="8"/>
  <c r="U39" i="8"/>
  <c r="T39" i="8"/>
  <c r="U52" i="8"/>
  <c r="T52" i="8"/>
  <c r="U59" i="8"/>
  <c r="T59" i="8"/>
  <c r="U14" i="9"/>
  <c r="T14" i="9"/>
  <c r="U24" i="9"/>
  <c r="T24" i="9"/>
  <c r="P24" i="9"/>
  <c r="U38" i="9"/>
  <c r="T38" i="9"/>
  <c r="U51" i="9"/>
  <c r="T51" i="9"/>
  <c r="U71" i="9"/>
  <c r="T71" i="9"/>
  <c r="U93" i="9"/>
  <c r="T93" i="9"/>
  <c r="U36" i="10"/>
  <c r="T36" i="10"/>
  <c r="U45" i="10"/>
  <c r="T45" i="10"/>
  <c r="T59" i="11"/>
  <c r="U59" i="11"/>
  <c r="S59" i="11"/>
  <c r="Q59" i="11"/>
  <c r="S40" i="12"/>
  <c r="Q40" i="12"/>
  <c r="U62" i="14"/>
  <c r="T62" i="14"/>
  <c r="U44" i="15"/>
  <c r="T44" i="15"/>
  <c r="P71" i="15"/>
  <c r="U87" i="15"/>
  <c r="T87" i="15"/>
  <c r="U37" i="18"/>
  <c r="T37" i="18"/>
  <c r="U20" i="19"/>
  <c r="T20" i="19"/>
  <c r="T67" i="1"/>
  <c r="U72" i="1"/>
  <c r="T72" i="1"/>
  <c r="U16" i="1"/>
  <c r="U70" i="1"/>
  <c r="T70" i="1"/>
  <c r="U71" i="3"/>
  <c r="U57" i="4"/>
  <c r="T57" i="4"/>
  <c r="U10" i="5"/>
  <c r="T10" i="5"/>
  <c r="T30" i="5"/>
  <c r="U27" i="6"/>
  <c r="T27" i="6"/>
  <c r="U21" i="7"/>
  <c r="T21" i="7"/>
  <c r="U62" i="7"/>
  <c r="T62" i="7"/>
  <c r="T33" i="9"/>
  <c r="U33" i="9"/>
  <c r="U86" i="9"/>
  <c r="T86" i="9"/>
  <c r="U65" i="15"/>
  <c r="T65" i="15"/>
  <c r="T9" i="1"/>
  <c r="T18" i="1"/>
  <c r="T46" i="1"/>
  <c r="U9" i="1"/>
  <c r="T26" i="1"/>
  <c r="T40" i="1"/>
  <c r="U40" i="1"/>
  <c r="T58" i="1"/>
  <c r="U66" i="1"/>
  <c r="T66" i="1"/>
  <c r="T62" i="1"/>
  <c r="T35" i="1"/>
  <c r="T53" i="1"/>
  <c r="U53" i="1"/>
  <c r="T61" i="1"/>
  <c r="T67" i="2"/>
  <c r="U16" i="2"/>
  <c r="T16" i="2"/>
  <c r="U35" i="2"/>
  <c r="T43" i="2"/>
  <c r="U61" i="2"/>
  <c r="T9" i="3"/>
  <c r="T32" i="3"/>
  <c r="U53" i="3"/>
  <c r="T63" i="3"/>
  <c r="P66" i="3"/>
  <c r="P71" i="3"/>
  <c r="T71" i="3" s="1"/>
  <c r="T93" i="3"/>
  <c r="T12" i="4"/>
  <c r="E16" i="4"/>
  <c r="P16" i="4"/>
  <c r="T16" i="4" s="1"/>
  <c r="U20" i="4"/>
  <c r="T20" i="4"/>
  <c r="P33" i="4"/>
  <c r="U39" i="4"/>
  <c r="T39" i="4"/>
  <c r="U48" i="4"/>
  <c r="T48" i="4"/>
  <c r="E53" i="4"/>
  <c r="P53" i="4"/>
  <c r="T53" i="4" s="1"/>
  <c r="U65" i="4"/>
  <c r="T65" i="4"/>
  <c r="U91" i="4"/>
  <c r="T91" i="4"/>
  <c r="U19" i="5"/>
  <c r="T19" i="5"/>
  <c r="U28" i="5"/>
  <c r="T28" i="5"/>
  <c r="Q30" i="5"/>
  <c r="U30" i="5" s="1"/>
  <c r="T53" i="5"/>
  <c r="U53" i="5"/>
  <c r="U43" i="5"/>
  <c r="T43" i="5"/>
  <c r="U56" i="5"/>
  <c r="T56" i="5"/>
  <c r="U69" i="5"/>
  <c r="T69" i="5"/>
  <c r="U13" i="6"/>
  <c r="T13" i="6"/>
  <c r="U37" i="6"/>
  <c r="T37" i="6"/>
  <c r="U55" i="6"/>
  <c r="T55" i="6"/>
  <c r="U89" i="6"/>
  <c r="T89" i="6"/>
  <c r="P24" i="7"/>
  <c r="T30" i="7"/>
  <c r="U30" i="7"/>
  <c r="T33" i="7"/>
  <c r="U33" i="7"/>
  <c r="U45" i="7"/>
  <c r="T45" i="7"/>
  <c r="U71" i="7"/>
  <c r="T71" i="7"/>
  <c r="U20" i="8"/>
  <c r="T20" i="8"/>
  <c r="U35" i="8"/>
  <c r="T35" i="8"/>
  <c r="E40" i="8"/>
  <c r="P40" i="8"/>
  <c r="T40" i="8" s="1"/>
  <c r="E53" i="8"/>
  <c r="P53" i="8"/>
  <c r="U66" i="8"/>
  <c r="T66" i="8"/>
  <c r="U61" i="8"/>
  <c r="T61" i="8"/>
  <c r="Q70" i="8"/>
  <c r="U87" i="8"/>
  <c r="T87" i="8"/>
  <c r="P59" i="9"/>
  <c r="P40" i="11"/>
  <c r="U28" i="12"/>
  <c r="T28" i="12"/>
  <c r="T71" i="12"/>
  <c r="S71" i="12"/>
  <c r="Q71" i="12"/>
  <c r="U71" i="12" s="1"/>
  <c r="U49" i="14"/>
  <c r="T49" i="14"/>
  <c r="U58" i="14"/>
  <c r="T58" i="14"/>
  <c r="U92" i="14"/>
  <c r="T92" i="14"/>
  <c r="U28" i="16"/>
  <c r="T28" i="16"/>
  <c r="T40" i="3"/>
  <c r="U40" i="3"/>
  <c r="U66" i="3"/>
  <c r="T66" i="3"/>
  <c r="S33" i="4"/>
  <c r="U53" i="4"/>
  <c r="R59" i="4"/>
  <c r="R67" i="4"/>
  <c r="R72" i="4"/>
  <c r="U67" i="5"/>
  <c r="U72" i="5"/>
  <c r="T72" i="5"/>
  <c r="T16" i="5"/>
  <c r="U16" i="5"/>
  <c r="R16" i="5"/>
  <c r="R30" i="5"/>
  <c r="R40" i="5"/>
  <c r="R53" i="5"/>
  <c r="S59" i="5"/>
  <c r="R66" i="5"/>
  <c r="S67" i="5"/>
  <c r="R71" i="5"/>
  <c r="S72" i="5"/>
  <c r="S16" i="6"/>
  <c r="R24" i="6"/>
  <c r="S30" i="6"/>
  <c r="S40" i="6"/>
  <c r="S53" i="6"/>
  <c r="S66" i="6"/>
  <c r="R70" i="6"/>
  <c r="S71" i="6"/>
  <c r="S24" i="7"/>
  <c r="R33" i="7"/>
  <c r="T40" i="7"/>
  <c r="U40" i="7"/>
  <c r="U66" i="7"/>
  <c r="T66" i="7"/>
  <c r="S70" i="7"/>
  <c r="S33" i="8"/>
  <c r="U53" i="8"/>
  <c r="T53" i="8"/>
  <c r="R59" i="8"/>
  <c r="R67" i="8"/>
  <c r="R72" i="8"/>
  <c r="U67" i="9"/>
  <c r="T67" i="9"/>
  <c r="U72" i="9"/>
  <c r="T72" i="9"/>
  <c r="T16" i="9"/>
  <c r="U16" i="9"/>
  <c r="R16" i="9"/>
  <c r="R30" i="9"/>
  <c r="R40" i="9"/>
  <c r="R53" i="9"/>
  <c r="S59" i="9"/>
  <c r="R66" i="9"/>
  <c r="S67" i="9"/>
  <c r="R71" i="9"/>
  <c r="S72" i="9"/>
  <c r="U16" i="10"/>
  <c r="T16" i="10"/>
  <c r="U9" i="10"/>
  <c r="Q16" i="10"/>
  <c r="U26" i="10"/>
  <c r="T26" i="10"/>
  <c r="U30" i="10"/>
  <c r="T30" i="10"/>
  <c r="U33" i="10"/>
  <c r="T33" i="10"/>
  <c r="Q40" i="10"/>
  <c r="U49" i="10"/>
  <c r="T49" i="10"/>
  <c r="U58" i="10"/>
  <c r="T58" i="10"/>
  <c r="Q66" i="10"/>
  <c r="P70" i="10"/>
  <c r="T70" i="10" s="1"/>
  <c r="Q71" i="10"/>
  <c r="U71" i="10" s="1"/>
  <c r="U11" i="11"/>
  <c r="T11" i="11"/>
  <c r="U15" i="11"/>
  <c r="T15" i="11"/>
  <c r="U29" i="11"/>
  <c r="T29" i="11"/>
  <c r="T33" i="11"/>
  <c r="U33" i="11"/>
  <c r="U44" i="11"/>
  <c r="T44" i="11"/>
  <c r="U48" i="11"/>
  <c r="T48" i="11"/>
  <c r="U52" i="11"/>
  <c r="T52" i="11"/>
  <c r="U66" i="11"/>
  <c r="T66" i="11"/>
  <c r="U61" i="11"/>
  <c r="T61" i="11"/>
  <c r="U65" i="11"/>
  <c r="T65" i="11"/>
  <c r="U14" i="12"/>
  <c r="T14" i="12"/>
  <c r="U23" i="12"/>
  <c r="T23" i="12"/>
  <c r="Q30" i="12"/>
  <c r="U51" i="12"/>
  <c r="T51" i="12"/>
  <c r="Q53" i="12"/>
  <c r="U56" i="12"/>
  <c r="T56" i="12"/>
  <c r="U86" i="12"/>
  <c r="T86" i="12"/>
  <c r="U13" i="13"/>
  <c r="T13" i="13"/>
  <c r="U22" i="13"/>
  <c r="T22" i="13"/>
  <c r="T30" i="13"/>
  <c r="U30" i="13"/>
  <c r="P30" i="13"/>
  <c r="U32" i="13"/>
  <c r="T32" i="13"/>
  <c r="U46" i="13"/>
  <c r="T46" i="13"/>
  <c r="U59" i="13"/>
  <c r="T59" i="13"/>
  <c r="Q70" i="13"/>
  <c r="U70" i="13" s="1"/>
  <c r="P71" i="13"/>
  <c r="Q72" i="13"/>
  <c r="Q33" i="14"/>
  <c r="U36" i="14"/>
  <c r="T36" i="14"/>
  <c r="Q40" i="14"/>
  <c r="U45" i="14"/>
  <c r="T45" i="14"/>
  <c r="P59" i="14"/>
  <c r="Q66" i="14"/>
  <c r="Q71" i="14"/>
  <c r="U71" i="14" s="1"/>
  <c r="U88" i="14"/>
  <c r="T88" i="14"/>
  <c r="U20" i="15"/>
  <c r="T20" i="15"/>
  <c r="Q24" i="15"/>
  <c r="U24" i="15" s="1"/>
  <c r="U29" i="15"/>
  <c r="T29" i="15"/>
  <c r="U39" i="15"/>
  <c r="T39" i="15"/>
  <c r="U57" i="15"/>
  <c r="T57" i="15"/>
  <c r="U66" i="15"/>
  <c r="T66" i="15"/>
  <c r="U61" i="15"/>
  <c r="T61" i="15"/>
  <c r="P66" i="15"/>
  <c r="Q67" i="15"/>
  <c r="T71" i="15"/>
  <c r="U14" i="16"/>
  <c r="T14" i="16"/>
  <c r="U23" i="16"/>
  <c r="T23" i="16"/>
  <c r="Q30" i="16"/>
  <c r="U53" i="16"/>
  <c r="T53" i="16"/>
  <c r="U43" i="16"/>
  <c r="T43" i="16"/>
  <c r="U56" i="16"/>
  <c r="T56" i="16"/>
  <c r="Q66" i="16"/>
  <c r="P67" i="16"/>
  <c r="T67" i="16" s="1"/>
  <c r="U69" i="16"/>
  <c r="T69" i="16"/>
  <c r="P72" i="16"/>
  <c r="U86" i="16"/>
  <c r="T86" i="16"/>
  <c r="U13" i="17"/>
  <c r="T13" i="17"/>
  <c r="U22" i="17"/>
  <c r="T22" i="17"/>
  <c r="U30" i="17"/>
  <c r="T30" i="17"/>
  <c r="P30" i="17"/>
  <c r="U32" i="17"/>
  <c r="T32" i="17"/>
  <c r="U56" i="17"/>
  <c r="T56" i="17"/>
  <c r="S67" i="17"/>
  <c r="S70" i="17"/>
  <c r="T93" i="17"/>
  <c r="U93" i="17"/>
  <c r="U30" i="18"/>
  <c r="T49" i="18"/>
  <c r="U49" i="18"/>
  <c r="Q53" i="18"/>
  <c r="S53" i="18"/>
  <c r="T58" i="18"/>
  <c r="U58" i="18"/>
  <c r="U92" i="18"/>
  <c r="T92" i="18"/>
  <c r="U59" i="21"/>
  <c r="T59" i="21"/>
  <c r="U64" i="21"/>
  <c r="T64" i="21"/>
  <c r="U72" i="4"/>
  <c r="U67" i="4"/>
  <c r="T72" i="4"/>
  <c r="T67" i="4"/>
  <c r="U16" i="4"/>
  <c r="U40" i="6"/>
  <c r="T40" i="6"/>
  <c r="U66" i="6"/>
  <c r="T66" i="6"/>
  <c r="T53" i="7"/>
  <c r="U53" i="7"/>
  <c r="U67" i="8"/>
  <c r="T72" i="8"/>
  <c r="T16" i="8"/>
  <c r="P24" i="10"/>
  <c r="Q30" i="10"/>
  <c r="E59" i="10"/>
  <c r="P59" i="10"/>
  <c r="U70" i="10"/>
  <c r="E16" i="11"/>
  <c r="P16" i="11"/>
  <c r="U20" i="11"/>
  <c r="T20" i="11"/>
  <c r="T24" i="11"/>
  <c r="U24" i="11"/>
  <c r="E30" i="11"/>
  <c r="P30" i="11"/>
  <c r="E53" i="11"/>
  <c r="P53" i="11"/>
  <c r="E66" i="11"/>
  <c r="P66" i="11"/>
  <c r="E71" i="11"/>
  <c r="P71" i="11"/>
  <c r="Q72" i="11"/>
  <c r="U72" i="11" s="1"/>
  <c r="U87" i="11"/>
  <c r="T87" i="11"/>
  <c r="U10" i="12"/>
  <c r="T10" i="12"/>
  <c r="Q16" i="12"/>
  <c r="U16" i="12" s="1"/>
  <c r="U19" i="12"/>
  <c r="T19" i="12"/>
  <c r="P24" i="12"/>
  <c r="U30" i="12"/>
  <c r="T30" i="12"/>
  <c r="Q33" i="12"/>
  <c r="U33" i="12" s="1"/>
  <c r="U38" i="12"/>
  <c r="T38" i="12"/>
  <c r="U47" i="12"/>
  <c r="T47" i="12"/>
  <c r="U69" i="12"/>
  <c r="T69" i="12"/>
  <c r="P72" i="12"/>
  <c r="P16" i="13"/>
  <c r="U18" i="13"/>
  <c r="T18" i="13"/>
  <c r="Q24" i="13"/>
  <c r="P33" i="13"/>
  <c r="P40" i="13"/>
  <c r="T40" i="13" s="1"/>
  <c r="U42" i="13"/>
  <c r="T42" i="13"/>
  <c r="Q59" i="13"/>
  <c r="Q16" i="14"/>
  <c r="U21" i="14"/>
  <c r="T21" i="14"/>
  <c r="U33" i="14"/>
  <c r="T33" i="14"/>
  <c r="U59" i="14"/>
  <c r="T59" i="14"/>
  <c r="U15" i="15"/>
  <c r="T15" i="15"/>
  <c r="P30" i="15"/>
  <c r="P40" i="15"/>
  <c r="T40" i="15" s="1"/>
  <c r="U52" i="15"/>
  <c r="T52" i="15"/>
  <c r="Q59" i="15"/>
  <c r="Q70" i="15"/>
  <c r="U70" i="15" s="1"/>
  <c r="U10" i="16"/>
  <c r="T10" i="16"/>
  <c r="Q16" i="16"/>
  <c r="U16" i="16" s="1"/>
  <c r="P24" i="16"/>
  <c r="U30" i="16"/>
  <c r="T30" i="16"/>
  <c r="U33" i="16"/>
  <c r="P70" i="16"/>
  <c r="T70" i="16" s="1"/>
  <c r="Q71" i="16"/>
  <c r="U18" i="17"/>
  <c r="T18" i="17"/>
  <c r="P33" i="17"/>
  <c r="T33" i="17" s="1"/>
  <c r="P40" i="17"/>
  <c r="U42" i="17"/>
  <c r="T42" i="17"/>
  <c r="U87" i="17"/>
  <c r="T87" i="17"/>
  <c r="P24" i="18"/>
  <c r="U33" i="18"/>
  <c r="U53" i="18"/>
  <c r="U43" i="18"/>
  <c r="T43" i="18"/>
  <c r="U89" i="18"/>
  <c r="T89" i="18"/>
  <c r="T44" i="20"/>
  <c r="U44" i="20"/>
  <c r="T52" i="20"/>
  <c r="U52" i="20"/>
  <c r="U44" i="24"/>
  <c r="T44" i="24"/>
  <c r="U48" i="24"/>
  <c r="T48" i="24"/>
  <c r="U52" i="24"/>
  <c r="T52" i="24"/>
  <c r="U30" i="25"/>
  <c r="T30" i="25"/>
  <c r="S30" i="25"/>
  <c r="Q30" i="25"/>
  <c r="T33" i="4"/>
  <c r="T40" i="5"/>
  <c r="U40" i="5"/>
  <c r="U59" i="5"/>
  <c r="T59" i="5"/>
  <c r="U66" i="5"/>
  <c r="T66" i="5"/>
  <c r="U53" i="6"/>
  <c r="T53" i="6"/>
  <c r="U71" i="6"/>
  <c r="T71" i="6"/>
  <c r="U67" i="7"/>
  <c r="U72" i="7"/>
  <c r="T16" i="7"/>
  <c r="T72" i="7"/>
  <c r="T24" i="7"/>
  <c r="U24" i="7"/>
  <c r="T70" i="7"/>
  <c r="U33" i="8"/>
  <c r="T33" i="8"/>
  <c r="T40" i="9"/>
  <c r="U40" i="9"/>
  <c r="U59" i="9"/>
  <c r="T59" i="9"/>
  <c r="U66" i="9"/>
  <c r="T66" i="9"/>
  <c r="U21" i="10"/>
  <c r="T21" i="10"/>
  <c r="E72" i="10"/>
  <c r="P72" i="10"/>
  <c r="T72" i="10" s="1"/>
  <c r="U88" i="10"/>
  <c r="T88" i="10"/>
  <c r="U92" i="10"/>
  <c r="T92" i="10"/>
  <c r="T40" i="11"/>
  <c r="U40" i="11"/>
  <c r="U35" i="11"/>
  <c r="T35" i="11"/>
  <c r="U39" i="11"/>
  <c r="T39" i="11"/>
  <c r="U57" i="11"/>
  <c r="T57" i="11"/>
  <c r="U70" i="11"/>
  <c r="T70" i="11"/>
  <c r="U24" i="12"/>
  <c r="T24" i="12"/>
  <c r="U53" i="12"/>
  <c r="T53" i="12"/>
  <c r="U43" i="12"/>
  <c r="T43" i="12"/>
  <c r="U59" i="12"/>
  <c r="T59" i="12"/>
  <c r="U64" i="12"/>
  <c r="T64" i="12"/>
  <c r="P70" i="12"/>
  <c r="T70" i="12" s="1"/>
  <c r="U72" i="13"/>
  <c r="T16" i="13"/>
  <c r="U9" i="13"/>
  <c r="T9" i="13"/>
  <c r="T24" i="13"/>
  <c r="U24" i="13"/>
  <c r="U27" i="13"/>
  <c r="T27" i="13"/>
  <c r="U50" i="13"/>
  <c r="T50" i="13"/>
  <c r="U55" i="13"/>
  <c r="T55" i="13"/>
  <c r="U63" i="13"/>
  <c r="T63" i="13"/>
  <c r="U89" i="13"/>
  <c r="T89" i="13"/>
  <c r="U30" i="14"/>
  <c r="T30" i="14"/>
  <c r="P67" i="14"/>
  <c r="P72" i="14"/>
  <c r="T72" i="14" s="1"/>
  <c r="U11" i="15"/>
  <c r="T11" i="15"/>
  <c r="P16" i="15"/>
  <c r="T30" i="15"/>
  <c r="U30" i="15"/>
  <c r="T33" i="15"/>
  <c r="U33" i="15"/>
  <c r="U40" i="15"/>
  <c r="U35" i="15"/>
  <c r="T35" i="15"/>
  <c r="U48" i="15"/>
  <c r="T48" i="15"/>
  <c r="P53" i="15"/>
  <c r="T59" i="15"/>
  <c r="U59" i="15"/>
  <c r="U91" i="15"/>
  <c r="T91" i="15"/>
  <c r="U19" i="16"/>
  <c r="T19" i="16"/>
  <c r="U38" i="16"/>
  <c r="T38" i="16"/>
  <c r="U51" i="16"/>
  <c r="T51" i="16"/>
  <c r="U59" i="16"/>
  <c r="T59" i="16"/>
  <c r="U71" i="16"/>
  <c r="T71" i="16"/>
  <c r="U67" i="17"/>
  <c r="U72" i="17"/>
  <c r="T72" i="17"/>
  <c r="T16" i="17"/>
  <c r="U16" i="17"/>
  <c r="U9" i="17"/>
  <c r="T9" i="17"/>
  <c r="U24" i="17"/>
  <c r="U27" i="17"/>
  <c r="T27" i="17"/>
  <c r="U59" i="17"/>
  <c r="T59" i="17"/>
  <c r="U90" i="17"/>
  <c r="T90" i="17"/>
  <c r="U10" i="18"/>
  <c r="T10" i="18"/>
  <c r="U13" i="18"/>
  <c r="T13" i="18"/>
  <c r="U19" i="18"/>
  <c r="T19" i="18"/>
  <c r="U22" i="18"/>
  <c r="T22" i="18"/>
  <c r="T24" i="18"/>
  <c r="U46" i="18"/>
  <c r="T46" i="18"/>
  <c r="U51" i="18"/>
  <c r="T51" i="18"/>
  <c r="U55" i="18"/>
  <c r="T55" i="18"/>
  <c r="U62" i="18"/>
  <c r="T62" i="18"/>
  <c r="U11" i="19"/>
  <c r="T11" i="19"/>
  <c r="P59" i="19"/>
  <c r="U88" i="19"/>
  <c r="T88" i="19"/>
  <c r="U92" i="19"/>
  <c r="T92" i="19"/>
  <c r="U11" i="20"/>
  <c r="T11" i="20"/>
  <c r="T15" i="20"/>
  <c r="U15" i="20"/>
  <c r="U11" i="24"/>
  <c r="T11" i="24"/>
  <c r="U15" i="24"/>
  <c r="T15" i="24"/>
  <c r="S24" i="10"/>
  <c r="R33" i="10"/>
  <c r="U40" i="10"/>
  <c r="U66" i="10"/>
  <c r="T66" i="10"/>
  <c r="S70" i="10"/>
  <c r="Q72" i="10"/>
  <c r="U72" i="10" s="1"/>
  <c r="S33" i="11"/>
  <c r="T53" i="11"/>
  <c r="U53" i="11"/>
  <c r="R59" i="11"/>
  <c r="R67" i="11"/>
  <c r="R72" i="11"/>
  <c r="U72" i="12"/>
  <c r="U67" i="12"/>
  <c r="T72" i="12"/>
  <c r="T16" i="12"/>
  <c r="Q24" i="12"/>
  <c r="R30" i="12"/>
  <c r="P33" i="12"/>
  <c r="T33" i="12" s="1"/>
  <c r="R40" i="12"/>
  <c r="R53" i="12"/>
  <c r="S59" i="12"/>
  <c r="R66" i="12"/>
  <c r="S67" i="12"/>
  <c r="Q70" i="12"/>
  <c r="U70" i="12" s="1"/>
  <c r="S72" i="12"/>
  <c r="Q33" i="13"/>
  <c r="S53" i="13"/>
  <c r="P59" i="13"/>
  <c r="S66" i="13"/>
  <c r="P67" i="13"/>
  <c r="T67" i="13" s="1"/>
  <c r="R70" i="13"/>
  <c r="S71" i="13"/>
  <c r="P72" i="13"/>
  <c r="T72" i="13" s="1"/>
  <c r="P30" i="14"/>
  <c r="U40" i="14"/>
  <c r="P40" i="14"/>
  <c r="T40" i="14" s="1"/>
  <c r="P53" i="14"/>
  <c r="Q59" i="14"/>
  <c r="U66" i="14"/>
  <c r="T66" i="14"/>
  <c r="P66" i="14"/>
  <c r="Q67" i="14"/>
  <c r="U67" i="14" s="1"/>
  <c r="P71" i="14"/>
  <c r="T71" i="14" s="1"/>
  <c r="Q72" i="14"/>
  <c r="U72" i="14" s="1"/>
  <c r="Q16" i="15"/>
  <c r="P24" i="15"/>
  <c r="T24" i="15" s="1"/>
  <c r="Q30" i="15"/>
  <c r="Q40" i="15"/>
  <c r="T53" i="15"/>
  <c r="U53" i="15"/>
  <c r="Q53" i="15"/>
  <c r="Q66" i="15"/>
  <c r="P70" i="15"/>
  <c r="T70" i="15" s="1"/>
  <c r="Q71" i="15"/>
  <c r="U71" i="15" s="1"/>
  <c r="U67" i="16"/>
  <c r="T72" i="16"/>
  <c r="T16" i="16"/>
  <c r="Q24" i="16"/>
  <c r="P33" i="16"/>
  <c r="T33" i="16" s="1"/>
  <c r="Q70" i="16"/>
  <c r="U70" i="16" s="1"/>
  <c r="Q33" i="17"/>
  <c r="U33" i="17" s="1"/>
  <c r="P53" i="17"/>
  <c r="U66" i="17"/>
  <c r="T66" i="17"/>
  <c r="P70" i="17"/>
  <c r="T70" i="17" s="1"/>
  <c r="P67" i="18"/>
  <c r="T67" i="18" s="1"/>
  <c r="U71" i="18"/>
  <c r="T71" i="18"/>
  <c r="P72" i="18"/>
  <c r="U15" i="19"/>
  <c r="T15" i="19"/>
  <c r="T24" i="19"/>
  <c r="U29" i="19"/>
  <c r="T29" i="19"/>
  <c r="U45" i="19"/>
  <c r="T45" i="19"/>
  <c r="U49" i="19"/>
  <c r="T49" i="19"/>
  <c r="P72" i="19"/>
  <c r="T72" i="19" s="1"/>
  <c r="U49" i="20"/>
  <c r="T49" i="20"/>
  <c r="U59" i="20"/>
  <c r="T59" i="20"/>
  <c r="T63" i="20"/>
  <c r="U63" i="20"/>
  <c r="U71" i="20"/>
  <c r="P71" i="20"/>
  <c r="T71" i="20" s="1"/>
  <c r="T33" i="21"/>
  <c r="T38" i="21"/>
  <c r="U38" i="21"/>
  <c r="T53" i="21"/>
  <c r="U53" i="21"/>
  <c r="U43" i="21"/>
  <c r="T43" i="21"/>
  <c r="U47" i="21"/>
  <c r="T47" i="21"/>
  <c r="U51" i="21"/>
  <c r="T51" i="21"/>
  <c r="U33" i="24"/>
  <c r="T53" i="25"/>
  <c r="U53" i="25"/>
  <c r="U43" i="25"/>
  <c r="T43" i="25"/>
  <c r="U47" i="25"/>
  <c r="T47" i="25"/>
  <c r="U51" i="25"/>
  <c r="T51" i="25"/>
  <c r="U59" i="25"/>
  <c r="T59" i="25"/>
  <c r="U64" i="25"/>
  <c r="T64" i="25"/>
  <c r="U53" i="10"/>
  <c r="T53" i="10"/>
  <c r="U67" i="11"/>
  <c r="T67" i="11"/>
  <c r="T16" i="11"/>
  <c r="U16" i="11"/>
  <c r="T86" i="11"/>
  <c r="T90" i="11"/>
  <c r="T9" i="12"/>
  <c r="T13" i="12"/>
  <c r="T18" i="12"/>
  <c r="T22" i="12"/>
  <c r="T27" i="12"/>
  <c r="T32" i="12"/>
  <c r="T37" i="12"/>
  <c r="T42" i="12"/>
  <c r="T46" i="12"/>
  <c r="T50" i="12"/>
  <c r="T55" i="12"/>
  <c r="T63" i="12"/>
  <c r="T89" i="12"/>
  <c r="T93" i="12"/>
  <c r="T12" i="13"/>
  <c r="T21" i="13"/>
  <c r="T26" i="13"/>
  <c r="U40" i="13"/>
  <c r="T36" i="13"/>
  <c r="T45" i="13"/>
  <c r="T49" i="13"/>
  <c r="T58" i="13"/>
  <c r="U66" i="13"/>
  <c r="T66" i="13"/>
  <c r="T62" i="13"/>
  <c r="T29" i="14"/>
  <c r="T35" i="14"/>
  <c r="T39" i="14"/>
  <c r="U53" i="14"/>
  <c r="T53" i="14"/>
  <c r="T44" i="14"/>
  <c r="T48" i="14"/>
  <c r="T52" i="14"/>
  <c r="T57" i="14"/>
  <c r="T61" i="14"/>
  <c r="T65" i="14"/>
  <c r="T87" i="14"/>
  <c r="T91" i="14"/>
  <c r="U67" i="15"/>
  <c r="T67" i="15"/>
  <c r="T72" i="15"/>
  <c r="T16" i="15"/>
  <c r="U16" i="15"/>
  <c r="T10" i="15"/>
  <c r="T14" i="15"/>
  <c r="T19" i="15"/>
  <c r="T23" i="15"/>
  <c r="T28" i="15"/>
  <c r="T38" i="15"/>
  <c r="T43" i="15"/>
  <c r="T47" i="15"/>
  <c r="T51" i="15"/>
  <c r="T56" i="15"/>
  <c r="T64" i="15"/>
  <c r="T69" i="15"/>
  <c r="T86" i="15"/>
  <c r="T90" i="15"/>
  <c r="T9" i="16"/>
  <c r="T13" i="16"/>
  <c r="T18" i="16"/>
  <c r="T22" i="16"/>
  <c r="T27" i="16"/>
  <c r="T32" i="16"/>
  <c r="T37" i="16"/>
  <c r="T42" i="16"/>
  <c r="T46" i="16"/>
  <c r="T50" i="16"/>
  <c r="T55" i="16"/>
  <c r="T63" i="16"/>
  <c r="T89" i="16"/>
  <c r="T93" i="16"/>
  <c r="T12" i="17"/>
  <c r="T21" i="17"/>
  <c r="T26" i="17"/>
  <c r="T40" i="17"/>
  <c r="U40" i="17"/>
  <c r="T36" i="17"/>
  <c r="T44" i="17"/>
  <c r="T47" i="17"/>
  <c r="U50" i="17"/>
  <c r="T52" i="17"/>
  <c r="Q53" i="17"/>
  <c r="T61" i="17"/>
  <c r="T64" i="17"/>
  <c r="Q70" i="17"/>
  <c r="U70" i="17" s="1"/>
  <c r="T72" i="18"/>
  <c r="U16" i="18"/>
  <c r="T16" i="18"/>
  <c r="U9" i="18"/>
  <c r="T27" i="18"/>
  <c r="P30" i="18"/>
  <c r="T30" i="18" s="1"/>
  <c r="P33" i="18"/>
  <c r="T33" i="18" s="1"/>
  <c r="U59" i="18"/>
  <c r="T59" i="18"/>
  <c r="P59" i="18"/>
  <c r="T63" i="18"/>
  <c r="Q66" i="18"/>
  <c r="Q67" i="18"/>
  <c r="U67" i="18" s="1"/>
  <c r="U70" i="18"/>
  <c r="T70" i="18"/>
  <c r="Q71" i="18"/>
  <c r="Q72" i="18"/>
  <c r="U72" i="18" s="1"/>
  <c r="T93" i="18"/>
  <c r="T12" i="19"/>
  <c r="P16" i="19"/>
  <c r="T21" i="19"/>
  <c r="Q24" i="19"/>
  <c r="U24" i="19" s="1"/>
  <c r="T26" i="19"/>
  <c r="T30" i="19"/>
  <c r="U30" i="19"/>
  <c r="P30" i="19"/>
  <c r="P33" i="19"/>
  <c r="U40" i="19"/>
  <c r="U35" i="19"/>
  <c r="T35" i="19"/>
  <c r="Q53" i="19"/>
  <c r="P67" i="19"/>
  <c r="U32" i="20"/>
  <c r="T32" i="20"/>
  <c r="T57" i="20"/>
  <c r="U57" i="20"/>
  <c r="U66" i="20"/>
  <c r="T66" i="20"/>
  <c r="T61" i="20"/>
  <c r="U61" i="20"/>
  <c r="T21" i="21"/>
  <c r="U21" i="21"/>
  <c r="U30" i="21"/>
  <c r="T30" i="21"/>
  <c r="S33" i="21"/>
  <c r="T71" i="21"/>
  <c r="S71" i="21"/>
  <c r="Q71" i="21"/>
  <c r="U71" i="21" s="1"/>
  <c r="U33" i="22"/>
  <c r="T33" i="22"/>
  <c r="P33" i="22"/>
  <c r="U66" i="24"/>
  <c r="T66" i="24"/>
  <c r="U61" i="24"/>
  <c r="T61" i="24"/>
  <c r="U65" i="24"/>
  <c r="T65" i="24"/>
  <c r="S16" i="25"/>
  <c r="Q16" i="25"/>
  <c r="U24" i="10"/>
  <c r="T24" i="10"/>
  <c r="T9" i="11"/>
  <c r="U9" i="12"/>
  <c r="U40" i="12"/>
  <c r="T40" i="12"/>
  <c r="U66" i="12"/>
  <c r="T66" i="12"/>
  <c r="T35" i="13"/>
  <c r="T53" i="13"/>
  <c r="U53" i="13"/>
  <c r="T71" i="13"/>
  <c r="T67" i="14"/>
  <c r="U16" i="14"/>
  <c r="T16" i="14"/>
  <c r="U35" i="14"/>
  <c r="T43" i="14"/>
  <c r="U61" i="14"/>
  <c r="T9" i="15"/>
  <c r="U43" i="15"/>
  <c r="U9" i="16"/>
  <c r="U40" i="16"/>
  <c r="T40" i="16"/>
  <c r="U66" i="16"/>
  <c r="T66" i="16"/>
  <c r="T35" i="17"/>
  <c r="T53" i="17"/>
  <c r="U53" i="17"/>
  <c r="U43" i="17"/>
  <c r="U55" i="17"/>
  <c r="U61" i="17"/>
  <c r="T69" i="17"/>
  <c r="T86" i="17"/>
  <c r="U89" i="17"/>
  <c r="T9" i="18"/>
  <c r="U12" i="18"/>
  <c r="T18" i="18"/>
  <c r="U21" i="18"/>
  <c r="Q24" i="18"/>
  <c r="U24" i="18" s="1"/>
  <c r="U36" i="18"/>
  <c r="T42" i="18"/>
  <c r="U45" i="18"/>
  <c r="T50" i="18"/>
  <c r="P53" i="18"/>
  <c r="T53" i="18" s="1"/>
  <c r="Q59" i="18"/>
  <c r="U88" i="18"/>
  <c r="T88" i="18"/>
  <c r="Q16" i="19"/>
  <c r="U16" i="19" s="1"/>
  <c r="Q30" i="19"/>
  <c r="T33" i="19"/>
  <c r="U33" i="19"/>
  <c r="U36" i="19"/>
  <c r="T36" i="19"/>
  <c r="U58" i="19"/>
  <c r="T58" i="19"/>
  <c r="U62" i="19"/>
  <c r="T62" i="19"/>
  <c r="U70" i="19"/>
  <c r="P70" i="19"/>
  <c r="T70" i="19" s="1"/>
  <c r="Q71" i="19"/>
  <c r="U71" i="19" s="1"/>
  <c r="P33" i="20"/>
  <c r="U46" i="20"/>
  <c r="T46" i="20"/>
  <c r="T14" i="21"/>
  <c r="U14" i="21"/>
  <c r="S16" i="21"/>
  <c r="T19" i="21"/>
  <c r="U19" i="21"/>
  <c r="T26" i="21"/>
  <c r="U26" i="21"/>
  <c r="U29" i="24"/>
  <c r="T29" i="24"/>
  <c r="P40" i="19"/>
  <c r="T40" i="19" s="1"/>
  <c r="P53" i="19"/>
  <c r="Q59" i="19"/>
  <c r="U66" i="19"/>
  <c r="T66" i="19"/>
  <c r="P66" i="19"/>
  <c r="Q67" i="19"/>
  <c r="P71" i="19"/>
  <c r="T71" i="19" s="1"/>
  <c r="Q72" i="19"/>
  <c r="U24" i="20"/>
  <c r="T24" i="20"/>
  <c r="Q33" i="20"/>
  <c r="T35" i="20"/>
  <c r="P40" i="20"/>
  <c r="T40" i="20" s="1"/>
  <c r="U70" i="20"/>
  <c r="T70" i="20"/>
  <c r="U86" i="21"/>
  <c r="T86" i="21"/>
  <c r="U90" i="21"/>
  <c r="T90" i="21"/>
  <c r="U72" i="22"/>
  <c r="U67" i="22"/>
  <c r="T72" i="22"/>
  <c r="U16" i="22"/>
  <c r="U9" i="22"/>
  <c r="T9" i="22"/>
  <c r="U13" i="22"/>
  <c r="T13" i="22"/>
  <c r="U18" i="22"/>
  <c r="T18" i="22"/>
  <c r="U22" i="22"/>
  <c r="T22" i="22"/>
  <c r="U30" i="22"/>
  <c r="T30" i="22"/>
  <c r="U71" i="22"/>
  <c r="T71" i="22"/>
  <c r="U89" i="22"/>
  <c r="T89" i="22"/>
  <c r="U93" i="22"/>
  <c r="T93" i="22"/>
  <c r="U12" i="23"/>
  <c r="T12" i="23"/>
  <c r="T24" i="23"/>
  <c r="U24" i="23"/>
  <c r="U62" i="23"/>
  <c r="T62" i="23"/>
  <c r="P67" i="23"/>
  <c r="T67" i="23" s="1"/>
  <c r="P72" i="23"/>
  <c r="P16" i="24"/>
  <c r="U20" i="24"/>
  <c r="T20" i="24"/>
  <c r="U24" i="24"/>
  <c r="T24" i="24"/>
  <c r="U30" i="24"/>
  <c r="T30" i="24"/>
  <c r="P30" i="24"/>
  <c r="P53" i="24"/>
  <c r="P66" i="24"/>
  <c r="U71" i="24"/>
  <c r="P71" i="24"/>
  <c r="T71" i="24" s="1"/>
  <c r="U19" i="25"/>
  <c r="T19" i="25"/>
  <c r="U23" i="25"/>
  <c r="T23" i="25"/>
  <c r="U71" i="25"/>
  <c r="T71" i="25"/>
  <c r="U26" i="26"/>
  <c r="T26" i="26"/>
  <c r="P40" i="26"/>
  <c r="T40" i="26" s="1"/>
  <c r="U69" i="27"/>
  <c r="T69" i="27"/>
  <c r="U30" i="28"/>
  <c r="T30" i="28"/>
  <c r="P33" i="28"/>
  <c r="T33" i="28" s="1"/>
  <c r="U46" i="28"/>
  <c r="T46" i="28"/>
  <c r="L112" i="1"/>
  <c r="R112" i="1" s="1"/>
  <c r="R95" i="1"/>
  <c r="U99" i="26"/>
  <c r="T99" i="26"/>
  <c r="E95" i="26"/>
  <c r="U95" i="26" s="1"/>
  <c r="U106" i="23"/>
  <c r="T106" i="23"/>
  <c r="U109" i="20"/>
  <c r="T109" i="20"/>
  <c r="U97" i="18"/>
  <c r="T97" i="18"/>
  <c r="L112" i="16"/>
  <c r="R112" i="16" s="1"/>
  <c r="R95" i="16"/>
  <c r="U97" i="15"/>
  <c r="T97" i="15"/>
  <c r="U110" i="14"/>
  <c r="T110" i="14"/>
  <c r="U100" i="13"/>
  <c r="T100" i="13"/>
  <c r="T100" i="3"/>
  <c r="U100" i="3"/>
  <c r="U40" i="18"/>
  <c r="T40" i="18"/>
  <c r="U66" i="18"/>
  <c r="T66" i="18"/>
  <c r="T39" i="19"/>
  <c r="T53" i="19"/>
  <c r="U53" i="19"/>
  <c r="T44" i="19"/>
  <c r="T48" i="19"/>
  <c r="T52" i="19"/>
  <c r="T57" i="19"/>
  <c r="T61" i="19"/>
  <c r="T65" i="19"/>
  <c r="T87" i="19"/>
  <c r="T91" i="19"/>
  <c r="U67" i="20"/>
  <c r="T67" i="20"/>
  <c r="T16" i="20"/>
  <c r="T10" i="20"/>
  <c r="T14" i="20"/>
  <c r="E16" i="20"/>
  <c r="U20" i="20"/>
  <c r="T22" i="20"/>
  <c r="T26" i="20"/>
  <c r="U29" i="20"/>
  <c r="U35" i="20"/>
  <c r="T37" i="20"/>
  <c r="Q40" i="20"/>
  <c r="U40" i="20" s="1"/>
  <c r="E53" i="20"/>
  <c r="U65" i="20"/>
  <c r="Q72" i="20"/>
  <c r="U72" i="20" s="1"/>
  <c r="U87" i="20"/>
  <c r="U89" i="20"/>
  <c r="U23" i="21"/>
  <c r="U28" i="21"/>
  <c r="Q30" i="21"/>
  <c r="U56" i="21"/>
  <c r="T56" i="21"/>
  <c r="U69" i="21"/>
  <c r="T69" i="21"/>
  <c r="P72" i="21"/>
  <c r="P16" i="22"/>
  <c r="T16" i="22" s="1"/>
  <c r="U24" i="22"/>
  <c r="T24" i="22"/>
  <c r="U70" i="22"/>
  <c r="T70" i="22"/>
  <c r="Q16" i="23"/>
  <c r="U16" i="23" s="1"/>
  <c r="Q33" i="23"/>
  <c r="U33" i="23" s="1"/>
  <c r="U36" i="23"/>
  <c r="T36" i="23"/>
  <c r="U58" i="23"/>
  <c r="T58" i="23"/>
  <c r="Q66" i="23"/>
  <c r="T71" i="23"/>
  <c r="U88" i="23"/>
  <c r="T88" i="23"/>
  <c r="U92" i="23"/>
  <c r="T92" i="23"/>
  <c r="Q24" i="24"/>
  <c r="U40" i="24"/>
  <c r="T40" i="24"/>
  <c r="U35" i="24"/>
  <c r="T35" i="24"/>
  <c r="U39" i="24"/>
  <c r="T39" i="24"/>
  <c r="U57" i="24"/>
  <c r="T57" i="24"/>
  <c r="Q59" i="24"/>
  <c r="Q67" i="24"/>
  <c r="U67" i="24" s="1"/>
  <c r="T70" i="24"/>
  <c r="E24" i="25"/>
  <c r="P24" i="25"/>
  <c r="U38" i="25"/>
  <c r="T38" i="25"/>
  <c r="Q40" i="25"/>
  <c r="U56" i="25"/>
  <c r="T56" i="25"/>
  <c r="U69" i="25"/>
  <c r="T69" i="25"/>
  <c r="U86" i="25"/>
  <c r="T86" i="25"/>
  <c r="U90" i="25"/>
  <c r="T90" i="25"/>
  <c r="U72" i="26"/>
  <c r="T67" i="26"/>
  <c r="U16" i="26"/>
  <c r="U9" i="26"/>
  <c r="T9" i="26"/>
  <c r="U13" i="26"/>
  <c r="T13" i="26"/>
  <c r="U18" i="26"/>
  <c r="T18" i="26"/>
  <c r="U22" i="26"/>
  <c r="T22" i="26"/>
  <c r="S67" i="26"/>
  <c r="Q67" i="26"/>
  <c r="U67" i="26" s="1"/>
  <c r="U24" i="28"/>
  <c r="T24" i="28"/>
  <c r="S24" i="28"/>
  <c r="Q24" i="28"/>
  <c r="U71" i="28"/>
  <c r="T71" i="28"/>
  <c r="U67" i="19"/>
  <c r="T67" i="19"/>
  <c r="U72" i="19"/>
  <c r="T16" i="19"/>
  <c r="U61" i="19"/>
  <c r="Q16" i="20"/>
  <c r="U16" i="20" s="1"/>
  <c r="E30" i="20"/>
  <c r="Q53" i="20"/>
  <c r="E66" i="20"/>
  <c r="E24" i="21"/>
  <c r="P59" i="21"/>
  <c r="P67" i="21"/>
  <c r="E70" i="21"/>
  <c r="P70" i="21"/>
  <c r="U27" i="22"/>
  <c r="T27" i="22"/>
  <c r="U32" i="22"/>
  <c r="T32" i="22"/>
  <c r="U37" i="22"/>
  <c r="T37" i="22"/>
  <c r="U42" i="22"/>
  <c r="T42" i="22"/>
  <c r="U46" i="22"/>
  <c r="T46" i="22"/>
  <c r="U50" i="22"/>
  <c r="T50" i="22"/>
  <c r="U55" i="22"/>
  <c r="T55" i="22"/>
  <c r="U59" i="22"/>
  <c r="T59" i="22"/>
  <c r="U63" i="22"/>
  <c r="T63" i="22"/>
  <c r="U21" i="23"/>
  <c r="T21" i="23"/>
  <c r="U26" i="23"/>
  <c r="T26" i="23"/>
  <c r="T30" i="23"/>
  <c r="U30" i="23"/>
  <c r="T33" i="23"/>
  <c r="Q40" i="23"/>
  <c r="U40" i="23" s="1"/>
  <c r="U45" i="23"/>
  <c r="T45" i="23"/>
  <c r="U49" i="23"/>
  <c r="T49" i="23"/>
  <c r="E59" i="23"/>
  <c r="P59" i="23"/>
  <c r="P70" i="23"/>
  <c r="T70" i="23" s="1"/>
  <c r="Q71" i="23"/>
  <c r="U71" i="23" s="1"/>
  <c r="P33" i="24"/>
  <c r="T33" i="24" s="1"/>
  <c r="E40" i="24"/>
  <c r="P40" i="24"/>
  <c r="U59" i="24"/>
  <c r="T59" i="24"/>
  <c r="Q70" i="24"/>
  <c r="U70" i="24" s="1"/>
  <c r="U87" i="24"/>
  <c r="T87" i="24"/>
  <c r="U91" i="24"/>
  <c r="T91" i="24"/>
  <c r="U10" i="25"/>
  <c r="T10" i="25"/>
  <c r="U14" i="25"/>
  <c r="T14" i="25"/>
  <c r="U28" i="25"/>
  <c r="T28" i="25"/>
  <c r="P59" i="25"/>
  <c r="P67" i="25"/>
  <c r="T67" i="25" s="1"/>
  <c r="E70" i="25"/>
  <c r="P70" i="25"/>
  <c r="P72" i="25"/>
  <c r="T72" i="25" s="1"/>
  <c r="P16" i="26"/>
  <c r="T16" i="26" s="1"/>
  <c r="U24" i="26"/>
  <c r="T24" i="26"/>
  <c r="Q24" i="26"/>
  <c r="S24" i="26"/>
  <c r="U29" i="26"/>
  <c r="T29" i="26"/>
  <c r="S16" i="27"/>
  <c r="Q16" i="27"/>
  <c r="U16" i="27" s="1"/>
  <c r="U47" i="27"/>
  <c r="T47" i="27"/>
  <c r="U64" i="27"/>
  <c r="T64" i="27"/>
  <c r="U33" i="25"/>
  <c r="U53" i="20"/>
  <c r="T53" i="20"/>
  <c r="R59" i="20"/>
  <c r="R67" i="20"/>
  <c r="R72" i="20"/>
  <c r="U67" i="21"/>
  <c r="T67" i="21"/>
  <c r="U72" i="21"/>
  <c r="T72" i="21"/>
  <c r="U16" i="21"/>
  <c r="R16" i="21"/>
  <c r="R30" i="21"/>
  <c r="U35" i="21"/>
  <c r="R40" i="21"/>
  <c r="R53" i="21"/>
  <c r="S59" i="21"/>
  <c r="R66" i="21"/>
  <c r="S67" i="21"/>
  <c r="R71" i="21"/>
  <c r="S72" i="21"/>
  <c r="S16" i="22"/>
  <c r="R24" i="22"/>
  <c r="S30" i="22"/>
  <c r="S40" i="22"/>
  <c r="S53" i="22"/>
  <c r="S66" i="22"/>
  <c r="R70" i="22"/>
  <c r="S71" i="22"/>
  <c r="U9" i="23"/>
  <c r="S24" i="23"/>
  <c r="R33" i="23"/>
  <c r="T40" i="23"/>
  <c r="U66" i="23"/>
  <c r="S70" i="23"/>
  <c r="S33" i="24"/>
  <c r="U53" i="24"/>
  <c r="T53" i="24"/>
  <c r="R59" i="24"/>
  <c r="R67" i="24"/>
  <c r="R72" i="24"/>
  <c r="U67" i="25"/>
  <c r="U72" i="25"/>
  <c r="T16" i="25"/>
  <c r="U16" i="25"/>
  <c r="R16" i="25"/>
  <c r="R30" i="25"/>
  <c r="R40" i="25"/>
  <c r="R53" i="25"/>
  <c r="S59" i="25"/>
  <c r="R66" i="25"/>
  <c r="S67" i="25"/>
  <c r="R71" i="25"/>
  <c r="S72" i="25"/>
  <c r="S16" i="26"/>
  <c r="E30" i="26"/>
  <c r="P30" i="26"/>
  <c r="U44" i="26"/>
  <c r="T44" i="26"/>
  <c r="U48" i="26"/>
  <c r="T48" i="26"/>
  <c r="U52" i="26"/>
  <c r="T52" i="26"/>
  <c r="U66" i="26"/>
  <c r="T66" i="26"/>
  <c r="U61" i="26"/>
  <c r="T61" i="26"/>
  <c r="U65" i="26"/>
  <c r="T65" i="26"/>
  <c r="U91" i="26"/>
  <c r="T91" i="26"/>
  <c r="U28" i="27"/>
  <c r="T28" i="27"/>
  <c r="T53" i="27"/>
  <c r="U53" i="27"/>
  <c r="U43" i="27"/>
  <c r="T43" i="27"/>
  <c r="U56" i="27"/>
  <c r="T56" i="27"/>
  <c r="Q66" i="27"/>
  <c r="P67" i="27"/>
  <c r="P70" i="27"/>
  <c r="T70" i="27" s="1"/>
  <c r="Q71" i="27"/>
  <c r="U90" i="27"/>
  <c r="T90" i="27"/>
  <c r="U13" i="28"/>
  <c r="T13" i="28"/>
  <c r="U18" i="28"/>
  <c r="T18" i="28"/>
  <c r="U59" i="28"/>
  <c r="T59" i="28"/>
  <c r="Q70" i="28"/>
  <c r="U70" i="28" s="1"/>
  <c r="U93" i="28"/>
  <c r="T93" i="28"/>
  <c r="U105" i="1"/>
  <c r="T105" i="1"/>
  <c r="E95" i="27"/>
  <c r="U105" i="23"/>
  <c r="T105" i="23"/>
  <c r="U110" i="19"/>
  <c r="T110" i="19"/>
  <c r="U100" i="17"/>
  <c r="T100" i="17"/>
  <c r="U100" i="16"/>
  <c r="T100" i="16"/>
  <c r="E95" i="16"/>
  <c r="E112" i="16" s="1"/>
  <c r="U112" i="16" s="1"/>
  <c r="U99" i="13"/>
  <c r="T99" i="13"/>
  <c r="U100" i="12"/>
  <c r="T100" i="12"/>
  <c r="U40" i="22"/>
  <c r="T40" i="22"/>
  <c r="U66" i="22"/>
  <c r="T66" i="22"/>
  <c r="U53" i="23"/>
  <c r="U72" i="24"/>
  <c r="T72" i="24"/>
  <c r="T67" i="24"/>
  <c r="U16" i="24"/>
  <c r="T16" i="24"/>
  <c r="P53" i="26"/>
  <c r="P66" i="26"/>
  <c r="U71" i="26"/>
  <c r="P71" i="26"/>
  <c r="T71" i="26" s="1"/>
  <c r="U14" i="27"/>
  <c r="T14" i="27"/>
  <c r="U23" i="27"/>
  <c r="T23" i="27"/>
  <c r="U71" i="27"/>
  <c r="T71" i="27"/>
  <c r="P16" i="28"/>
  <c r="U37" i="28"/>
  <c r="T37" i="28"/>
  <c r="U42" i="28"/>
  <c r="T42" i="28"/>
  <c r="U50" i="28"/>
  <c r="T50" i="28"/>
  <c r="U55" i="28"/>
  <c r="T55" i="28"/>
  <c r="Q59" i="28"/>
  <c r="U63" i="28"/>
  <c r="T63" i="28"/>
  <c r="T70" i="28"/>
  <c r="U100" i="1"/>
  <c r="E95" i="1"/>
  <c r="T95" i="1" s="1"/>
  <c r="U98" i="28"/>
  <c r="E95" i="28"/>
  <c r="E112" i="28" s="1"/>
  <c r="U109" i="26"/>
  <c r="T109" i="26"/>
  <c r="U100" i="24"/>
  <c r="T100" i="24"/>
  <c r="U105" i="18"/>
  <c r="T105" i="18"/>
  <c r="U105" i="15"/>
  <c r="T105" i="15"/>
  <c r="U102" i="14"/>
  <c r="T102" i="14"/>
  <c r="U108" i="13"/>
  <c r="T108" i="13"/>
  <c r="U104" i="7"/>
  <c r="T104" i="7"/>
  <c r="T40" i="21"/>
  <c r="U66" i="21"/>
  <c r="T66" i="21"/>
  <c r="T35" i="22"/>
  <c r="U53" i="22"/>
  <c r="T61" i="22"/>
  <c r="U67" i="23"/>
  <c r="T16" i="23"/>
  <c r="T72" i="23"/>
  <c r="T43" i="23"/>
  <c r="T9" i="24"/>
  <c r="U40" i="25"/>
  <c r="U66" i="25"/>
  <c r="T66" i="25"/>
  <c r="U40" i="26"/>
  <c r="U35" i="26"/>
  <c r="T35" i="26"/>
  <c r="U39" i="26"/>
  <c r="T39" i="26"/>
  <c r="U57" i="26"/>
  <c r="T57" i="26"/>
  <c r="U70" i="26"/>
  <c r="T70" i="26"/>
  <c r="U87" i="26"/>
  <c r="T87" i="26"/>
  <c r="U10" i="27"/>
  <c r="T10" i="27"/>
  <c r="U19" i="27"/>
  <c r="T19" i="27"/>
  <c r="P24" i="27"/>
  <c r="T30" i="27"/>
  <c r="U30" i="27"/>
  <c r="U33" i="27"/>
  <c r="U38" i="27"/>
  <c r="T38" i="27"/>
  <c r="U51" i="27"/>
  <c r="T51" i="27"/>
  <c r="T59" i="27"/>
  <c r="U59" i="27"/>
  <c r="U86" i="27"/>
  <c r="T86" i="27"/>
  <c r="U72" i="28"/>
  <c r="U67" i="28"/>
  <c r="T16" i="28"/>
  <c r="U9" i="28"/>
  <c r="T9" i="28"/>
  <c r="U22" i="28"/>
  <c r="T22" i="28"/>
  <c r="U27" i="28"/>
  <c r="T27" i="28"/>
  <c r="U32" i="28"/>
  <c r="T32" i="28"/>
  <c r="U89" i="28"/>
  <c r="T89" i="28"/>
  <c r="E79" i="6"/>
  <c r="L112" i="28"/>
  <c r="R112" i="28" s="1"/>
  <c r="R95" i="28"/>
  <c r="U105" i="25"/>
  <c r="T105" i="25"/>
  <c r="U99" i="24"/>
  <c r="T99" i="24"/>
  <c r="E95" i="24"/>
  <c r="E112" i="24" s="1"/>
  <c r="U112" i="24" s="1"/>
  <c r="U113" i="24"/>
  <c r="T113" i="24"/>
  <c r="U105" i="22"/>
  <c r="T105" i="22"/>
  <c r="U101" i="20"/>
  <c r="T101" i="20"/>
  <c r="U102" i="19"/>
  <c r="T102" i="19"/>
  <c r="E95" i="19"/>
  <c r="E112" i="19" s="1"/>
  <c r="U108" i="17"/>
  <c r="T108" i="17"/>
  <c r="U108" i="16"/>
  <c r="T108" i="16"/>
  <c r="L112" i="13"/>
  <c r="R112" i="13" s="1"/>
  <c r="R95" i="13"/>
  <c r="U107" i="13"/>
  <c r="T107" i="13"/>
  <c r="U104" i="10"/>
  <c r="T104" i="10"/>
  <c r="U108" i="10"/>
  <c r="T108" i="10"/>
  <c r="U99" i="9"/>
  <c r="T99" i="9"/>
  <c r="U98" i="8"/>
  <c r="T98" i="8"/>
  <c r="U106" i="8"/>
  <c r="T106" i="8"/>
  <c r="T66" i="23"/>
  <c r="S33" i="26"/>
  <c r="U53" i="26"/>
  <c r="T53" i="26"/>
  <c r="R59" i="26"/>
  <c r="R67" i="26"/>
  <c r="R72" i="26"/>
  <c r="U67" i="27"/>
  <c r="T67" i="27"/>
  <c r="U72" i="27"/>
  <c r="T72" i="27"/>
  <c r="T16" i="27"/>
  <c r="Q24" i="27"/>
  <c r="P33" i="27"/>
  <c r="T33" i="27" s="1"/>
  <c r="S67" i="27"/>
  <c r="Q70" i="27"/>
  <c r="U70" i="27" s="1"/>
  <c r="R71" i="27"/>
  <c r="S72" i="27"/>
  <c r="S16" i="28"/>
  <c r="R24" i="28"/>
  <c r="S30" i="28"/>
  <c r="Q33" i="28"/>
  <c r="U33" i="28" s="1"/>
  <c r="S40" i="28"/>
  <c r="S53" i="28"/>
  <c r="P59" i="28"/>
  <c r="S66" i="28"/>
  <c r="P67" i="28"/>
  <c r="T67" i="28" s="1"/>
  <c r="P72" i="28"/>
  <c r="T72" i="28" s="1"/>
  <c r="E79" i="1"/>
  <c r="E79" i="27"/>
  <c r="E79" i="16"/>
  <c r="E79" i="13"/>
  <c r="E79" i="11"/>
  <c r="E79" i="4"/>
  <c r="T96" i="1"/>
  <c r="T105" i="27"/>
  <c r="T97" i="25"/>
  <c r="T96" i="24"/>
  <c r="T106" i="24"/>
  <c r="T107" i="24"/>
  <c r="T108" i="24"/>
  <c r="T97" i="23"/>
  <c r="T98" i="23"/>
  <c r="T99" i="23"/>
  <c r="U109" i="23"/>
  <c r="T110" i="23"/>
  <c r="T99" i="22"/>
  <c r="U100" i="22"/>
  <c r="T101" i="22"/>
  <c r="T109" i="22"/>
  <c r="T97" i="20"/>
  <c r="T105" i="20"/>
  <c r="T98" i="19"/>
  <c r="T106" i="19"/>
  <c r="T113" i="19"/>
  <c r="E95" i="18"/>
  <c r="T101" i="18"/>
  <c r="T109" i="18"/>
  <c r="T96" i="17"/>
  <c r="E95" i="17"/>
  <c r="E112" i="17" s="1"/>
  <c r="T104" i="17"/>
  <c r="T96" i="16"/>
  <c r="T104" i="16"/>
  <c r="T113" i="16"/>
  <c r="E95" i="15"/>
  <c r="E112" i="15" s="1"/>
  <c r="T101" i="15"/>
  <c r="T109" i="15"/>
  <c r="T98" i="14"/>
  <c r="T106" i="14"/>
  <c r="L112" i="12"/>
  <c r="R112" i="12" s="1"/>
  <c r="L112" i="10"/>
  <c r="R112" i="10" s="1"/>
  <c r="R95" i="10"/>
  <c r="U103" i="10"/>
  <c r="T103" i="10"/>
  <c r="U107" i="10"/>
  <c r="T107" i="10"/>
  <c r="U98" i="9"/>
  <c r="T98" i="9"/>
  <c r="E95" i="9"/>
  <c r="T95" i="9" s="1"/>
  <c r="U97" i="8"/>
  <c r="T97" i="8"/>
  <c r="U105" i="8"/>
  <c r="T105" i="8"/>
  <c r="U107" i="7"/>
  <c r="T107" i="7"/>
  <c r="T113" i="7"/>
  <c r="U113" i="7"/>
  <c r="U99" i="3"/>
  <c r="T99" i="3"/>
  <c r="T86" i="26"/>
  <c r="T90" i="26"/>
  <c r="T9" i="27"/>
  <c r="T13" i="27"/>
  <c r="T18" i="27"/>
  <c r="T22" i="27"/>
  <c r="T27" i="27"/>
  <c r="T32" i="27"/>
  <c r="T37" i="27"/>
  <c r="T42" i="27"/>
  <c r="T46" i="27"/>
  <c r="T50" i="27"/>
  <c r="T55" i="27"/>
  <c r="T63" i="27"/>
  <c r="T89" i="27"/>
  <c r="T93" i="27"/>
  <c r="T12" i="28"/>
  <c r="T21" i="28"/>
  <c r="T26" i="28"/>
  <c r="U40" i="28"/>
  <c r="T40" i="28"/>
  <c r="T36" i="28"/>
  <c r="T45" i="28"/>
  <c r="T49" i="28"/>
  <c r="T58" i="28"/>
  <c r="U66" i="28"/>
  <c r="T66" i="28"/>
  <c r="T62" i="28"/>
  <c r="T88" i="28"/>
  <c r="T92" i="28"/>
  <c r="E79" i="28"/>
  <c r="E79" i="25"/>
  <c r="E79" i="23"/>
  <c r="E79" i="12"/>
  <c r="E79" i="9"/>
  <c r="E79" i="7"/>
  <c r="T101" i="1"/>
  <c r="T107" i="28"/>
  <c r="T97" i="27"/>
  <c r="T98" i="27"/>
  <c r="T109" i="27"/>
  <c r="T101" i="26"/>
  <c r="T101" i="25"/>
  <c r="T102" i="24"/>
  <c r="T103" i="24"/>
  <c r="T104" i="24"/>
  <c r="T97" i="22"/>
  <c r="T107" i="22"/>
  <c r="S95" i="21"/>
  <c r="T100" i="21"/>
  <c r="T101" i="21"/>
  <c r="T108" i="21"/>
  <c r="T109" i="21"/>
  <c r="T113" i="21"/>
  <c r="T103" i="20"/>
  <c r="T107" i="18"/>
  <c r="E95" i="14"/>
  <c r="E95" i="12"/>
  <c r="E112" i="12" s="1"/>
  <c r="T112" i="12" s="1"/>
  <c r="T106" i="10"/>
  <c r="U106" i="10"/>
  <c r="T110" i="10"/>
  <c r="U110" i="10"/>
  <c r="L112" i="9"/>
  <c r="R112" i="9" s="1"/>
  <c r="R95" i="9"/>
  <c r="T106" i="7"/>
  <c r="U106" i="7"/>
  <c r="U102" i="4"/>
  <c r="T102" i="4"/>
  <c r="U96" i="2"/>
  <c r="T96" i="2"/>
  <c r="U110" i="2"/>
  <c r="T110" i="2"/>
  <c r="U33" i="26"/>
  <c r="T33" i="26"/>
  <c r="U9" i="27"/>
  <c r="U40" i="27"/>
  <c r="U66" i="27"/>
  <c r="T66" i="27"/>
  <c r="T35" i="28"/>
  <c r="U53" i="28"/>
  <c r="T53" i="28"/>
  <c r="T61" i="28"/>
  <c r="E79" i="24"/>
  <c r="E79" i="21"/>
  <c r="E79" i="19"/>
  <c r="E79" i="8"/>
  <c r="E79" i="5"/>
  <c r="E79" i="3"/>
  <c r="R95" i="24"/>
  <c r="E95" i="23"/>
  <c r="E112" i="23" s="1"/>
  <c r="S95" i="17"/>
  <c r="S95" i="16"/>
  <c r="S95" i="13"/>
  <c r="U105" i="10"/>
  <c r="T105" i="10"/>
  <c r="U109" i="10"/>
  <c r="T109" i="10"/>
  <c r="U100" i="9"/>
  <c r="T100" i="9"/>
  <c r="U105" i="7"/>
  <c r="T105" i="7"/>
  <c r="U104" i="6"/>
  <c r="T104" i="6"/>
  <c r="U110" i="4"/>
  <c r="T110" i="4"/>
  <c r="U101" i="3"/>
  <c r="T101" i="3"/>
  <c r="T97" i="10"/>
  <c r="M112" i="10"/>
  <c r="S112" i="10" s="1"/>
  <c r="T106" i="9"/>
  <c r="T107" i="9"/>
  <c r="T108" i="9"/>
  <c r="T101" i="8"/>
  <c r="T102" i="8"/>
  <c r="T109" i="8"/>
  <c r="T110" i="8"/>
  <c r="T101" i="7"/>
  <c r="T107" i="6"/>
  <c r="T108" i="6"/>
  <c r="U109" i="6"/>
  <c r="T110" i="6"/>
  <c r="T113" i="6"/>
  <c r="M112" i="5"/>
  <c r="S112" i="5" s="1"/>
  <c r="T98" i="4"/>
  <c r="T106" i="4"/>
  <c r="L112" i="4"/>
  <c r="R112" i="4" s="1"/>
  <c r="T107" i="3"/>
  <c r="S95" i="2"/>
  <c r="T102" i="2"/>
  <c r="U103" i="2"/>
  <c r="T104" i="2"/>
  <c r="T102" i="12"/>
  <c r="E95" i="11"/>
  <c r="T105" i="11"/>
  <c r="T106" i="11"/>
  <c r="U107" i="11"/>
  <c r="T108" i="11"/>
  <c r="T109" i="11"/>
  <c r="T110" i="11"/>
  <c r="E95" i="10"/>
  <c r="T95" i="10" s="1"/>
  <c r="T102" i="9"/>
  <c r="T103" i="9"/>
  <c r="T104" i="9"/>
  <c r="T97" i="7"/>
  <c r="U98" i="7"/>
  <c r="T99" i="7"/>
  <c r="T109" i="7"/>
  <c r="T96" i="6"/>
  <c r="U113" i="5"/>
  <c r="T96" i="4"/>
  <c r="T104" i="4"/>
  <c r="T103" i="3"/>
  <c r="T113" i="10"/>
  <c r="E95" i="7"/>
  <c r="E112" i="7" s="1"/>
  <c r="E112" i="27"/>
  <c r="U95" i="27"/>
  <c r="T95" i="27"/>
  <c r="U112" i="28"/>
  <c r="T112" i="28"/>
  <c r="U97" i="1"/>
  <c r="T102" i="1"/>
  <c r="T106" i="1"/>
  <c r="T110" i="1"/>
  <c r="T95" i="28"/>
  <c r="T97" i="28"/>
  <c r="U100" i="28"/>
  <c r="T101" i="28"/>
  <c r="U104" i="28"/>
  <c r="T105" i="28"/>
  <c r="U108" i="28"/>
  <c r="T109" i="28"/>
  <c r="U113" i="28"/>
  <c r="S95" i="27"/>
  <c r="T96" i="27"/>
  <c r="U99" i="27"/>
  <c r="T100" i="27"/>
  <c r="U103" i="27"/>
  <c r="T104" i="27"/>
  <c r="U107" i="27"/>
  <c r="T108" i="27"/>
  <c r="T113" i="27"/>
  <c r="R95" i="26"/>
  <c r="U98" i="26"/>
  <c r="U102" i="26"/>
  <c r="T103" i="26"/>
  <c r="U106" i="26"/>
  <c r="T107" i="26"/>
  <c r="U110" i="26"/>
  <c r="E112" i="26"/>
  <c r="M112" i="26"/>
  <c r="S112" i="26" s="1"/>
  <c r="E95" i="25"/>
  <c r="T98" i="25"/>
  <c r="T102" i="25"/>
  <c r="T106" i="25"/>
  <c r="T110" i="25"/>
  <c r="L112" i="25"/>
  <c r="R112" i="25" s="1"/>
  <c r="T97" i="24"/>
  <c r="T101" i="24"/>
  <c r="T105" i="24"/>
  <c r="T109" i="24"/>
  <c r="S95" i="23"/>
  <c r="T96" i="23"/>
  <c r="T100" i="23"/>
  <c r="T104" i="23"/>
  <c r="L112" i="23"/>
  <c r="R112" i="23" s="1"/>
  <c r="E95" i="22"/>
  <c r="T96" i="22"/>
  <c r="U112" i="19"/>
  <c r="T112" i="19"/>
  <c r="T99" i="1"/>
  <c r="T103" i="1"/>
  <c r="T107" i="1"/>
  <c r="U95" i="28"/>
  <c r="T98" i="28"/>
  <c r="T102" i="28"/>
  <c r="T106" i="28"/>
  <c r="T110" i="28"/>
  <c r="U96" i="27"/>
  <c r="T96" i="26"/>
  <c r="T100" i="26"/>
  <c r="T104" i="26"/>
  <c r="T108" i="26"/>
  <c r="T113" i="26"/>
  <c r="T99" i="25"/>
  <c r="T103" i="25"/>
  <c r="T107" i="25"/>
  <c r="T98" i="24"/>
  <c r="U96" i="23"/>
  <c r="T100" i="1"/>
  <c r="T104" i="1"/>
  <c r="T108" i="1"/>
  <c r="T113" i="1"/>
  <c r="T99" i="28"/>
  <c r="T103" i="28"/>
  <c r="M112" i="28"/>
  <c r="S112" i="28" s="1"/>
  <c r="T102" i="27"/>
  <c r="T106" i="27"/>
  <c r="T110" i="27"/>
  <c r="L112" i="27"/>
  <c r="R112" i="27" s="1"/>
  <c r="T95" i="26"/>
  <c r="T105" i="26"/>
  <c r="T96" i="25"/>
  <c r="T100" i="25"/>
  <c r="T104" i="25"/>
  <c r="T108" i="25"/>
  <c r="T113" i="25"/>
  <c r="M112" i="24"/>
  <c r="S112" i="24" s="1"/>
  <c r="R95" i="22"/>
  <c r="L112" i="22"/>
  <c r="R112" i="22" s="1"/>
  <c r="E112" i="18"/>
  <c r="U95" i="18"/>
  <c r="T95" i="18"/>
  <c r="T95" i="17"/>
  <c r="U108" i="23"/>
  <c r="U113" i="23"/>
  <c r="T104" i="22"/>
  <c r="T108" i="22"/>
  <c r="T113" i="22"/>
  <c r="R95" i="21"/>
  <c r="U98" i="21"/>
  <c r="T99" i="21"/>
  <c r="U102" i="21"/>
  <c r="T103" i="21"/>
  <c r="U106" i="21"/>
  <c r="T107" i="21"/>
  <c r="U110" i="21"/>
  <c r="E95" i="20"/>
  <c r="T98" i="20"/>
  <c r="T102" i="20"/>
  <c r="T106" i="20"/>
  <c r="T110" i="20"/>
  <c r="T95" i="19"/>
  <c r="T97" i="19"/>
  <c r="T101" i="19"/>
  <c r="T105" i="19"/>
  <c r="T109" i="19"/>
  <c r="S95" i="18"/>
  <c r="T96" i="18"/>
  <c r="T100" i="18"/>
  <c r="T104" i="18"/>
  <c r="T108" i="18"/>
  <c r="T113" i="18"/>
  <c r="R95" i="17"/>
  <c r="T99" i="17"/>
  <c r="T103" i="17"/>
  <c r="T107" i="17"/>
  <c r="U113" i="17"/>
  <c r="U99" i="21"/>
  <c r="U95" i="19"/>
  <c r="U96" i="18"/>
  <c r="U99" i="17"/>
  <c r="T107" i="23"/>
  <c r="T98" i="22"/>
  <c r="T102" i="22"/>
  <c r="T106" i="22"/>
  <c r="T110" i="22"/>
  <c r="T96" i="20"/>
  <c r="T100" i="20"/>
  <c r="T104" i="20"/>
  <c r="T108" i="20"/>
  <c r="T113" i="20"/>
  <c r="T99" i="19"/>
  <c r="T103" i="19"/>
  <c r="T107" i="19"/>
  <c r="M112" i="19"/>
  <c r="S112" i="19" s="1"/>
  <c r="T98" i="18"/>
  <c r="T102" i="18"/>
  <c r="T106" i="18"/>
  <c r="T110" i="18"/>
  <c r="L112" i="18"/>
  <c r="R112" i="18" s="1"/>
  <c r="T97" i="17"/>
  <c r="T101" i="17"/>
  <c r="T105" i="17"/>
  <c r="T109" i="17"/>
  <c r="U95" i="14"/>
  <c r="T95" i="14"/>
  <c r="E112" i="14"/>
  <c r="E112" i="11"/>
  <c r="U95" i="11"/>
  <c r="T95" i="11"/>
  <c r="T95" i="16"/>
  <c r="T97" i="16"/>
  <c r="T101" i="16"/>
  <c r="T105" i="16"/>
  <c r="T109" i="16"/>
  <c r="S95" i="15"/>
  <c r="T96" i="15"/>
  <c r="T100" i="15"/>
  <c r="T104" i="15"/>
  <c r="T108" i="15"/>
  <c r="T113" i="15"/>
  <c r="R95" i="14"/>
  <c r="T99" i="14"/>
  <c r="T103" i="14"/>
  <c r="T107" i="14"/>
  <c r="E95" i="13"/>
  <c r="U97" i="13"/>
  <c r="T98" i="13"/>
  <c r="U101" i="13"/>
  <c r="T102" i="13"/>
  <c r="U105" i="13"/>
  <c r="T106" i="13"/>
  <c r="U109" i="13"/>
  <c r="T110" i="13"/>
  <c r="T95" i="12"/>
  <c r="T97" i="12"/>
  <c r="T101" i="12"/>
  <c r="T105" i="12"/>
  <c r="U108" i="12"/>
  <c r="T109" i="12"/>
  <c r="U113" i="12"/>
  <c r="T96" i="11"/>
  <c r="U101" i="11"/>
  <c r="U103" i="11"/>
  <c r="T104" i="11"/>
  <c r="U95" i="10"/>
  <c r="E112" i="10"/>
  <c r="T95" i="7"/>
  <c r="U96" i="15"/>
  <c r="U99" i="14"/>
  <c r="U95" i="12"/>
  <c r="U96" i="11"/>
  <c r="T99" i="16"/>
  <c r="T103" i="16"/>
  <c r="T107" i="16"/>
  <c r="T98" i="15"/>
  <c r="T102" i="15"/>
  <c r="T106" i="15"/>
  <c r="L112" i="15"/>
  <c r="R112" i="15" s="1"/>
  <c r="T97" i="14"/>
  <c r="T101" i="14"/>
  <c r="T105" i="14"/>
  <c r="T109" i="14"/>
  <c r="T113" i="13"/>
  <c r="T99" i="12"/>
  <c r="T103" i="12"/>
  <c r="T107" i="12"/>
  <c r="M112" i="12"/>
  <c r="S112" i="12" s="1"/>
  <c r="T98" i="11"/>
  <c r="U99" i="11"/>
  <c r="T100" i="11"/>
  <c r="R95" i="11"/>
  <c r="U98" i="10"/>
  <c r="U102" i="10"/>
  <c r="U95" i="9"/>
  <c r="U97" i="9"/>
  <c r="U101" i="9"/>
  <c r="U105" i="9"/>
  <c r="U109" i="9"/>
  <c r="U96" i="8"/>
  <c r="U100" i="8"/>
  <c r="U104" i="8"/>
  <c r="U108" i="8"/>
  <c r="U113" i="8"/>
  <c r="U103" i="7"/>
  <c r="U98" i="6"/>
  <c r="U106" i="6"/>
  <c r="E112" i="9"/>
  <c r="M112" i="9"/>
  <c r="S112" i="9" s="1"/>
  <c r="E95" i="8"/>
  <c r="L112" i="8"/>
  <c r="R112" i="8" s="1"/>
  <c r="U96" i="7"/>
  <c r="R95" i="3"/>
  <c r="L112" i="3"/>
  <c r="R112" i="3" s="1"/>
  <c r="U96" i="10"/>
  <c r="T113" i="9"/>
  <c r="T99" i="8"/>
  <c r="T103" i="8"/>
  <c r="T107" i="8"/>
  <c r="M112" i="8"/>
  <c r="S112" i="8" s="1"/>
  <c r="T100" i="7"/>
  <c r="T108" i="7"/>
  <c r="E95" i="6"/>
  <c r="T103" i="6"/>
  <c r="R95" i="5"/>
  <c r="E95" i="5"/>
  <c r="T96" i="5"/>
  <c r="U113" i="3"/>
  <c r="R95" i="7"/>
  <c r="U102" i="7"/>
  <c r="U110" i="7"/>
  <c r="U97" i="6"/>
  <c r="U105" i="6"/>
  <c r="E95" i="4"/>
  <c r="U97" i="4"/>
  <c r="U99" i="4"/>
  <c r="U101" i="4"/>
  <c r="U103" i="4"/>
  <c r="U105" i="4"/>
  <c r="U107" i="4"/>
  <c r="U109" i="4"/>
  <c r="T96" i="3"/>
  <c r="E95" i="3"/>
  <c r="U108" i="3"/>
  <c r="T99" i="2"/>
  <c r="E95" i="2"/>
  <c r="T98" i="3"/>
  <c r="T102" i="3"/>
  <c r="T106" i="3"/>
  <c r="T110" i="3"/>
  <c r="T97" i="2"/>
  <c r="T101" i="2"/>
  <c r="T105" i="2"/>
  <c r="T109" i="2"/>
  <c r="U95" i="17" l="1"/>
  <c r="U112" i="12"/>
  <c r="U24" i="27"/>
  <c r="U70" i="8"/>
  <c r="U95" i="21"/>
  <c r="U59" i="19"/>
  <c r="U59" i="6"/>
  <c r="T71" i="1"/>
  <c r="E112" i="1"/>
  <c r="U33" i="13"/>
  <c r="T24" i="16"/>
  <c r="U95" i="1"/>
  <c r="U33" i="20"/>
  <c r="T24" i="6"/>
  <c r="E112" i="21"/>
  <c r="T112" i="21" s="1"/>
  <c r="T112" i="16"/>
  <c r="U95" i="7"/>
  <c r="T95" i="15"/>
  <c r="T95" i="23"/>
  <c r="U70" i="25"/>
  <c r="T70" i="25"/>
  <c r="T30" i="11"/>
  <c r="U30" i="11"/>
  <c r="U70" i="21"/>
  <c r="T70" i="21"/>
  <c r="U95" i="15"/>
  <c r="T112" i="24"/>
  <c r="U95" i="23"/>
  <c r="U30" i="26"/>
  <c r="T30" i="26"/>
  <c r="U30" i="20"/>
  <c r="T30" i="20"/>
  <c r="T24" i="25"/>
  <c r="U24" i="25"/>
  <c r="U71" i="8"/>
  <c r="T71" i="8"/>
  <c r="U24" i="5"/>
  <c r="T24" i="5"/>
  <c r="U95" i="16"/>
  <c r="U95" i="24"/>
  <c r="T95" i="24"/>
  <c r="T59" i="23"/>
  <c r="U59" i="23"/>
  <c r="T24" i="21"/>
  <c r="U24" i="21"/>
  <c r="U71" i="11"/>
  <c r="T71" i="11"/>
  <c r="U59" i="10"/>
  <c r="T59" i="10"/>
  <c r="U30" i="8"/>
  <c r="T30" i="8"/>
  <c r="E112" i="3"/>
  <c r="U95" i="3"/>
  <c r="T95" i="3"/>
  <c r="T95" i="6"/>
  <c r="E112" i="6"/>
  <c r="U95" i="6"/>
  <c r="U112" i="18"/>
  <c r="T112" i="18"/>
  <c r="U112" i="27"/>
  <c r="T112" i="27"/>
  <c r="E112" i="2"/>
  <c r="U95" i="2"/>
  <c r="T95" i="2"/>
  <c r="T95" i="4"/>
  <c r="E112" i="4"/>
  <c r="U95" i="4"/>
  <c r="U95" i="5"/>
  <c r="E112" i="5"/>
  <c r="T95" i="5"/>
  <c r="E112" i="8"/>
  <c r="U95" i="8"/>
  <c r="T95" i="8"/>
  <c r="T95" i="13"/>
  <c r="E112" i="13"/>
  <c r="U95" i="13"/>
  <c r="T95" i="20"/>
  <c r="E112" i="20"/>
  <c r="U95" i="20"/>
  <c r="E112" i="22"/>
  <c r="U95" i="22"/>
  <c r="T95" i="22"/>
  <c r="T95" i="25"/>
  <c r="E112" i="25"/>
  <c r="U95" i="25"/>
  <c r="T112" i="7"/>
  <c r="U112" i="7"/>
  <c r="T112" i="14"/>
  <c r="U112" i="14"/>
  <c r="U112" i="1"/>
  <c r="T112" i="1"/>
  <c r="U112" i="9"/>
  <c r="T112" i="9"/>
  <c r="T112" i="10"/>
  <c r="U112" i="10"/>
  <c r="U112" i="11"/>
  <c r="T112" i="11"/>
  <c r="U112" i="15"/>
  <c r="T112" i="15"/>
  <c r="T112" i="17"/>
  <c r="U112" i="17"/>
  <c r="T112" i="26"/>
  <c r="U112" i="26"/>
  <c r="U112" i="23"/>
  <c r="T112" i="23"/>
  <c r="U112" i="21" l="1"/>
  <c r="U112" i="13"/>
  <c r="T112" i="13"/>
  <c r="U112" i="8"/>
  <c r="T112" i="8"/>
  <c r="U112" i="20"/>
  <c r="T112" i="20"/>
  <c r="U112" i="4"/>
  <c r="T112" i="4"/>
  <c r="U112" i="2"/>
  <c r="T112" i="2"/>
  <c r="T112" i="5"/>
  <c r="U112" i="5"/>
  <c r="U112" i="25"/>
  <c r="T112" i="25"/>
  <c r="U112" i="22"/>
  <c r="T112" i="22"/>
  <c r="U112" i="6"/>
  <c r="T112" i="6"/>
  <c r="U112" i="3"/>
  <c r="T112" i="3"/>
</calcChain>
</file>

<file path=xl/sharedStrings.xml><?xml version="1.0" encoding="utf-8"?>
<sst xmlns="http://schemas.openxmlformats.org/spreadsheetml/2006/main" count="5544" uniqueCount="152">
  <si>
    <t>Figures Finalised as at 2022/01/29</t>
  </si>
  <si>
    <t/>
  </si>
  <si>
    <t>2nd Quarter Ended 31 December 2021</t>
  </si>
  <si>
    <t>CONDITIONAL GRANTS TRANSFERRED FROM NATIONAL DEPARTMENTS AND ACTUAL PAYMENTS MADE BY MUNICIPALITIES: PRELIMINARY RESULTS</t>
  </si>
  <si>
    <t>Summary</t>
  </si>
  <si>
    <t>Year to date</t>
  </si>
  <si>
    <t>First Quarter</t>
  </si>
  <si>
    <t>Second Quarter</t>
  </si>
  <si>
    <t>Third Quarter</t>
  </si>
  <si>
    <t>Fourth Quarter</t>
  </si>
  <si>
    <t>YTD Expenditure</t>
  </si>
  <si>
    <t>% Changes from 1st to 2nd Q</t>
  </si>
  <si>
    <t>% Changes for the 2nd Q</t>
  </si>
  <si>
    <t>Approved Roll Over</t>
  </si>
  <si>
    <t>R thousands</t>
  </si>
  <si>
    <t>Division of revenue Act No. 16 of 2019</t>
  </si>
  <si>
    <t>Adjustment (Mid year)</t>
  </si>
  <si>
    <t>Other Adjustments</t>
  </si>
  <si>
    <t>Total Available 2021/22</t>
  </si>
  <si>
    <t>Approved payment schedule</t>
  </si>
  <si>
    <t>Transferred to municipalities for direct grants</t>
  </si>
  <si>
    <t>Actual expenditure National Department by 30 September 2021</t>
  </si>
  <si>
    <t>Actual expenditure by municipalities by 30 September 2021</t>
  </si>
  <si>
    <t>Actual expenditure National Department by 31 December 2021</t>
  </si>
  <si>
    <t>Actual expenditure by municipalities by 31 December 2021</t>
  </si>
  <si>
    <t>Actual expenditure National Department by 31 March 2022</t>
  </si>
  <si>
    <t>Actual expenditure by municipalities by 31 March 2022</t>
  </si>
  <si>
    <t>Actual expenditure National Department by 30 June 2022</t>
  </si>
  <si>
    <t>Actual expenditure by municipalities by 30 June 2022</t>
  </si>
  <si>
    <t>Actual expenditure National Department</t>
  </si>
  <si>
    <t>Actual expenditure by municipalities</t>
  </si>
  <si>
    <t>Exp as % of Allocation National Department</t>
  </si>
  <si>
    <t>Exp as % of Allocation by municipalities</t>
  </si>
  <si>
    <t>YTD expenditure by municipalities</t>
  </si>
  <si>
    <t>National Treasury (Vote 10)</t>
  </si>
  <si>
    <t>Programme and Project Preperation Support Grant</t>
  </si>
  <si>
    <t>Local Government Financial Management Grant</t>
  </si>
  <si>
    <t>Infrastructure Skills Development Grant</t>
  </si>
  <si>
    <t>Integrated City Development Grant</t>
  </si>
  <si>
    <t>Neighbourhood Development Partnership (Schedule 5B)</t>
  </si>
  <si>
    <t>Neighbourhood Development Partnership (Schedule 6B)</t>
  </si>
  <si>
    <t>Integrated Urban Development Grant</t>
  </si>
  <si>
    <t>Sub-Total Vote</t>
  </si>
  <si>
    <t>Cooperative Governance (Vote 3)</t>
  </si>
  <si>
    <t>Municipal Systems Improvement Grant (Schedule 5B)</t>
  </si>
  <si>
    <t>Municipal Systems Improvement Grant (Schedule 6B)</t>
  </si>
  <si>
    <t>Municipal Disaster Grant</t>
  </si>
  <si>
    <t/>
  </si>
  <si>
    <t>Municipal Disaster Recovery Grant</t>
  </si>
  <si>
    <t>Municipal Demarcation Transition Grant (Schedule 5B)</t>
  </si>
  <si>
    <t>Municipal Demarcation Transition Grant (Schedule 6B)</t>
  </si>
  <si>
    <t>Transport (Vote 37)</t>
  </si>
  <si>
    <t>Public Transport Infrastructure and Systems Grant</t>
  </si>
  <si>
    <t>Public Transport Network Operations Grant</t>
  </si>
  <si>
    <t>Public Transport Network Grant</t>
  </si>
  <si>
    <t>Rural Road Assets Management Systems Grant</t>
  </si>
  <si>
    <t>Public Works (Vote 6)</t>
  </si>
  <si>
    <t>Expanded Public Works Programme Integrated Grant (Municipality)</t>
  </si>
  <si>
    <t>Energy (Vote 29)</t>
  </si>
  <si>
    <t>Integrated National Electrification Programme (Municipal) Grant</t>
  </si>
  <si>
    <t>Integrated National Electrification Programme (Allocation in-kind) Grant</t>
  </si>
  <si>
    <t>Backlogs in the Electrification of Clinics and Schools (Allocation in-kind)</t>
  </si>
  <si>
    <t>Energy Efficiency and Demand Side Management (Municipal) Grant</t>
  </si>
  <si>
    <t>Energy Efficiency and Demand Side Management (Eskom) Grant</t>
  </si>
  <si>
    <t>Water Affairs (Vote 38)</t>
  </si>
  <si>
    <t>Backlogs in Water and Sanitation at Clinics and Schools Grant</t>
  </si>
  <si>
    <t>Regional Bulk Infrastructure Grant (Schedule 5B)</t>
  </si>
  <si>
    <t>Regional Bulk Infrastructure Grant (Schedule 6B)</t>
  </si>
  <si>
    <t>Water Services Operating and Transfer Subsidy Grant (Schedule 5B)</t>
  </si>
  <si>
    <t>Water Services Operating and Transfer Subsidy Grant (Schedule 6B)</t>
  </si>
  <si>
    <t>Municipal Drought Relief Grant</t>
  </si>
  <si>
    <t>Municipal Water Infrastructure Grant (Schedule 5B)</t>
  </si>
  <si>
    <t>Municipal Water Infrastructure Grant (Schedule 6B)</t>
  </si>
  <si>
    <t>Bucket Eradication Programme Grant</t>
  </si>
  <si>
    <t>Water Services Infrastructure Grant (Schedule 5B)</t>
  </si>
  <si>
    <t>Water Services Infrastructure Grant (Schedule 6B)</t>
  </si>
  <si>
    <t>Sport and Recreation South Africa (Vote 19)</t>
  </si>
  <si>
    <t>2013 Africa Cup of Nations Host City Operating Grant</t>
  </si>
  <si>
    <t>2014 African Nations Championship Host City Operating Grant</t>
  </si>
  <si>
    <t>2010 World Cup Host City Operating Grant</t>
  </si>
  <si>
    <t>2010 FIFA World Cup Stadiums Development Grant</t>
  </si>
  <si>
    <t>Human Settlements (Vote 31)</t>
  </si>
  <si>
    <t>Rural Households Infrastructure Grant (Schedule 5B)</t>
  </si>
  <si>
    <t>Rural Households Infrastructure Grant (Schedule 6B)</t>
  </si>
  <si>
    <t>Municipal Human Settlements Capacity Grant</t>
  </si>
  <si>
    <t>Municipal Emergency Housing Grant</t>
  </si>
  <si>
    <t>Metro Informal Settlements Partnership Grant</t>
  </si>
  <si>
    <t>Sub-Total</t>
  </si>
  <si>
    <t>Municipal Infrastructure Grant</t>
  </si>
  <si>
    <t>Total</t>
  </si>
  <si>
    <t xml:space="preserve"> </t>
  </si>
  <si>
    <t>Transfers by Provincial Departments to Municipalities( Agency services)</t>
  </si>
  <si>
    <t>Main Budget</t>
  </si>
  <si>
    <t>Adjustment Budget</t>
  </si>
  <si>
    <t>Transferred from Provincial Departments to Municipalities</t>
  </si>
  <si>
    <t>Actual expenditure Provincial Department by 30 September 2021</t>
  </si>
  <si>
    <t>Actual expenditure Provincial Department by 31 December 2021</t>
  </si>
  <si>
    <t>Actual expenditure Provincial Department by 31 March 2022</t>
  </si>
  <si>
    <t>Actual expenditure Provincial Department by 30 June 2022</t>
  </si>
  <si>
    <t>Actual expenditure Provincial Department</t>
  </si>
  <si>
    <t>Exp as % of Allocation Provincial Department</t>
  </si>
  <si>
    <t>Summary by Provincial Departments</t>
  </si>
  <si>
    <t>Education</t>
  </si>
  <si>
    <t>Health</t>
  </si>
  <si>
    <t>Social Development</t>
  </si>
  <si>
    <t>Public Works, Roads and Transport</t>
  </si>
  <si>
    <t>Agriculture</t>
  </si>
  <si>
    <t>Sport, Arts and Culture</t>
  </si>
  <si>
    <t>Housing and Local Government</t>
  </si>
  <si>
    <t>Office of the Premier</t>
  </si>
  <si>
    <t>Other Departments</t>
  </si>
  <si>
    <t>LIMPOPO: MOPANI (DC33)</t>
  </si>
  <si>
    <t>LIMPOPO: VHEMBE (DC34)</t>
  </si>
  <si>
    <t>LIMPOPO: CAPRICORN (DC35)</t>
  </si>
  <si>
    <t>LIMPOPO: WATERBERG (DC36)</t>
  </si>
  <si>
    <t>LIMPOPO: SEKHUKHUNE (DC47)</t>
  </si>
  <si>
    <t>LIMPOPO: GREATER GIYANI (LIM331)</t>
  </si>
  <si>
    <t>LIMPOPO: GREATER LETABA (LIM332)</t>
  </si>
  <si>
    <t>LIMPOPO: GREATER TZANEEN (LIM333)</t>
  </si>
  <si>
    <t>LIMPOPO: BA-PHALABORWA (LIM334)</t>
  </si>
  <si>
    <t>LIMPOPO: MARULENG (LIM335)</t>
  </si>
  <si>
    <t>LIMPOPO: MUSINA (LIM341)</t>
  </si>
  <si>
    <t>LIMPOPO: THULAMELA (LIM343)</t>
  </si>
  <si>
    <t>LIMPOPO: MAKHADO (LIM344)</t>
  </si>
  <si>
    <t>LIMPOPO: COLLINS CHABANE (LIM345)</t>
  </si>
  <si>
    <t>LIMPOPO: BLOUBERG (LIM351)</t>
  </si>
  <si>
    <t>LIMPOPO: MOLEMOLE (LIM353)</t>
  </si>
  <si>
    <t>LIMPOPO: POLOKWANE (LIM354)</t>
  </si>
  <si>
    <t>LIMPOPO: LEPELLE-NKUMPI (LIM355)</t>
  </si>
  <si>
    <t>LIMPOPO: THABAZIMBI (LIM361)</t>
  </si>
  <si>
    <t>LIMPOPO: LEPHALALE (LIM362)</t>
  </si>
  <si>
    <t>LIMPOPO: BELA BELA (LIM366)</t>
  </si>
  <si>
    <t>LIMPOPO: MOGALAKWENA (LIM367)</t>
  </si>
  <si>
    <t>LIMPOPO: MODIMOLLE-MOOKGOPONG (LIM368)</t>
  </si>
  <si>
    <t>LIMPOPO: EPHRAIM MOGALE (LIM471)</t>
  </si>
  <si>
    <t>LIMPOPO: ELIAS MOTSOALEDI (LIM472)</t>
  </si>
  <si>
    <t>LIMPOPO: MAKHUDUTHAMAGA (LIM473)</t>
  </si>
  <si>
    <t>LIMPOPO: TUBATSE FETAKGOMO (LIM476)</t>
  </si>
  <si>
    <t>Summary by Category of Municipality</t>
  </si>
  <si>
    <t>Category classification</t>
  </si>
  <si>
    <t>Category A</t>
  </si>
  <si>
    <t>Category B</t>
  </si>
  <si>
    <t>Category C</t>
  </si>
  <si>
    <t>Unallocated</t>
  </si>
  <si>
    <t>District Municipality : Names of Conditional Grants received from the District municipality</t>
  </si>
  <si>
    <r>
      <t>Total of Provincial transfers to Municipalities (Part B)</t>
    </r>
    <r>
      <rPr>
        <b/>
        <vertAlign val="superscript"/>
        <sz val="8"/>
        <rFont val="Arial"/>
        <family val="2"/>
      </rPr>
      <t>5</t>
    </r>
  </si>
  <si>
    <t>Unallocated funds e.g DBSA, ESKOM, and Neighbourhood Development Grant.</t>
  </si>
  <si>
    <t>Spending of these grants is done at National department level and therefore no reporting is required from municipalities.</t>
  </si>
  <si>
    <t>Sources: DoRA Monthly reports by the national transferring officer and Municipal sign-offs and electronic verification.</t>
  </si>
  <si>
    <t>All the figures are unaudited.</t>
  </si>
  <si>
    <t>In future provincial Treasuries will be required to provide the National Treasury with a payment schedule</t>
  </si>
  <si>
    <t xml:space="preserve"> in the same format as the provincial payment schedule that correspond with the amount in Budget Statement 1 and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</si>
</sst>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 &quot;?_);_(@_)"/>
    <numFmt numFmtId="165" formatCode="#\ ###\ ###,"/>
    <numFmt numFmtId="166" formatCode="_(* #,##0_);_(* \(#,##0\);_(* &quot;-&quot;?_);_(@_)"/>
    <numFmt numFmtId="167" formatCode="0.0\%;\(0.0\%\);_(* &quot;-&quot;_)"/>
    <numFmt numFmtId="168" formatCode="_(* #,##0_);_(* \(#,##0\);_(* &quot;&quot;\-\ &quot;&quot;?_);_(@_)"/>
    <numFmt numFmtId="169" formatCode="_(* #,##0,_);_(* \(#,##0,\);_(* &quot;- &quot;?_);_(@_)"/>
  </numFmts>
  <fonts count="12" x14ac:knownFonts="1">
    <font>
      <sz val="10"/>
      <color rgb="FF000000"/>
      <name val="ARIAL"/>
    </font>
    <font>
      <sz val="10"/>
      <color rgb="FF000000"/>
      <name val="ARIAL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0"/>
      <name val="Arial Narrow"/>
      <family val="2"/>
    </font>
    <font>
      <b/>
      <sz val="10"/>
      <color indexed="8"/>
      <name val="Arial"/>
    </font>
    <font>
      <sz val="8"/>
      <color indexed="8"/>
      <name val="Arial"/>
      <family val="2"/>
    </font>
    <font>
      <b/>
      <sz val="14"/>
      <color indexed="8"/>
      <name val="Arial"/>
    </font>
    <font>
      <b/>
      <sz val="11"/>
      <color indexed="8"/>
      <name val="Arial"/>
    </font>
    <font>
      <b/>
      <sz val="10"/>
      <color indexed="8"/>
      <name val="Arial Narrow"/>
    </font>
    <font>
      <sz val="10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164" fontId="2" fillId="0" borderId="1" xfId="0" applyNumberFormat="1" applyFont="1" applyFill="1" applyBorder="1" applyAlignment="1" applyProtection="1">
      <alignment horizontal="left" vertical="top" wrapText="1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</xf>
    <xf numFmtId="166" fontId="3" fillId="0" borderId="3" xfId="0" applyNumberFormat="1" applyFont="1" applyBorder="1" applyProtection="1"/>
    <xf numFmtId="165" fontId="2" fillId="0" borderId="3" xfId="0" applyNumberFormat="1" applyFont="1" applyFill="1" applyBorder="1" applyAlignment="1" applyProtection="1">
      <alignment horizontal="center" vertical="top" wrapText="1"/>
    </xf>
    <xf numFmtId="165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right"/>
    </xf>
    <xf numFmtId="165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left"/>
    </xf>
    <xf numFmtId="165" fontId="2" fillId="0" borderId="7" xfId="0" applyNumberFormat="1" applyFont="1" applyFill="1" applyBorder="1" applyAlignment="1" applyProtection="1">
      <alignment horizontal="right"/>
    </xf>
    <xf numFmtId="165" fontId="2" fillId="0" borderId="8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 indent="1"/>
    </xf>
    <xf numFmtId="165" fontId="2" fillId="0" borderId="3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indent="1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1" xfId="1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centerContinuous" vertical="justify"/>
    </xf>
    <xf numFmtId="10" fontId="2" fillId="0" borderId="10" xfId="1" applyNumberFormat="1" applyFont="1" applyFill="1" applyBorder="1" applyAlignment="1" applyProtection="1">
      <alignment horizontal="right"/>
    </xf>
    <xf numFmtId="10" fontId="2" fillId="0" borderId="9" xfId="1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left" indent="1"/>
      <protection locked="0"/>
    </xf>
    <xf numFmtId="10" fontId="2" fillId="0" borderId="4" xfId="1" applyNumberFormat="1" applyFont="1" applyFill="1" applyBorder="1" applyAlignment="1" applyProtection="1">
      <alignment horizontal="right"/>
    </xf>
    <xf numFmtId="10" fontId="2" fillId="0" borderId="3" xfId="1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Protection="1"/>
    <xf numFmtId="0" fontId="2" fillId="0" borderId="9" xfId="0" applyNumberFormat="1" applyFont="1" applyFill="1" applyBorder="1" applyProtection="1"/>
    <xf numFmtId="0" fontId="2" fillId="0" borderId="0" xfId="0" applyNumberFormat="1" applyFont="1" applyFill="1" applyBorder="1" applyProtection="1"/>
    <xf numFmtId="10" fontId="2" fillId="0" borderId="0" xfId="1" applyNumberFormat="1" applyFont="1" applyFill="1" applyBorder="1" applyAlignment="1" applyProtection="1">
      <alignment horizontal="right"/>
    </xf>
    <xf numFmtId="0" fontId="3" fillId="0" borderId="0" xfId="0" applyFont="1"/>
    <xf numFmtId="164" fontId="5" fillId="0" borderId="0" xfId="0" applyNumberFormat="1" applyFont="1" applyFill="1" applyBorder="1" applyProtection="1"/>
    <xf numFmtId="0" fontId="6" fillId="0" borderId="11" xfId="0" applyFont="1" applyBorder="1" applyAlignment="1">
      <alignment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9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168" fontId="10" fillId="0" borderId="3" xfId="0" applyNumberFormat="1" applyFont="1" applyBorder="1" applyAlignment="1">
      <alignment wrapText="1"/>
    </xf>
    <xf numFmtId="168" fontId="10" fillId="0" borderId="17" xfId="0" applyNumberFormat="1" applyFont="1" applyBorder="1" applyAlignment="1">
      <alignment wrapText="1"/>
    </xf>
    <xf numFmtId="168" fontId="10" fillId="0" borderId="18" xfId="0" applyNumberFormat="1" applyFont="1" applyBorder="1" applyAlignment="1">
      <alignment wrapText="1"/>
    </xf>
    <xf numFmtId="167" fontId="10" fillId="0" borderId="17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wrapText="1"/>
    </xf>
    <xf numFmtId="167" fontId="10" fillId="0" borderId="18" xfId="0" applyNumberFormat="1" applyFont="1" applyBorder="1" applyAlignment="1">
      <alignment shrinkToFit="1"/>
    </xf>
    <xf numFmtId="0" fontId="11" fillId="0" borderId="4" xfId="0" applyFont="1" applyBorder="1" applyAlignment="1">
      <alignment wrapText="1"/>
    </xf>
    <xf numFmtId="167" fontId="11" fillId="0" borderId="17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wrapText="1"/>
    </xf>
    <xf numFmtId="167" fontId="11" fillId="0" borderId="18" xfId="0" applyNumberFormat="1" applyFont="1" applyBorder="1" applyAlignment="1">
      <alignment shrinkToFit="1"/>
    </xf>
    <xf numFmtId="0" fontId="10" fillId="0" borderId="8" xfId="0" applyFont="1" applyBorder="1"/>
    <xf numFmtId="167" fontId="10" fillId="0" borderId="19" xfId="0" applyNumberFormat="1" applyFont="1" applyBorder="1" applyAlignment="1"/>
    <xf numFmtId="167" fontId="10" fillId="0" borderId="20" xfId="0" applyNumberFormat="1" applyFont="1" applyBorder="1" applyAlignment="1"/>
    <xf numFmtId="167" fontId="10" fillId="0" borderId="20" xfId="0" applyNumberFormat="1" applyFont="1" applyBorder="1" applyAlignment="1">
      <alignment shrinkToFit="1"/>
    </xf>
    <xf numFmtId="0" fontId="0" fillId="0" borderId="4" xfId="0" applyBorder="1"/>
    <xf numFmtId="0" fontId="10" fillId="0" borderId="21" xfId="0" applyFont="1" applyBorder="1"/>
    <xf numFmtId="167" fontId="10" fillId="0" borderId="15" xfId="0" applyNumberFormat="1" applyFont="1" applyBorder="1" applyAlignment="1"/>
    <xf numFmtId="167" fontId="10" fillId="0" borderId="16" xfId="0" applyNumberFormat="1" applyFont="1" applyBorder="1" applyAlignment="1"/>
    <xf numFmtId="167" fontId="10" fillId="0" borderId="16" xfId="0" applyNumberFormat="1" applyFont="1" applyBorder="1" applyAlignment="1">
      <alignment shrinkToFit="1"/>
    </xf>
    <xf numFmtId="0" fontId="10" fillId="0" borderId="10" xfId="0" applyFont="1" applyBorder="1"/>
    <xf numFmtId="167" fontId="10" fillId="0" borderId="23" xfId="0" applyNumberFormat="1" applyFont="1" applyBorder="1" applyAlignment="1"/>
    <xf numFmtId="167" fontId="10" fillId="0" borderId="24" xfId="0" applyNumberFormat="1" applyFont="1" applyBorder="1" applyAlignment="1"/>
    <xf numFmtId="168" fontId="0" fillId="0" borderId="4" xfId="0" applyNumberFormat="1" applyBorder="1"/>
    <xf numFmtId="168" fontId="0" fillId="0" borderId="0" xfId="0" applyNumberFormat="1"/>
    <xf numFmtId="167" fontId="10" fillId="0" borderId="24" xfId="0" applyNumberFormat="1" applyFont="1" applyBorder="1" applyAlignment="1">
      <alignment shrinkToFit="1"/>
    </xf>
    <xf numFmtId="0" fontId="2" fillId="3" borderId="25" xfId="0" applyNumberFormat="1" applyFont="1" applyFill="1" applyBorder="1" applyAlignment="1" applyProtection="1">
      <alignment horizontal="left" indent="1"/>
    </xf>
    <xf numFmtId="165" fontId="2" fillId="3" borderId="26" xfId="0" applyNumberFormat="1" applyFont="1" applyFill="1" applyBorder="1" applyAlignment="1" applyProtection="1">
      <alignment horizontal="right"/>
    </xf>
    <xf numFmtId="165" fontId="2" fillId="3" borderId="27" xfId="0" applyNumberFormat="1" applyFont="1" applyFill="1" applyBorder="1" applyAlignment="1" applyProtection="1">
      <alignment horizontal="right"/>
    </xf>
    <xf numFmtId="165" fontId="2" fillId="3" borderId="28" xfId="0" applyNumberFormat="1" applyFont="1" applyFill="1" applyBorder="1" applyAlignment="1" applyProtection="1">
      <alignment horizontal="right"/>
    </xf>
    <xf numFmtId="165" fontId="3" fillId="0" borderId="4" xfId="0" applyNumberFormat="1" applyFont="1" applyFill="1" applyBorder="1" applyAlignment="1" applyProtection="1">
      <alignment horizontal="right"/>
    </xf>
    <xf numFmtId="165" fontId="3" fillId="0" borderId="11" xfId="0" applyNumberFormat="1" applyFont="1" applyFill="1" applyBorder="1" applyAlignment="1" applyProtection="1">
      <alignment horizontal="right"/>
    </xf>
    <xf numFmtId="165" fontId="3" fillId="0" borderId="29" xfId="0" applyNumberFormat="1" applyFont="1" applyFill="1" applyBorder="1" applyAlignment="1" applyProtection="1">
      <alignment horizontal="center" vertical="center"/>
    </xf>
    <xf numFmtId="165" fontId="2" fillId="0" borderId="10" xfId="0" applyNumberFormat="1" applyFont="1" applyFill="1" applyBorder="1" applyAlignment="1" applyProtection="1">
      <alignment horizontal="center" vertical="center"/>
    </xf>
    <xf numFmtId="165" fontId="2" fillId="0" borderId="30" xfId="0" applyNumberFormat="1" applyFont="1" applyFill="1" applyBorder="1" applyAlignment="1" applyProtection="1">
      <alignment horizontal="center" vertical="center"/>
    </xf>
    <xf numFmtId="165" fontId="2" fillId="0" borderId="31" xfId="0" applyNumberFormat="1" applyFont="1" applyFill="1" applyBorder="1" applyAlignment="1" applyProtection="1">
      <alignment horizontal="center" vertical="center"/>
    </xf>
    <xf numFmtId="165" fontId="2" fillId="0" borderId="9" xfId="0" applyNumberFormat="1" applyFont="1" applyFill="1" applyBorder="1" applyAlignment="1" applyProtection="1">
      <alignment horizontal="center" vertical="center"/>
    </xf>
    <xf numFmtId="164" fontId="2" fillId="0" borderId="32" xfId="0" applyNumberFormat="1" applyFont="1" applyFill="1" applyBorder="1" applyAlignment="1" applyProtection="1">
      <alignment horizontal="left" vertical="top" wrapText="1"/>
    </xf>
    <xf numFmtId="165" fontId="2" fillId="0" borderId="32" xfId="0" applyNumberFormat="1" applyFont="1" applyFill="1" applyBorder="1" applyAlignment="1" applyProtection="1">
      <alignment horizontal="center" vertical="top" wrapText="1"/>
    </xf>
    <xf numFmtId="164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34" xfId="0" applyNumberFormat="1" applyFont="1" applyFill="1" applyBorder="1" applyAlignment="1" applyProtection="1">
      <alignment horizontal="left"/>
    </xf>
    <xf numFmtId="165" fontId="2" fillId="0" borderId="22" xfId="0" applyNumberFormat="1" applyFont="1" applyFill="1" applyBorder="1" applyAlignment="1" applyProtection="1">
      <alignment horizontal="right"/>
    </xf>
    <xf numFmtId="167" fontId="2" fillId="0" borderId="21" xfId="1" applyNumberFormat="1" applyFont="1" applyFill="1" applyBorder="1" applyAlignment="1" applyProtection="1">
      <alignment horizontal="right"/>
    </xf>
    <xf numFmtId="167" fontId="2" fillId="0" borderId="22" xfId="1" applyNumberFormat="1" applyFont="1" applyFill="1" applyBorder="1" applyAlignment="1" applyProtection="1">
      <alignment horizontal="right"/>
    </xf>
    <xf numFmtId="0" fontId="2" fillId="0" borderId="32" xfId="0" applyNumberFormat="1" applyFont="1" applyFill="1" applyBorder="1" applyAlignment="1" applyProtection="1">
      <alignment horizontal="left" indent="1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3" xfId="1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 indent="1"/>
    </xf>
    <xf numFmtId="169" fontId="11" fillId="0" borderId="3" xfId="0" applyNumberFormat="1" applyFont="1" applyBorder="1" applyAlignment="1">
      <alignment wrapText="1"/>
    </xf>
    <xf numFmtId="169" fontId="11" fillId="0" borderId="17" xfId="0" applyNumberFormat="1" applyFont="1" applyBorder="1" applyAlignment="1">
      <alignment wrapText="1"/>
    </xf>
    <xf numFmtId="169" fontId="11" fillId="0" borderId="18" xfId="0" applyNumberFormat="1" applyFont="1" applyBorder="1" applyAlignment="1">
      <alignment wrapText="1"/>
    </xf>
    <xf numFmtId="169" fontId="10" fillId="0" borderId="7" xfId="0" applyNumberFormat="1" applyFont="1" applyBorder="1" applyAlignment="1"/>
    <xf numFmtId="169" fontId="10" fillId="0" borderId="19" xfId="0" applyNumberFormat="1" applyFont="1" applyBorder="1" applyAlignment="1"/>
    <xf numFmtId="169" fontId="10" fillId="0" borderId="20" xfId="0" applyNumberFormat="1" applyFont="1" applyBorder="1" applyAlignment="1"/>
    <xf numFmtId="169" fontId="10" fillId="0" borderId="3" xfId="0" applyNumberFormat="1" applyFont="1" applyBorder="1" applyAlignment="1">
      <alignment wrapText="1"/>
    </xf>
    <xf numFmtId="169" fontId="10" fillId="0" borderId="17" xfId="0" applyNumberFormat="1" applyFont="1" applyBorder="1" applyAlignment="1">
      <alignment wrapText="1"/>
    </xf>
    <xf numFmtId="169" fontId="10" fillId="0" borderId="18" xfId="0" applyNumberFormat="1" applyFont="1" applyBorder="1" applyAlignment="1">
      <alignment wrapText="1"/>
    </xf>
    <xf numFmtId="169" fontId="10" fillId="0" borderId="22" xfId="0" applyNumberFormat="1" applyFont="1" applyBorder="1" applyAlignment="1"/>
    <xf numFmtId="169" fontId="10" fillId="0" borderId="15" xfId="0" applyNumberFormat="1" applyFont="1" applyBorder="1" applyAlignment="1"/>
    <xf numFmtId="169" fontId="10" fillId="0" borderId="16" xfId="0" applyNumberFormat="1" applyFont="1" applyBorder="1" applyAlignment="1"/>
    <xf numFmtId="169" fontId="10" fillId="0" borderId="9" xfId="0" applyNumberFormat="1" applyFont="1" applyBorder="1" applyAlignment="1"/>
    <xf numFmtId="169" fontId="10" fillId="0" borderId="23" xfId="0" applyNumberFormat="1" applyFont="1" applyBorder="1" applyAlignment="1"/>
    <xf numFmtId="169" fontId="10" fillId="0" borderId="24" xfId="0" applyNumberFormat="1" applyFont="1" applyBorder="1" applyAlignment="1"/>
    <xf numFmtId="169" fontId="2" fillId="0" borderId="3" xfId="0" applyNumberFormat="1" applyFont="1" applyFill="1" applyBorder="1" applyAlignment="1" applyProtection="1">
      <alignment horizontal="center" vertical="top" wrapText="1"/>
    </xf>
    <xf numFmtId="169" fontId="2" fillId="0" borderId="4" xfId="0" applyNumberFormat="1" applyFont="1" applyFill="1" applyBorder="1" applyAlignment="1" applyProtection="1">
      <alignment horizontal="center" vertical="top" wrapText="1"/>
    </xf>
    <xf numFmtId="169" fontId="2" fillId="0" borderId="5" xfId="0" applyNumberFormat="1" applyFont="1" applyFill="1" applyBorder="1" applyAlignment="1" applyProtection="1">
      <alignment horizontal="right"/>
    </xf>
    <xf numFmtId="169" fontId="2" fillId="0" borderId="6" xfId="0" applyNumberFormat="1" applyFont="1" applyFill="1" applyBorder="1" applyAlignment="1" applyProtection="1">
      <alignment horizontal="right"/>
    </xf>
    <xf numFmtId="169" fontId="2" fillId="0" borderId="7" xfId="0" applyNumberFormat="1" applyFont="1" applyFill="1" applyBorder="1" applyAlignment="1" applyProtection="1">
      <alignment horizontal="right"/>
    </xf>
    <xf numFmtId="169" fontId="2" fillId="0" borderId="8" xfId="0" applyNumberFormat="1" applyFont="1" applyFill="1" applyBorder="1" applyAlignment="1" applyProtection="1">
      <alignment horizontal="right"/>
    </xf>
    <xf numFmtId="169" fontId="2" fillId="0" borderId="3" xfId="0" applyNumberFormat="1" applyFont="1" applyFill="1" applyBorder="1" applyAlignment="1" applyProtection="1">
      <alignment horizontal="right"/>
    </xf>
    <xf numFmtId="169" fontId="3" fillId="0" borderId="3" xfId="0" applyNumberFormat="1" applyFont="1" applyFill="1" applyBorder="1" applyAlignment="1" applyProtection="1">
      <alignment horizontal="right"/>
      <protection locked="0"/>
    </xf>
    <xf numFmtId="169" fontId="2" fillId="0" borderId="4" xfId="0" applyNumberFormat="1" applyFont="1" applyFill="1" applyBorder="1" applyAlignment="1" applyProtection="1">
      <alignment horizontal="right"/>
    </xf>
    <xf numFmtId="169" fontId="2" fillId="0" borderId="34" xfId="0" applyNumberFormat="1" applyFont="1" applyFill="1" applyBorder="1" applyAlignment="1" applyProtection="1">
      <alignment horizontal="right"/>
    </xf>
    <xf numFmtId="169" fontId="2" fillId="0" borderId="22" xfId="0" applyNumberFormat="1" applyFont="1" applyFill="1" applyBorder="1" applyAlignment="1" applyProtection="1">
      <alignment horizontal="right"/>
    </xf>
    <xf numFmtId="169" fontId="2" fillId="0" borderId="32" xfId="0" applyNumberFormat="1" applyFont="1" applyFill="1" applyBorder="1" applyAlignment="1" applyProtection="1">
      <alignment horizontal="right"/>
    </xf>
    <xf numFmtId="169" fontId="2" fillId="0" borderId="1" xfId="0" applyNumberFormat="1" applyFont="1" applyFill="1" applyBorder="1" applyAlignment="1" applyProtection="1">
      <alignment horizontal="right"/>
    </xf>
    <xf numFmtId="169" fontId="2" fillId="0" borderId="2" xfId="0" applyNumberFormat="1" applyFont="1" applyFill="1" applyBorder="1" applyAlignment="1" applyProtection="1">
      <alignment horizontal="right"/>
    </xf>
    <xf numFmtId="169" fontId="2" fillId="0" borderId="9" xfId="0" applyNumberFormat="1" applyFont="1" applyFill="1" applyBorder="1" applyAlignment="1" applyProtection="1">
      <alignment horizontal="right"/>
    </xf>
    <xf numFmtId="169" fontId="2" fillId="0" borderId="10" xfId="0" applyNumberFormat="1" applyFont="1" applyFill="1" applyBorder="1" applyAlignment="1" applyProtection="1">
      <alignment horizontal="right"/>
    </xf>
    <xf numFmtId="169" fontId="3" fillId="2" borderId="3" xfId="0" applyNumberFormat="1" applyFont="1" applyFill="1" applyBorder="1" applyAlignment="1" applyProtection="1">
      <alignment horizontal="right"/>
      <protection locked="0"/>
    </xf>
    <xf numFmtId="169" fontId="3" fillId="0" borderId="3" xfId="0" applyNumberFormat="1" applyFont="1" applyFill="1" applyBorder="1" applyAlignment="1" applyProtection="1">
      <alignment horizontal="right"/>
    </xf>
    <xf numFmtId="169" fontId="3" fillId="2" borderId="4" xfId="0" applyNumberFormat="1" applyFont="1" applyFill="1" applyBorder="1" applyAlignment="1" applyProtection="1">
      <alignment horizontal="right"/>
      <protection locked="0"/>
    </xf>
    <xf numFmtId="169" fontId="2" fillId="0" borderId="2" xfId="0" applyNumberFormat="1" applyFont="1" applyFill="1" applyBorder="1" applyProtection="1"/>
    <xf numFmtId="169" fontId="2" fillId="0" borderId="1" xfId="0" applyNumberFormat="1" applyFont="1" applyFill="1" applyBorder="1" applyProtection="1"/>
    <xf numFmtId="169" fontId="2" fillId="0" borderId="10" xfId="0" applyNumberFormat="1" applyFont="1" applyFill="1" applyBorder="1" applyProtection="1"/>
    <xf numFmtId="169" fontId="2" fillId="0" borderId="0" xfId="0" applyNumberFormat="1" applyFont="1" applyFill="1" applyBorder="1" applyProtection="1"/>
    <xf numFmtId="165" fontId="2" fillId="0" borderId="10" xfId="0" applyNumberFormat="1" applyFont="1" applyFill="1" applyBorder="1" applyAlignment="1" applyProtection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tabSelected="1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59900000</v>
      </c>
      <c r="C10" s="92">
        <v>0</v>
      </c>
      <c r="D10" s="92"/>
      <c r="E10" s="92">
        <f t="shared" ref="E10:E16" si="0">$B10      +$C10      +$D10</f>
        <v>59900000</v>
      </c>
      <c r="F10" s="93">
        <v>59900000</v>
      </c>
      <c r="G10" s="94">
        <v>59900000</v>
      </c>
      <c r="H10" s="93">
        <v>9781000</v>
      </c>
      <c r="I10" s="94">
        <v>8672916</v>
      </c>
      <c r="J10" s="93">
        <v>16818000</v>
      </c>
      <c r="K10" s="94">
        <v>9922493</v>
      </c>
      <c r="L10" s="93"/>
      <c r="M10" s="94"/>
      <c r="N10" s="93"/>
      <c r="O10" s="94"/>
      <c r="P10" s="93">
        <f t="shared" ref="P10:P16" si="1">$H10      +$J10      +$L10      +$N10</f>
        <v>26599000</v>
      </c>
      <c r="Q10" s="94">
        <f t="shared" ref="Q10:Q16" si="2">$I10      +$K10      +$M10      +$O10</f>
        <v>18595409</v>
      </c>
      <c r="R10" s="48">
        <f t="shared" ref="R10:R16" si="3">IF(($H10      =0),0,((($J10      -$H10      )/$H10      )*100))</f>
        <v>71.94560883345261</v>
      </c>
      <c r="S10" s="49">
        <f t="shared" ref="S10:S16" si="4">IF(($I10      =0),0,((($K10      -$I10      )/$I10      )*100))</f>
        <v>14.407807016694271</v>
      </c>
      <c r="T10" s="48">
        <f t="shared" ref="T10:T15" si="5">IF(($E10      =0),0,(($P10      /$E10      )*100))</f>
        <v>44.405676126878127</v>
      </c>
      <c r="U10" s="50">
        <f t="shared" ref="U10:U15" si="6">IF(($E10      =0),0,(($Q10      /$E10      )*100))</f>
        <v>31.044088480801335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11717000</v>
      </c>
      <c r="C11" s="92">
        <v>0</v>
      </c>
      <c r="D11" s="92"/>
      <c r="E11" s="92">
        <f t="shared" si="0"/>
        <v>11717000</v>
      </c>
      <c r="F11" s="93">
        <v>11717000</v>
      </c>
      <c r="G11" s="94">
        <v>6369000</v>
      </c>
      <c r="H11" s="93">
        <v>1996000</v>
      </c>
      <c r="I11" s="94"/>
      <c r="J11" s="93"/>
      <c r="K11" s="94">
        <v>3369000</v>
      </c>
      <c r="L11" s="93"/>
      <c r="M11" s="94"/>
      <c r="N11" s="93"/>
      <c r="O11" s="94"/>
      <c r="P11" s="93">
        <f t="shared" si="1"/>
        <v>1996000</v>
      </c>
      <c r="Q11" s="94">
        <f t="shared" si="2"/>
        <v>3369000</v>
      </c>
      <c r="R11" s="48">
        <f t="shared" si="3"/>
        <v>-100</v>
      </c>
      <c r="S11" s="49">
        <f t="shared" si="4"/>
        <v>0</v>
      </c>
      <c r="T11" s="48">
        <f t="shared" si="5"/>
        <v>17.035077238200905</v>
      </c>
      <c r="U11" s="50">
        <f t="shared" si="6"/>
        <v>28.753093795340106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35000000</v>
      </c>
      <c r="C13" s="92">
        <v>0</v>
      </c>
      <c r="D13" s="92"/>
      <c r="E13" s="92">
        <f t="shared" si="0"/>
        <v>35000000</v>
      </c>
      <c r="F13" s="93">
        <v>35000000</v>
      </c>
      <c r="G13" s="94">
        <v>18454000</v>
      </c>
      <c r="H13" s="93">
        <v>6734000</v>
      </c>
      <c r="I13" s="94">
        <v>6207375</v>
      </c>
      <c r="J13" s="93">
        <v>7074000</v>
      </c>
      <c r="K13" s="94">
        <v>9865524</v>
      </c>
      <c r="L13" s="93"/>
      <c r="M13" s="94"/>
      <c r="N13" s="93"/>
      <c r="O13" s="94"/>
      <c r="P13" s="93">
        <f t="shared" si="1"/>
        <v>13808000</v>
      </c>
      <c r="Q13" s="94">
        <f t="shared" si="2"/>
        <v>16072899</v>
      </c>
      <c r="R13" s="48">
        <f t="shared" si="3"/>
        <v>5.0490050490050491</v>
      </c>
      <c r="S13" s="49">
        <f t="shared" si="4"/>
        <v>58.932302301697582</v>
      </c>
      <c r="T13" s="48">
        <f t="shared" si="5"/>
        <v>39.451428571428572</v>
      </c>
      <c r="U13" s="50">
        <f t="shared" si="6"/>
        <v>45.92256857142857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900000</v>
      </c>
      <c r="C14" s="92">
        <v>0</v>
      </c>
      <c r="D14" s="92"/>
      <c r="E14" s="92">
        <f t="shared" si="0"/>
        <v>900000</v>
      </c>
      <c r="F14" s="93">
        <v>900000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397532000</v>
      </c>
      <c r="C15" s="92">
        <v>0</v>
      </c>
      <c r="D15" s="92"/>
      <c r="E15" s="92">
        <f t="shared" si="0"/>
        <v>397532000</v>
      </c>
      <c r="F15" s="93">
        <v>397532000</v>
      </c>
      <c r="G15" s="94">
        <v>297532000</v>
      </c>
      <c r="H15" s="93">
        <v>95011000</v>
      </c>
      <c r="I15" s="94">
        <v>91895481</v>
      </c>
      <c r="J15" s="93">
        <v>107332000</v>
      </c>
      <c r="K15" s="94">
        <v>114530384</v>
      </c>
      <c r="L15" s="93"/>
      <c r="M15" s="94"/>
      <c r="N15" s="93"/>
      <c r="O15" s="94"/>
      <c r="P15" s="93">
        <f t="shared" si="1"/>
        <v>202343000</v>
      </c>
      <c r="Q15" s="94">
        <f t="shared" si="2"/>
        <v>206425865</v>
      </c>
      <c r="R15" s="48">
        <f t="shared" si="3"/>
        <v>12.967972129542895</v>
      </c>
      <c r="S15" s="49">
        <f t="shared" si="4"/>
        <v>24.631138281979283</v>
      </c>
      <c r="T15" s="48">
        <f t="shared" si="5"/>
        <v>50.899801776963869</v>
      </c>
      <c r="U15" s="50">
        <f t="shared" si="6"/>
        <v>51.926854945010717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505049000</v>
      </c>
      <c r="C16" s="95">
        <f>SUM(C9:C15)</f>
        <v>0</v>
      </c>
      <c r="D16" s="95"/>
      <c r="E16" s="95">
        <f t="shared" si="0"/>
        <v>505049000</v>
      </c>
      <c r="F16" s="96">
        <f t="shared" ref="F16:O16" si="7">SUM(F9:F15)</f>
        <v>505049000</v>
      </c>
      <c r="G16" s="97">
        <f t="shared" si="7"/>
        <v>382255000</v>
      </c>
      <c r="H16" s="96">
        <f t="shared" si="7"/>
        <v>113522000</v>
      </c>
      <c r="I16" s="97">
        <f t="shared" si="7"/>
        <v>106775772</v>
      </c>
      <c r="J16" s="96">
        <f t="shared" si="7"/>
        <v>131224000</v>
      </c>
      <c r="K16" s="97">
        <f t="shared" si="7"/>
        <v>137687401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244746000</v>
      </c>
      <c r="Q16" s="97">
        <f t="shared" si="2"/>
        <v>244463173</v>
      </c>
      <c r="R16" s="52">
        <f t="shared" si="3"/>
        <v>15.593453251352161</v>
      </c>
      <c r="S16" s="53">
        <f t="shared" si="4"/>
        <v>28.95004027692724</v>
      </c>
      <c r="T16" s="52">
        <f>IF((SUM($E9:$E13)+$E15)=0,0,(P16/(SUM($E9:$E13)+$E15)*100))</f>
        <v>48.546362285752828</v>
      </c>
      <c r="U16" s="54">
        <f>IF((SUM($E9:$E13)+$E15)=0,0,(Q16/(SUM($E9:$E13)+$E15)*100))</f>
        <v>48.490262402583362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19362000</v>
      </c>
      <c r="C19" s="92">
        <v>0</v>
      </c>
      <c r="D19" s="92"/>
      <c r="E19" s="92">
        <f t="shared" si="8"/>
        <v>19362000</v>
      </c>
      <c r="F19" s="93">
        <v>19362000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87125000</v>
      </c>
      <c r="C20" s="92">
        <v>0</v>
      </c>
      <c r="D20" s="92"/>
      <c r="E20" s="92">
        <f t="shared" si="8"/>
        <v>87125000</v>
      </c>
      <c r="F20" s="93">
        <v>87125000</v>
      </c>
      <c r="G20" s="94">
        <v>87125000</v>
      </c>
      <c r="H20" s="93"/>
      <c r="I20" s="94"/>
      <c r="J20" s="93">
        <v>14124000</v>
      </c>
      <c r="K20" s="94"/>
      <c r="L20" s="93"/>
      <c r="M20" s="94"/>
      <c r="N20" s="93"/>
      <c r="O20" s="94"/>
      <c r="P20" s="93">
        <f t="shared" si="9"/>
        <v>14124000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16.211190817790531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106487000</v>
      </c>
      <c r="C24" s="95">
        <f>SUM(C18:C23)</f>
        <v>0</v>
      </c>
      <c r="D24" s="95"/>
      <c r="E24" s="95">
        <f t="shared" si="8"/>
        <v>106487000</v>
      </c>
      <c r="F24" s="96">
        <f t="shared" ref="F24:O24" si="15">SUM(F18:F23)</f>
        <v>106487000</v>
      </c>
      <c r="G24" s="97">
        <f t="shared" si="15"/>
        <v>87125000</v>
      </c>
      <c r="H24" s="96">
        <f t="shared" si="15"/>
        <v>0</v>
      </c>
      <c r="I24" s="97">
        <f t="shared" si="15"/>
        <v>0</v>
      </c>
      <c r="J24" s="96">
        <f t="shared" si="15"/>
        <v>14124000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14124000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16.211190817790531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178544000</v>
      </c>
      <c r="C28" s="92">
        <v>0</v>
      </c>
      <c r="D28" s="92"/>
      <c r="E28" s="92">
        <f>$B28      +$C28      +$D28</f>
        <v>178544000</v>
      </c>
      <c r="F28" s="93">
        <v>178544000</v>
      </c>
      <c r="G28" s="94">
        <v>0</v>
      </c>
      <c r="H28" s="93">
        <v>4010000</v>
      </c>
      <c r="I28" s="94">
        <v>3576455</v>
      </c>
      <c r="J28" s="93">
        <v>38596000</v>
      </c>
      <c r="K28" s="94">
        <v>42161216</v>
      </c>
      <c r="L28" s="93"/>
      <c r="M28" s="94"/>
      <c r="N28" s="93"/>
      <c r="O28" s="94"/>
      <c r="P28" s="93">
        <f>$H28      +$J28      +$L28      +$N28</f>
        <v>42606000</v>
      </c>
      <c r="Q28" s="94">
        <f>$I28      +$K28      +$M28      +$O28</f>
        <v>45737671</v>
      </c>
      <c r="R28" s="48">
        <f>IF(($H28      =0),0,((($J28      -$H28      )/$H28      )*100))</f>
        <v>862.49376558603478</v>
      </c>
      <c r="S28" s="49">
        <f>IF(($I28      =0),0,((($K28      -$I28      )/$I28      )*100))</f>
        <v>1078.854927574931</v>
      </c>
      <c r="T28" s="48">
        <f>IF(($E28      =0),0,(($P28      /$E28      )*100))</f>
        <v>23.863025360695403</v>
      </c>
      <c r="U28" s="50">
        <f>IF(($E28      =0),0,(($Q28      /$E28      )*100))</f>
        <v>25.617030535890311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11549000</v>
      </c>
      <c r="C29" s="92">
        <v>0</v>
      </c>
      <c r="D29" s="92"/>
      <c r="E29" s="92">
        <f>$B29      +$C29      +$D29</f>
        <v>11549000</v>
      </c>
      <c r="F29" s="93">
        <v>11549000</v>
      </c>
      <c r="G29" s="94">
        <v>8085000</v>
      </c>
      <c r="H29" s="93">
        <v>1691000</v>
      </c>
      <c r="I29" s="94">
        <v>719672</v>
      </c>
      <c r="J29" s="93">
        <v>1942000</v>
      </c>
      <c r="K29" s="94">
        <v>1032247</v>
      </c>
      <c r="L29" s="93"/>
      <c r="M29" s="94"/>
      <c r="N29" s="93"/>
      <c r="O29" s="94"/>
      <c r="P29" s="93">
        <f>$H29      +$J29      +$L29      +$N29</f>
        <v>3633000</v>
      </c>
      <c r="Q29" s="94">
        <f>$I29      +$K29      +$M29      +$O29</f>
        <v>1751919</v>
      </c>
      <c r="R29" s="48">
        <f>IF(($H29      =0),0,((($J29      -$H29      )/$H29      )*100))</f>
        <v>14.843287995269073</v>
      </c>
      <c r="S29" s="49">
        <f>IF(($I29      =0),0,((($K29      -$I29      )/$I29      )*100))</f>
        <v>43.43298058004202</v>
      </c>
      <c r="T29" s="48">
        <f>IF(($E29      =0),0,(($P29      /$E29      )*100))</f>
        <v>31.457269027621436</v>
      </c>
      <c r="U29" s="50">
        <f>IF(($E29      =0),0,(($Q29      /$E29      )*100))</f>
        <v>15.169443241839121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190093000</v>
      </c>
      <c r="C30" s="95">
        <f>SUM(C26:C29)</f>
        <v>0</v>
      </c>
      <c r="D30" s="95"/>
      <c r="E30" s="95">
        <f>$B30      +$C30      +$D30</f>
        <v>190093000</v>
      </c>
      <c r="F30" s="96">
        <f t="shared" ref="F30:O30" si="16">SUM(F26:F29)</f>
        <v>190093000</v>
      </c>
      <c r="G30" s="97">
        <f t="shared" si="16"/>
        <v>8085000</v>
      </c>
      <c r="H30" s="96">
        <f t="shared" si="16"/>
        <v>5701000</v>
      </c>
      <c r="I30" s="97">
        <f t="shared" si="16"/>
        <v>4296127</v>
      </c>
      <c r="J30" s="96">
        <f t="shared" si="16"/>
        <v>40538000</v>
      </c>
      <c r="K30" s="97">
        <f t="shared" si="16"/>
        <v>43193463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46239000</v>
      </c>
      <c r="Q30" s="97">
        <f>$I30      +$K30      +$M30      +$O30</f>
        <v>47489590</v>
      </c>
      <c r="R30" s="52">
        <f>IF(($H30      =0),0,((($J30      -$H30      )/$H30      )*100))</f>
        <v>611.06823364322042</v>
      </c>
      <c r="S30" s="53">
        <f>IF(($I30      =0),0,((($K30      -$I30      )/$I30      )*100))</f>
        <v>905.40470521472014</v>
      </c>
      <c r="T30" s="52">
        <f>IF($E30   =0,0,($P30   /$E30   )*100)</f>
        <v>24.324409631075316</v>
      </c>
      <c r="U30" s="54">
        <f>IF($E30   =0,0,($Q30   /$E30   )*100)</f>
        <v>24.982292877696707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79778000</v>
      </c>
      <c r="C32" s="92">
        <v>0</v>
      </c>
      <c r="D32" s="92"/>
      <c r="E32" s="92">
        <f>$B32      +$C32      +$D32</f>
        <v>79778000</v>
      </c>
      <c r="F32" s="93">
        <v>79778000</v>
      </c>
      <c r="G32" s="94">
        <v>54160000</v>
      </c>
      <c r="H32" s="93">
        <v>17487000</v>
      </c>
      <c r="I32" s="94">
        <v>5771850</v>
      </c>
      <c r="J32" s="93">
        <v>32310000</v>
      </c>
      <c r="K32" s="94">
        <v>16551763</v>
      </c>
      <c r="L32" s="93"/>
      <c r="M32" s="94"/>
      <c r="N32" s="93"/>
      <c r="O32" s="94"/>
      <c r="P32" s="93">
        <f>$H32      +$J32      +$L32      +$N32</f>
        <v>49797000</v>
      </c>
      <c r="Q32" s="94">
        <f>$I32      +$K32      +$M32      +$O32</f>
        <v>22323613</v>
      </c>
      <c r="R32" s="48">
        <f>IF(($H32      =0),0,((($J32      -$H32      )/$H32      )*100))</f>
        <v>84.765826042202775</v>
      </c>
      <c r="S32" s="49">
        <f>IF(($I32      =0),0,((($K32      -$I32      )/$I32      )*100))</f>
        <v>186.76703310030581</v>
      </c>
      <c r="T32" s="48">
        <f>IF(($E32      =0),0,(($P32      /$E32      )*100))</f>
        <v>62.419464012635061</v>
      </c>
      <c r="U32" s="50">
        <f>IF(($E32      =0),0,(($Q32      /$E32      )*100))</f>
        <v>27.982166762766674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79778000</v>
      </c>
      <c r="C33" s="95">
        <f>C32</f>
        <v>0</v>
      </c>
      <c r="D33" s="95"/>
      <c r="E33" s="95">
        <f>$B33      +$C33      +$D33</f>
        <v>79778000</v>
      </c>
      <c r="F33" s="96">
        <f t="shared" ref="F33:O33" si="17">F32</f>
        <v>79778000</v>
      </c>
      <c r="G33" s="97">
        <f t="shared" si="17"/>
        <v>54160000</v>
      </c>
      <c r="H33" s="96">
        <f t="shared" si="17"/>
        <v>17487000</v>
      </c>
      <c r="I33" s="97">
        <f t="shared" si="17"/>
        <v>5771850</v>
      </c>
      <c r="J33" s="96">
        <f t="shared" si="17"/>
        <v>32310000</v>
      </c>
      <c r="K33" s="97">
        <f t="shared" si="17"/>
        <v>16551763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49797000</v>
      </c>
      <c r="Q33" s="97">
        <f>$I33      +$K33      +$M33      +$O33</f>
        <v>22323613</v>
      </c>
      <c r="R33" s="52">
        <f>IF(($H33      =0),0,((($J33      -$H33      )/$H33      )*100))</f>
        <v>84.765826042202775</v>
      </c>
      <c r="S33" s="53">
        <f>IF(($I33      =0),0,((($K33      -$I33      )/$I33      )*100))</f>
        <v>186.76703310030581</v>
      </c>
      <c r="T33" s="52">
        <f>IF($E33   =0,0,($P33   /$E33   )*100)</f>
        <v>62.419464012635061</v>
      </c>
      <c r="U33" s="54">
        <f>IF($E33   =0,0,($Q33   /$E33   )*100)</f>
        <v>27.982166762766674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298164000</v>
      </c>
      <c r="C35" s="92">
        <v>0</v>
      </c>
      <c r="D35" s="92"/>
      <c r="E35" s="92">
        <f t="shared" ref="E35:E40" si="18">$B35      +$C35      +$D35</f>
        <v>298164000</v>
      </c>
      <c r="F35" s="93">
        <v>298164000</v>
      </c>
      <c r="G35" s="94">
        <v>235164000</v>
      </c>
      <c r="H35" s="93">
        <v>1017000</v>
      </c>
      <c r="I35" s="94">
        <v>10008022</v>
      </c>
      <c r="J35" s="93">
        <v>33856000</v>
      </c>
      <c r="K35" s="94">
        <v>4777068</v>
      </c>
      <c r="L35" s="93"/>
      <c r="M35" s="94"/>
      <c r="N35" s="93"/>
      <c r="O35" s="94"/>
      <c r="P35" s="93">
        <f t="shared" ref="P35:P40" si="19">$H35      +$J35      +$L35      +$N35</f>
        <v>34873000</v>
      </c>
      <c r="Q35" s="94">
        <f t="shared" ref="Q35:Q40" si="20">$I35      +$K35      +$M35      +$O35</f>
        <v>14785090</v>
      </c>
      <c r="R35" s="48">
        <f t="shared" ref="R35:R40" si="21">IF(($H35      =0),0,((($J35      -$H35      )/$H35      )*100))</f>
        <v>3229.0068829891839</v>
      </c>
      <c r="S35" s="49">
        <f t="shared" ref="S35:S40" si="22">IF(($I35      =0),0,((($K35      -$I35      )/$I35      )*100))</f>
        <v>-52.26761092251796</v>
      </c>
      <c r="T35" s="48">
        <f t="shared" ref="T35:T39" si="23">IF(($E35      =0),0,(($P35      /$E35      )*100))</f>
        <v>11.695912316711608</v>
      </c>
      <c r="U35" s="50">
        <f t="shared" ref="U35:U39" si="24">IF(($E35      =0),0,(($Q35      /$E35      )*100))</f>
        <v>4.9587106424652205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431289000</v>
      </c>
      <c r="C36" s="92">
        <v>0</v>
      </c>
      <c r="D36" s="92"/>
      <c r="E36" s="92">
        <f t="shared" si="18"/>
        <v>431289000</v>
      </c>
      <c r="F36" s="93">
        <v>431289000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20015000</v>
      </c>
      <c r="C38" s="92">
        <v>0</v>
      </c>
      <c r="D38" s="92"/>
      <c r="E38" s="92">
        <f t="shared" si="18"/>
        <v>20015000</v>
      </c>
      <c r="F38" s="93">
        <v>20015000</v>
      </c>
      <c r="G38" s="94">
        <v>13515000</v>
      </c>
      <c r="H38" s="93"/>
      <c r="I38" s="94">
        <v>-869565</v>
      </c>
      <c r="J38" s="93">
        <v>3415000</v>
      </c>
      <c r="K38" s="94">
        <v>4347824</v>
      </c>
      <c r="L38" s="93"/>
      <c r="M38" s="94"/>
      <c r="N38" s="93"/>
      <c r="O38" s="94"/>
      <c r="P38" s="93">
        <f t="shared" si="19"/>
        <v>3415000</v>
      </c>
      <c r="Q38" s="94">
        <f t="shared" si="20"/>
        <v>3478259</v>
      </c>
      <c r="R38" s="48">
        <f t="shared" si="21"/>
        <v>0</v>
      </c>
      <c r="S38" s="49">
        <f t="shared" si="22"/>
        <v>-599.99988499997119</v>
      </c>
      <c r="T38" s="48">
        <f t="shared" si="23"/>
        <v>17.062203347489383</v>
      </c>
      <c r="U38" s="50">
        <f t="shared" si="24"/>
        <v>17.378261304021983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749468000</v>
      </c>
      <c r="C40" s="95">
        <f>SUM(C35:C39)</f>
        <v>0</v>
      </c>
      <c r="D40" s="95"/>
      <c r="E40" s="95">
        <f t="shared" si="18"/>
        <v>749468000</v>
      </c>
      <c r="F40" s="96">
        <f t="shared" ref="F40:O40" si="25">SUM(F35:F39)</f>
        <v>749468000</v>
      </c>
      <c r="G40" s="97">
        <f t="shared" si="25"/>
        <v>248679000</v>
      </c>
      <c r="H40" s="96">
        <f t="shared" si="25"/>
        <v>1017000</v>
      </c>
      <c r="I40" s="97">
        <f t="shared" si="25"/>
        <v>9138457</v>
      </c>
      <c r="J40" s="96">
        <f t="shared" si="25"/>
        <v>37271000</v>
      </c>
      <c r="K40" s="97">
        <f t="shared" si="25"/>
        <v>9124892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38288000</v>
      </c>
      <c r="Q40" s="97">
        <f t="shared" si="20"/>
        <v>18263349</v>
      </c>
      <c r="R40" s="52">
        <f t="shared" si="21"/>
        <v>3564.7984267453294</v>
      </c>
      <c r="S40" s="53">
        <f t="shared" si="22"/>
        <v>-0.1484386259080718</v>
      </c>
      <c r="T40" s="52">
        <f>IF((+$E35+$E38) =0,0,(P40   /(+$E35+$E38) )*100)</f>
        <v>12.033478010805238</v>
      </c>
      <c r="U40" s="54">
        <f>IF((+$E35+$E38) =0,0,(Q40   /(+$E35+$E38) )*100)</f>
        <v>5.7399605253646531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218806000</v>
      </c>
      <c r="C43" s="92">
        <v>0</v>
      </c>
      <c r="D43" s="92"/>
      <c r="E43" s="92">
        <f t="shared" si="26"/>
        <v>218806000</v>
      </c>
      <c r="F43" s="93">
        <v>218806000</v>
      </c>
      <c r="G43" s="94">
        <v>120000000</v>
      </c>
      <c r="H43" s="93"/>
      <c r="I43" s="94">
        <v>41713697</v>
      </c>
      <c r="J43" s="93">
        <v>15532000</v>
      </c>
      <c r="K43" s="94">
        <v>63977836</v>
      </c>
      <c r="L43" s="93"/>
      <c r="M43" s="94"/>
      <c r="N43" s="93"/>
      <c r="O43" s="94"/>
      <c r="P43" s="93">
        <f t="shared" si="27"/>
        <v>15532000</v>
      </c>
      <c r="Q43" s="94">
        <f t="shared" si="28"/>
        <v>105691533</v>
      </c>
      <c r="R43" s="48">
        <f t="shared" si="29"/>
        <v>0</v>
      </c>
      <c r="S43" s="49">
        <f t="shared" si="30"/>
        <v>53.373689222511253</v>
      </c>
      <c r="T43" s="48">
        <f t="shared" si="31"/>
        <v>7.0985256345804046</v>
      </c>
      <c r="U43" s="50">
        <f t="shared" si="32"/>
        <v>48.303763607944937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787797000</v>
      </c>
      <c r="C44" s="92">
        <v>0</v>
      </c>
      <c r="D44" s="92"/>
      <c r="E44" s="92">
        <f t="shared" si="26"/>
        <v>787797000</v>
      </c>
      <c r="F44" s="93">
        <v>787797000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315449000</v>
      </c>
      <c r="C51" s="92">
        <v>0</v>
      </c>
      <c r="D51" s="92"/>
      <c r="E51" s="92">
        <f t="shared" si="26"/>
        <v>315449000</v>
      </c>
      <c r="F51" s="93">
        <v>315449000</v>
      </c>
      <c r="G51" s="94">
        <v>195449000</v>
      </c>
      <c r="H51" s="93">
        <v>31375000</v>
      </c>
      <c r="I51" s="94">
        <v>70601306</v>
      </c>
      <c r="J51" s="93">
        <v>59369000</v>
      </c>
      <c r="K51" s="94">
        <v>38584946</v>
      </c>
      <c r="L51" s="93"/>
      <c r="M51" s="94"/>
      <c r="N51" s="93"/>
      <c r="O51" s="94"/>
      <c r="P51" s="93">
        <f t="shared" si="27"/>
        <v>90744000</v>
      </c>
      <c r="Q51" s="94">
        <f t="shared" si="28"/>
        <v>109186252</v>
      </c>
      <c r="R51" s="48">
        <f t="shared" si="29"/>
        <v>89.223904382470124</v>
      </c>
      <c r="S51" s="49">
        <f t="shared" si="30"/>
        <v>-45.348112965502366</v>
      </c>
      <c r="T51" s="48">
        <f t="shared" si="31"/>
        <v>28.766615205627531</v>
      </c>
      <c r="U51" s="50">
        <f t="shared" si="32"/>
        <v>34.612965011776865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288402000</v>
      </c>
      <c r="C52" s="92">
        <v>0</v>
      </c>
      <c r="D52" s="92"/>
      <c r="E52" s="92">
        <f t="shared" si="26"/>
        <v>288402000</v>
      </c>
      <c r="F52" s="93">
        <v>288402000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1610454000</v>
      </c>
      <c r="C53" s="95">
        <f>SUM(C42:C52)</f>
        <v>0</v>
      </c>
      <c r="D53" s="95"/>
      <c r="E53" s="95">
        <f t="shared" si="26"/>
        <v>1610454000</v>
      </c>
      <c r="F53" s="96">
        <f t="shared" ref="F53:O53" si="33">SUM(F42:F52)</f>
        <v>1610454000</v>
      </c>
      <c r="G53" s="97">
        <f t="shared" si="33"/>
        <v>315449000</v>
      </c>
      <c r="H53" s="96">
        <f t="shared" si="33"/>
        <v>31375000</v>
      </c>
      <c r="I53" s="97">
        <f t="shared" si="33"/>
        <v>112315003</v>
      </c>
      <c r="J53" s="96">
        <f t="shared" si="33"/>
        <v>74901000</v>
      </c>
      <c r="K53" s="97">
        <f t="shared" si="33"/>
        <v>102562782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106276000</v>
      </c>
      <c r="Q53" s="97">
        <f t="shared" si="28"/>
        <v>214877785</v>
      </c>
      <c r="R53" s="52">
        <f t="shared" si="29"/>
        <v>138.72828685258963</v>
      </c>
      <c r="S53" s="53">
        <f t="shared" si="30"/>
        <v>-8.6829192356429878</v>
      </c>
      <c r="T53" s="52">
        <f>IF((+$E43+$E45+$E47+$E48+$E51) =0,0,(P53   /(+$E43+$E45+$E47+$E48+$E51) )*100)</f>
        <v>19.892373492059036</v>
      </c>
      <c r="U53" s="54">
        <f>IF((+$E43+$E45+$E47+$E48+$E51) =0,0,(Q53   /(+$E43+$E45+$E47+$E48+$E51) )*100)</f>
        <v>40.220079362851074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3241329000</v>
      </c>
      <c r="C67" s="104">
        <f>SUM(C9:C15,C18:C23,C26:C29,C32,C35:C39,C42:C52,C55:C58,C61:C65)</f>
        <v>0</v>
      </c>
      <c r="D67" s="104"/>
      <c r="E67" s="104">
        <f t="shared" si="35"/>
        <v>3241329000</v>
      </c>
      <c r="F67" s="105">
        <f t="shared" ref="F67:O67" si="43">SUM(F9:F15,F18:F23,F26:F29,F32,F35:F39,F42:F52,F55:F58,F61:F65)</f>
        <v>3241329000</v>
      </c>
      <c r="G67" s="106">
        <f t="shared" si="43"/>
        <v>1095753000</v>
      </c>
      <c r="H67" s="105">
        <f t="shared" si="43"/>
        <v>169102000</v>
      </c>
      <c r="I67" s="106">
        <f t="shared" si="43"/>
        <v>238297209</v>
      </c>
      <c r="J67" s="105">
        <f t="shared" si="43"/>
        <v>330368000</v>
      </c>
      <c r="K67" s="106">
        <f t="shared" si="43"/>
        <v>309120301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499470000</v>
      </c>
      <c r="Q67" s="106">
        <f t="shared" si="37"/>
        <v>547417510</v>
      </c>
      <c r="R67" s="61">
        <f t="shared" si="38"/>
        <v>95.366110394909583</v>
      </c>
      <c r="S67" s="62">
        <f t="shared" si="39"/>
        <v>29.72048741032464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29.147766166602178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31.945857763196212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3116210000</v>
      </c>
      <c r="C69" s="92">
        <v>0</v>
      </c>
      <c r="D69" s="92"/>
      <c r="E69" s="92">
        <f>$B69      +$C69      +$D69</f>
        <v>3116210000</v>
      </c>
      <c r="F69" s="93">
        <v>3116210000</v>
      </c>
      <c r="G69" s="94">
        <v>1181656000</v>
      </c>
      <c r="H69" s="93">
        <v>588639000</v>
      </c>
      <c r="I69" s="94">
        <v>275989951</v>
      </c>
      <c r="J69" s="93">
        <v>703601000</v>
      </c>
      <c r="K69" s="94">
        <v>346854314</v>
      </c>
      <c r="L69" s="93"/>
      <c r="M69" s="94"/>
      <c r="N69" s="93"/>
      <c r="O69" s="94"/>
      <c r="P69" s="93">
        <f>$H69      +$J69      +$L69      +$N69</f>
        <v>1292240000</v>
      </c>
      <c r="Q69" s="94">
        <f>$I69      +$K69      +$M69      +$O69</f>
        <v>622844265</v>
      </c>
      <c r="R69" s="48">
        <f>IF(($H69      =0),0,((($J69      -$H69      )/$H69      )*100))</f>
        <v>19.530136467342462</v>
      </c>
      <c r="S69" s="49">
        <f>IF(($I69      =0),0,((($K69      -$I69      )/$I69      )*100))</f>
        <v>25.676428704463955</v>
      </c>
      <c r="T69" s="48">
        <f>IF(($E69      =0),0,(($P69      /$E69      )*100))</f>
        <v>41.468322096392733</v>
      </c>
      <c r="U69" s="50">
        <f>IF(($E69      =0),0,(($Q69      /$E69      )*100))</f>
        <v>19.987236579049551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3116210000</v>
      </c>
      <c r="C70" s="101">
        <f>C69</f>
        <v>0</v>
      </c>
      <c r="D70" s="101"/>
      <c r="E70" s="101">
        <f>$B70      +$C70      +$D70</f>
        <v>3116210000</v>
      </c>
      <c r="F70" s="102">
        <f t="shared" ref="F70:O70" si="44">F69</f>
        <v>3116210000</v>
      </c>
      <c r="G70" s="103">
        <f t="shared" si="44"/>
        <v>1181656000</v>
      </c>
      <c r="H70" s="102">
        <f t="shared" si="44"/>
        <v>588639000</v>
      </c>
      <c r="I70" s="103">
        <f t="shared" si="44"/>
        <v>275989951</v>
      </c>
      <c r="J70" s="102">
        <f t="shared" si="44"/>
        <v>703601000</v>
      </c>
      <c r="K70" s="103">
        <f t="shared" si="44"/>
        <v>346854314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1292240000</v>
      </c>
      <c r="Q70" s="103">
        <f>$I70      +$K70      +$M70      +$O70</f>
        <v>622844265</v>
      </c>
      <c r="R70" s="57">
        <f>IF(($H70      =0),0,((($J70      -$H70      )/$H70      )*100))</f>
        <v>19.530136467342462</v>
      </c>
      <c r="S70" s="58">
        <f>IF(($I70      =0),0,((($K70      -$I70      )/$I70      )*100))</f>
        <v>25.676428704463955</v>
      </c>
      <c r="T70" s="57">
        <f>IF($E70   =0,0,($P70   /$E70   )*100)</f>
        <v>41.468322096392733</v>
      </c>
      <c r="U70" s="59">
        <f>IF($E70   =0,0,($Q70   /$E70 )*100)</f>
        <v>19.987236579049551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3116210000</v>
      </c>
      <c r="C71" s="104">
        <f>C69</f>
        <v>0</v>
      </c>
      <c r="D71" s="104"/>
      <c r="E71" s="104">
        <f>$B71      +$C71      +$D71</f>
        <v>3116210000</v>
      </c>
      <c r="F71" s="105">
        <f t="shared" ref="F71:O71" si="45">F69</f>
        <v>3116210000</v>
      </c>
      <c r="G71" s="106">
        <f t="shared" si="45"/>
        <v>1181656000</v>
      </c>
      <c r="H71" s="105">
        <f t="shared" si="45"/>
        <v>588639000</v>
      </c>
      <c r="I71" s="106">
        <f t="shared" si="45"/>
        <v>275989951</v>
      </c>
      <c r="J71" s="105">
        <f t="shared" si="45"/>
        <v>703601000</v>
      </c>
      <c r="K71" s="106">
        <f t="shared" si="45"/>
        <v>346854314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1292240000</v>
      </c>
      <c r="Q71" s="106">
        <f>$I71      +$K71      +$M71      +$O71</f>
        <v>622844265</v>
      </c>
      <c r="R71" s="61">
        <f>IF(($H71      =0),0,((($J71      -$H71      )/$H71      )*100))</f>
        <v>19.530136467342462</v>
      </c>
      <c r="S71" s="62">
        <f>IF(($I71      =0),0,((($K71      -$I71      )/$I71      )*100))</f>
        <v>25.676428704463955</v>
      </c>
      <c r="T71" s="61">
        <f>IF($E71   =0,0,($P71   /$E71   )*100)</f>
        <v>41.468322096392733</v>
      </c>
      <c r="U71" s="65">
        <f>IF($E71   =0,0,($Q71   /$E71   )*100)</f>
        <v>19.987236579049551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6357539000</v>
      </c>
      <c r="C72" s="104">
        <f>SUM(C9:C15,C18:C23,C26:C29,C32,C35:C39,C42:C52,C55:C58,C61:C65,C69)</f>
        <v>0</v>
      </c>
      <c r="D72" s="104"/>
      <c r="E72" s="104">
        <f>$B72      +$C72      +$D72</f>
        <v>6357539000</v>
      </c>
      <c r="F72" s="105">
        <f t="shared" ref="F72:O72" si="46">SUM(F9:F15,F18:F23,F26:F29,F32,F35:F39,F42:F52,F55:F58,F61:F65,F69)</f>
        <v>6357539000</v>
      </c>
      <c r="G72" s="106">
        <f t="shared" si="46"/>
        <v>2277409000</v>
      </c>
      <c r="H72" s="105">
        <f t="shared" si="46"/>
        <v>757741000</v>
      </c>
      <c r="I72" s="106">
        <f t="shared" si="46"/>
        <v>514287160</v>
      </c>
      <c r="J72" s="105">
        <f t="shared" si="46"/>
        <v>1033969000</v>
      </c>
      <c r="K72" s="106">
        <f t="shared" si="46"/>
        <v>655974615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1791710000</v>
      </c>
      <c r="Q72" s="106">
        <f>$I72      +$K72      +$M72      +$O72</f>
        <v>1170261775</v>
      </c>
      <c r="R72" s="61">
        <f>IF(($H72      =0),0,((($J72      -$H72      )/$H72      )*100))</f>
        <v>36.454144621975054</v>
      </c>
      <c r="S72" s="62">
        <f>IF(($I72      =0),0,((($K72      -$I72      )/$I72      )*100))</f>
        <v>27.550261025377338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37.097065731028827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26.403292385798029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+SPxmvbDoBzGYngY81iE7m66Z7nkN/OIPxxFTl5HLqyTSoD5RPOqZfdH94m7L+SYTO1e/ZwTSJsAPVFYnl7Vbg==" saltValue="OZJjD9juBc8yQXBTGyHGQ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169000</v>
      </c>
      <c r="I10" s="94">
        <v>1892440</v>
      </c>
      <c r="J10" s="93">
        <v>1949000</v>
      </c>
      <c r="K10" s="94">
        <v>147700</v>
      </c>
      <c r="L10" s="93"/>
      <c r="M10" s="94"/>
      <c r="N10" s="93"/>
      <c r="O10" s="94"/>
      <c r="P10" s="93">
        <f t="shared" ref="P10:P16" si="1">$H10      +$J10      +$L10      +$N10</f>
        <v>2118000</v>
      </c>
      <c r="Q10" s="94">
        <f t="shared" ref="Q10:Q16" si="2">$I10      +$K10      +$M10      +$O10</f>
        <v>2040140</v>
      </c>
      <c r="R10" s="48">
        <f t="shared" ref="R10:R16" si="3">IF(($H10      =0),0,((($J10      -$H10      )/$H10      )*100))</f>
        <v>1053.2544378698224</v>
      </c>
      <c r="S10" s="49">
        <f t="shared" ref="S10:S16" si="4">IF(($I10      =0),0,((($K10      -$I10      )/$I10      )*100))</f>
        <v>-92.195261144342751</v>
      </c>
      <c r="T10" s="48">
        <f t="shared" ref="T10:T15" si="5">IF(($E10      =0),0,(($P10      /$E10      )*100))</f>
        <v>68.322580645161295</v>
      </c>
      <c r="U10" s="50">
        <f t="shared" ref="U10:U15" si="6">IF(($E10      =0),0,(($Q10      /$E10      )*100))</f>
        <v>65.810967741935485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169000</v>
      </c>
      <c r="I16" s="97">
        <f t="shared" si="7"/>
        <v>1892440</v>
      </c>
      <c r="J16" s="96">
        <f t="shared" si="7"/>
        <v>1949000</v>
      </c>
      <c r="K16" s="97">
        <f t="shared" si="7"/>
        <v>147700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2118000</v>
      </c>
      <c r="Q16" s="97">
        <f t="shared" si="2"/>
        <v>2040140</v>
      </c>
      <c r="R16" s="52">
        <f t="shared" si="3"/>
        <v>1053.2544378698224</v>
      </c>
      <c r="S16" s="53">
        <f t="shared" si="4"/>
        <v>-92.195261144342751</v>
      </c>
      <c r="T16" s="52">
        <f>IF((SUM($E9:$E13)+$E15)=0,0,(P16/(SUM($E9:$E13)+$E15)*100))</f>
        <v>68.322580645161295</v>
      </c>
      <c r="U16" s="54">
        <f>IF((SUM($E9:$E13)+$E15)=0,0,(Q16/(SUM($E9:$E13)+$E15)*100))</f>
        <v>65.810967741935485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1195000</v>
      </c>
      <c r="C32" s="92">
        <v>0</v>
      </c>
      <c r="D32" s="92"/>
      <c r="E32" s="92">
        <f>$B32      +$C32      +$D32</f>
        <v>1195000</v>
      </c>
      <c r="F32" s="93">
        <v>1195000</v>
      </c>
      <c r="G32" s="94">
        <v>836000</v>
      </c>
      <c r="H32" s="93">
        <v>299000</v>
      </c>
      <c r="I32" s="94"/>
      <c r="J32" s="93">
        <v>486000</v>
      </c>
      <c r="K32" s="94">
        <v>326783</v>
      </c>
      <c r="L32" s="93"/>
      <c r="M32" s="94"/>
      <c r="N32" s="93"/>
      <c r="O32" s="94"/>
      <c r="P32" s="93">
        <f>$H32      +$J32      +$L32      +$N32</f>
        <v>785000</v>
      </c>
      <c r="Q32" s="94">
        <f>$I32      +$K32      +$M32      +$O32</f>
        <v>326783</v>
      </c>
      <c r="R32" s="48">
        <f>IF(($H32      =0),0,((($J32      -$H32      )/$H32      )*100))</f>
        <v>62.541806020066893</v>
      </c>
      <c r="S32" s="49">
        <f>IF(($I32      =0),0,((($K32      -$I32      )/$I32      )*100))</f>
        <v>0</v>
      </c>
      <c r="T32" s="48">
        <f>IF(($E32      =0),0,(($P32      /$E32      )*100))</f>
        <v>65.690376569037653</v>
      </c>
      <c r="U32" s="50">
        <f>IF(($E32      =0),0,(($Q32      /$E32      )*100))</f>
        <v>27.345857740585771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1195000</v>
      </c>
      <c r="C33" s="95">
        <f>C32</f>
        <v>0</v>
      </c>
      <c r="D33" s="95"/>
      <c r="E33" s="95">
        <f>$B33      +$C33      +$D33</f>
        <v>1195000</v>
      </c>
      <c r="F33" s="96">
        <f t="shared" ref="F33:O33" si="17">F32</f>
        <v>1195000</v>
      </c>
      <c r="G33" s="97">
        <f t="shared" si="17"/>
        <v>836000</v>
      </c>
      <c r="H33" s="96">
        <f t="shared" si="17"/>
        <v>299000</v>
      </c>
      <c r="I33" s="97">
        <f t="shared" si="17"/>
        <v>0</v>
      </c>
      <c r="J33" s="96">
        <f t="shared" si="17"/>
        <v>486000</v>
      </c>
      <c r="K33" s="97">
        <f t="shared" si="17"/>
        <v>326783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785000</v>
      </c>
      <c r="Q33" s="97">
        <f>$I33      +$K33      +$M33      +$O33</f>
        <v>326783</v>
      </c>
      <c r="R33" s="52">
        <f>IF(($H33      =0),0,((($J33      -$H33      )/$H33      )*100))</f>
        <v>62.541806020066893</v>
      </c>
      <c r="S33" s="53">
        <f>IF(($I33      =0),0,((($K33      -$I33      )/$I33      )*100))</f>
        <v>0</v>
      </c>
      <c r="T33" s="52">
        <f>IF($E33   =0,0,($P33   /$E33   )*100)</f>
        <v>65.690376569037653</v>
      </c>
      <c r="U33" s="54">
        <f>IF($E33   =0,0,($Q33   /$E33   )*100)</f>
        <v>27.345857740585771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20000000</v>
      </c>
      <c r="C35" s="92">
        <v>0</v>
      </c>
      <c r="D35" s="92"/>
      <c r="E35" s="92">
        <f t="shared" ref="E35:E40" si="18">$B35      +$C35      +$D35</f>
        <v>20000000</v>
      </c>
      <c r="F35" s="93">
        <v>20000000</v>
      </c>
      <c r="G35" s="94">
        <v>15000000</v>
      </c>
      <c r="H35" s="93"/>
      <c r="I35" s="94"/>
      <c r="J35" s="93">
        <v>1614000</v>
      </c>
      <c r="K35" s="94">
        <v>1656656</v>
      </c>
      <c r="L35" s="93"/>
      <c r="M35" s="94"/>
      <c r="N35" s="93"/>
      <c r="O35" s="94"/>
      <c r="P35" s="93">
        <f t="shared" ref="P35:P40" si="19">$H35      +$J35      +$L35      +$N35</f>
        <v>1614000</v>
      </c>
      <c r="Q35" s="94">
        <f t="shared" ref="Q35:Q40" si="20">$I35      +$K35      +$M35      +$O35</f>
        <v>1656656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8.07</v>
      </c>
      <c r="U35" s="50">
        <f t="shared" ref="U35:U39" si="24">IF(($E35      =0),0,(($Q35      /$E35      )*100))</f>
        <v>8.2832799999999995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7612000</v>
      </c>
      <c r="C36" s="92">
        <v>0</v>
      </c>
      <c r="D36" s="92"/>
      <c r="E36" s="92">
        <f t="shared" si="18"/>
        <v>7612000</v>
      </c>
      <c r="F36" s="93">
        <v>7612000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2000000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30612000</v>
      </c>
      <c r="C40" s="95">
        <f>SUM(C35:C39)</f>
        <v>0</v>
      </c>
      <c r="D40" s="95"/>
      <c r="E40" s="95">
        <f t="shared" si="18"/>
        <v>30612000</v>
      </c>
      <c r="F40" s="96">
        <f t="shared" ref="F40:O40" si="25">SUM(F35:F39)</f>
        <v>30612000</v>
      </c>
      <c r="G40" s="97">
        <f t="shared" si="25"/>
        <v>17000000</v>
      </c>
      <c r="H40" s="96">
        <f t="shared" si="25"/>
        <v>0</v>
      </c>
      <c r="I40" s="97">
        <f t="shared" si="25"/>
        <v>0</v>
      </c>
      <c r="J40" s="96">
        <f t="shared" si="25"/>
        <v>1614000</v>
      </c>
      <c r="K40" s="97">
        <f t="shared" si="25"/>
        <v>1656656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1614000</v>
      </c>
      <c r="Q40" s="97">
        <f t="shared" si="20"/>
        <v>1656656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7.0173913043478269</v>
      </c>
      <c r="U40" s="54">
        <f>IF((+$E35+$E38) =0,0,(Q40   /(+$E35+$E38) )*100)</f>
        <v>7.202852173913044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34907000</v>
      </c>
      <c r="C67" s="104">
        <f>SUM(C9:C15,C18:C23,C26:C29,C32,C35:C39,C42:C52,C55:C58,C61:C65)</f>
        <v>0</v>
      </c>
      <c r="D67" s="104"/>
      <c r="E67" s="104">
        <f t="shared" si="35"/>
        <v>34907000</v>
      </c>
      <c r="F67" s="105">
        <f t="shared" ref="F67:O67" si="43">SUM(F9:F15,F18:F23,F26:F29,F32,F35:F39,F42:F52,F55:F58,F61:F65)</f>
        <v>34907000</v>
      </c>
      <c r="G67" s="106">
        <f t="shared" si="43"/>
        <v>20936000</v>
      </c>
      <c r="H67" s="105">
        <f t="shared" si="43"/>
        <v>468000</v>
      </c>
      <c r="I67" s="106">
        <f t="shared" si="43"/>
        <v>1892440</v>
      </c>
      <c r="J67" s="105">
        <f t="shared" si="43"/>
        <v>4049000</v>
      </c>
      <c r="K67" s="106">
        <f t="shared" si="43"/>
        <v>2131139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4517000</v>
      </c>
      <c r="Q67" s="106">
        <f t="shared" si="37"/>
        <v>4023579</v>
      </c>
      <c r="R67" s="61">
        <f t="shared" si="38"/>
        <v>765.17094017094018</v>
      </c>
      <c r="S67" s="62">
        <f t="shared" si="39"/>
        <v>12.613292891716515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16.548818464920316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14.741084447701045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33685000</v>
      </c>
      <c r="C69" s="92">
        <v>0</v>
      </c>
      <c r="D69" s="92"/>
      <c r="E69" s="92">
        <f>$B69      +$C69      +$D69</f>
        <v>33685000</v>
      </c>
      <c r="F69" s="93">
        <v>33685000</v>
      </c>
      <c r="G69" s="94">
        <v>17921000</v>
      </c>
      <c r="H69" s="93">
        <v>5800000</v>
      </c>
      <c r="I69" s="94">
        <v>4893027</v>
      </c>
      <c r="J69" s="93">
        <v>5737000</v>
      </c>
      <c r="K69" s="94">
        <v>2788438</v>
      </c>
      <c r="L69" s="93"/>
      <c r="M69" s="94"/>
      <c r="N69" s="93"/>
      <c r="O69" s="94"/>
      <c r="P69" s="93">
        <f>$H69      +$J69      +$L69      +$N69</f>
        <v>11537000</v>
      </c>
      <c r="Q69" s="94">
        <f>$I69      +$K69      +$M69      +$O69</f>
        <v>7681465</v>
      </c>
      <c r="R69" s="48">
        <f>IF(($H69      =0),0,((($J69      -$H69      )/$H69      )*100))</f>
        <v>-1.0862068965517242</v>
      </c>
      <c r="S69" s="49">
        <f>IF(($I69      =0),0,((($K69      -$I69      )/$I69      )*100))</f>
        <v>-43.012004634350063</v>
      </c>
      <c r="T69" s="48">
        <f>IF(($E69      =0),0,(($P69      /$E69      )*100))</f>
        <v>34.249666023452576</v>
      </c>
      <c r="U69" s="50">
        <f>IF(($E69      =0),0,(($Q69      /$E69      )*100))</f>
        <v>22.803814754341694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33685000</v>
      </c>
      <c r="C70" s="101">
        <f>C69</f>
        <v>0</v>
      </c>
      <c r="D70" s="101"/>
      <c r="E70" s="101">
        <f>$B70      +$C70      +$D70</f>
        <v>33685000</v>
      </c>
      <c r="F70" s="102">
        <f t="shared" ref="F70:O70" si="44">F69</f>
        <v>33685000</v>
      </c>
      <c r="G70" s="103">
        <f t="shared" si="44"/>
        <v>17921000</v>
      </c>
      <c r="H70" s="102">
        <f t="shared" si="44"/>
        <v>5800000</v>
      </c>
      <c r="I70" s="103">
        <f t="shared" si="44"/>
        <v>4893027</v>
      </c>
      <c r="J70" s="102">
        <f t="shared" si="44"/>
        <v>5737000</v>
      </c>
      <c r="K70" s="103">
        <f t="shared" si="44"/>
        <v>2788438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11537000</v>
      </c>
      <c r="Q70" s="103">
        <f>$I70      +$K70      +$M70      +$O70</f>
        <v>7681465</v>
      </c>
      <c r="R70" s="57">
        <f>IF(($H70      =0),0,((($J70      -$H70      )/$H70      )*100))</f>
        <v>-1.0862068965517242</v>
      </c>
      <c r="S70" s="58">
        <f>IF(($I70      =0),0,((($K70      -$I70      )/$I70      )*100))</f>
        <v>-43.012004634350063</v>
      </c>
      <c r="T70" s="57">
        <f>IF($E70   =0,0,($P70   /$E70   )*100)</f>
        <v>34.249666023452576</v>
      </c>
      <c r="U70" s="59">
        <f>IF($E70   =0,0,($Q70   /$E70 )*100)</f>
        <v>22.803814754341694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33685000</v>
      </c>
      <c r="C71" s="104">
        <f>C69</f>
        <v>0</v>
      </c>
      <c r="D71" s="104"/>
      <c r="E71" s="104">
        <f>$B71      +$C71      +$D71</f>
        <v>33685000</v>
      </c>
      <c r="F71" s="105">
        <f t="shared" ref="F71:O71" si="45">F69</f>
        <v>33685000</v>
      </c>
      <c r="G71" s="106">
        <f t="shared" si="45"/>
        <v>17921000</v>
      </c>
      <c r="H71" s="105">
        <f t="shared" si="45"/>
        <v>5800000</v>
      </c>
      <c r="I71" s="106">
        <f t="shared" si="45"/>
        <v>4893027</v>
      </c>
      <c r="J71" s="105">
        <f t="shared" si="45"/>
        <v>5737000</v>
      </c>
      <c r="K71" s="106">
        <f t="shared" si="45"/>
        <v>2788438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11537000</v>
      </c>
      <c r="Q71" s="106">
        <f>$I71      +$K71      +$M71      +$O71</f>
        <v>7681465</v>
      </c>
      <c r="R71" s="61">
        <f>IF(($H71      =0),0,((($J71      -$H71      )/$H71      )*100))</f>
        <v>-1.0862068965517242</v>
      </c>
      <c r="S71" s="62">
        <f>IF(($I71      =0),0,((($K71      -$I71      )/$I71      )*100))</f>
        <v>-43.012004634350063</v>
      </c>
      <c r="T71" s="61">
        <f>IF($E71   =0,0,($P71   /$E71   )*100)</f>
        <v>34.249666023452576</v>
      </c>
      <c r="U71" s="65">
        <f>IF($E71   =0,0,($Q71   /$E71   )*100)</f>
        <v>22.803814754341694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68592000</v>
      </c>
      <c r="C72" s="104">
        <f>SUM(C9:C15,C18:C23,C26:C29,C32,C35:C39,C42:C52,C55:C58,C61:C65,C69)</f>
        <v>0</v>
      </c>
      <c r="D72" s="104"/>
      <c r="E72" s="104">
        <f>$B72      +$C72      +$D72</f>
        <v>68592000</v>
      </c>
      <c r="F72" s="105">
        <f t="shared" ref="F72:O72" si="46">SUM(F9:F15,F18:F23,F26:F29,F32,F35:F39,F42:F52,F55:F58,F61:F65,F69)</f>
        <v>68592000</v>
      </c>
      <c r="G72" s="106">
        <f t="shared" si="46"/>
        <v>38857000</v>
      </c>
      <c r="H72" s="105">
        <f t="shared" si="46"/>
        <v>6268000</v>
      </c>
      <c r="I72" s="106">
        <f t="shared" si="46"/>
        <v>6785467</v>
      </c>
      <c r="J72" s="105">
        <f t="shared" si="46"/>
        <v>9786000</v>
      </c>
      <c r="K72" s="106">
        <f t="shared" si="46"/>
        <v>4919577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16054000</v>
      </c>
      <c r="Q72" s="106">
        <f>$I72      +$K72      +$M72      +$O72</f>
        <v>11705044</v>
      </c>
      <c r="R72" s="61">
        <f>IF(($H72      =0),0,((($J72      -$H72      )/$H72      )*100))</f>
        <v>56.126356094447992</v>
      </c>
      <c r="S72" s="62">
        <f>IF(($I72      =0),0,((($K72      -$I72      )/$I72      )*100))</f>
        <v>-27.498328412768053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26.326664480157429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19.194890127910792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cwQcWC1CrfqvayxYxAeb6UAPiQ1eBAM5OdHw2E7LuBZpH62wOTH037oC3bEtdEk5PiOL6Dhc/rVvFJmkJpQ0SQ==" saltValue="fU7VQx83oPcgm0aPJkyIX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1850000</v>
      </c>
      <c r="C10" s="92">
        <v>0</v>
      </c>
      <c r="D10" s="92"/>
      <c r="E10" s="92">
        <f t="shared" ref="E10:E16" si="0">$B10      +$C10      +$D10</f>
        <v>1850000</v>
      </c>
      <c r="F10" s="93">
        <v>1850000</v>
      </c>
      <c r="G10" s="94">
        <v>1850000</v>
      </c>
      <c r="H10" s="93">
        <v>100000</v>
      </c>
      <c r="I10" s="94">
        <v>1050000</v>
      </c>
      <c r="J10" s="93">
        <v>1114000</v>
      </c>
      <c r="K10" s="94">
        <v>150000</v>
      </c>
      <c r="L10" s="93"/>
      <c r="M10" s="94"/>
      <c r="N10" s="93"/>
      <c r="O10" s="94"/>
      <c r="P10" s="93">
        <f t="shared" ref="P10:P16" si="1">$H10      +$J10      +$L10      +$N10</f>
        <v>1214000</v>
      </c>
      <c r="Q10" s="94">
        <f t="shared" ref="Q10:Q16" si="2">$I10      +$K10      +$M10      +$O10</f>
        <v>1200000</v>
      </c>
      <c r="R10" s="48">
        <f t="shared" ref="R10:R16" si="3">IF(($H10      =0),0,((($J10      -$H10      )/$H10      )*100))</f>
        <v>1014</v>
      </c>
      <c r="S10" s="49">
        <f t="shared" ref="S10:S16" si="4">IF(($I10      =0),0,((($K10      -$I10      )/$I10      )*100))</f>
        <v>-85.714285714285708</v>
      </c>
      <c r="T10" s="48">
        <f t="shared" ref="T10:T15" si="5">IF(($E10      =0),0,(($P10      /$E10      )*100))</f>
        <v>65.621621621621614</v>
      </c>
      <c r="U10" s="50">
        <f t="shared" ref="U10:U15" si="6">IF(($E10      =0),0,(($Q10      /$E10      )*100))</f>
        <v>64.86486486486487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1850000</v>
      </c>
      <c r="C16" s="95">
        <f>SUM(C9:C15)</f>
        <v>0</v>
      </c>
      <c r="D16" s="95"/>
      <c r="E16" s="95">
        <f t="shared" si="0"/>
        <v>1850000</v>
      </c>
      <c r="F16" s="96">
        <f t="shared" ref="F16:O16" si="7">SUM(F9:F15)</f>
        <v>1850000</v>
      </c>
      <c r="G16" s="97">
        <f t="shared" si="7"/>
        <v>1850000</v>
      </c>
      <c r="H16" s="96">
        <f t="shared" si="7"/>
        <v>100000</v>
      </c>
      <c r="I16" s="97">
        <f t="shared" si="7"/>
        <v>1050000</v>
      </c>
      <c r="J16" s="96">
        <f t="shared" si="7"/>
        <v>1114000</v>
      </c>
      <c r="K16" s="97">
        <f t="shared" si="7"/>
        <v>150000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1214000</v>
      </c>
      <c r="Q16" s="97">
        <f t="shared" si="2"/>
        <v>1200000</v>
      </c>
      <c r="R16" s="52">
        <f t="shared" si="3"/>
        <v>1014</v>
      </c>
      <c r="S16" s="53">
        <f t="shared" si="4"/>
        <v>-85.714285714285708</v>
      </c>
      <c r="T16" s="52">
        <f>IF((SUM($E9:$E13)+$E15)=0,0,(P16/(SUM($E9:$E13)+$E15)*100))</f>
        <v>65.621621621621614</v>
      </c>
      <c r="U16" s="54">
        <f>IF((SUM($E9:$E13)+$E15)=0,0,(Q16/(SUM($E9:$E13)+$E15)*100))</f>
        <v>64.86486486486487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1175000</v>
      </c>
      <c r="C32" s="92">
        <v>0</v>
      </c>
      <c r="D32" s="92"/>
      <c r="E32" s="92">
        <f>$B32      +$C32      +$D32</f>
        <v>1175000</v>
      </c>
      <c r="F32" s="93">
        <v>1175000</v>
      </c>
      <c r="G32" s="94">
        <v>822000</v>
      </c>
      <c r="H32" s="93">
        <v>342000</v>
      </c>
      <c r="I32" s="94">
        <v>504657</v>
      </c>
      <c r="J32" s="93">
        <v>702000</v>
      </c>
      <c r="K32" s="94">
        <v>504122</v>
      </c>
      <c r="L32" s="93"/>
      <c r="M32" s="94"/>
      <c r="N32" s="93"/>
      <c r="O32" s="94"/>
      <c r="P32" s="93">
        <f>$H32      +$J32      +$L32      +$N32</f>
        <v>1044000</v>
      </c>
      <c r="Q32" s="94">
        <f>$I32      +$K32      +$M32      +$O32</f>
        <v>1008779</v>
      </c>
      <c r="R32" s="48">
        <f>IF(($H32      =0),0,((($J32      -$H32      )/$H32      )*100))</f>
        <v>105.26315789473684</v>
      </c>
      <c r="S32" s="49">
        <f>IF(($I32      =0),0,((($K32      -$I32      )/$I32      )*100))</f>
        <v>-0.10601259865611692</v>
      </c>
      <c r="T32" s="48">
        <f>IF(($E32      =0),0,(($P32      /$E32      )*100))</f>
        <v>88.851063829787236</v>
      </c>
      <c r="U32" s="50">
        <f>IF(($E32      =0),0,(($Q32      /$E32      )*100))</f>
        <v>85.853531914893622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1175000</v>
      </c>
      <c r="C33" s="95">
        <f>C32</f>
        <v>0</v>
      </c>
      <c r="D33" s="95"/>
      <c r="E33" s="95">
        <f>$B33      +$C33      +$D33</f>
        <v>1175000</v>
      </c>
      <c r="F33" s="96">
        <f t="shared" ref="F33:O33" si="17">F32</f>
        <v>1175000</v>
      </c>
      <c r="G33" s="97">
        <f t="shared" si="17"/>
        <v>822000</v>
      </c>
      <c r="H33" s="96">
        <f t="shared" si="17"/>
        <v>342000</v>
      </c>
      <c r="I33" s="97">
        <f t="shared" si="17"/>
        <v>504657</v>
      </c>
      <c r="J33" s="96">
        <f t="shared" si="17"/>
        <v>702000</v>
      </c>
      <c r="K33" s="97">
        <f t="shared" si="17"/>
        <v>504122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1044000</v>
      </c>
      <c r="Q33" s="97">
        <f>$I33      +$K33      +$M33      +$O33</f>
        <v>1008779</v>
      </c>
      <c r="R33" s="52">
        <f>IF(($H33      =0),0,((($J33      -$H33      )/$H33      )*100))</f>
        <v>105.26315789473684</v>
      </c>
      <c r="S33" s="53">
        <f>IF(($I33      =0),0,((($K33      -$I33      )/$I33      )*100))</f>
        <v>-0.10601259865611692</v>
      </c>
      <c r="T33" s="52">
        <f>IF($E33   =0,0,($P33   /$E33   )*100)</f>
        <v>88.851063829787236</v>
      </c>
      <c r="U33" s="54">
        <f>IF($E33   =0,0,($Q33   /$E33   )*100)</f>
        <v>85.853531914893622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8557000</v>
      </c>
      <c r="C36" s="92">
        <v>0</v>
      </c>
      <c r="D36" s="92"/>
      <c r="E36" s="92">
        <f t="shared" si="18"/>
        <v>8557000</v>
      </c>
      <c r="F36" s="93">
        <v>8557000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8557000</v>
      </c>
      <c r="C40" s="95">
        <f>SUM(C35:C39)</f>
        <v>0</v>
      </c>
      <c r="D40" s="95"/>
      <c r="E40" s="95">
        <f t="shared" si="18"/>
        <v>8557000</v>
      </c>
      <c r="F40" s="96">
        <f t="shared" ref="F40:O40" si="25">SUM(F35:F39)</f>
        <v>8557000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11582000</v>
      </c>
      <c r="C67" s="104">
        <f>SUM(C9:C15,C18:C23,C26:C29,C32,C35:C39,C42:C52,C55:C58,C61:C65)</f>
        <v>0</v>
      </c>
      <c r="D67" s="104"/>
      <c r="E67" s="104">
        <f t="shared" si="35"/>
        <v>11582000</v>
      </c>
      <c r="F67" s="105">
        <f t="shared" ref="F67:O67" si="43">SUM(F9:F15,F18:F23,F26:F29,F32,F35:F39,F42:F52,F55:F58,F61:F65)</f>
        <v>11582000</v>
      </c>
      <c r="G67" s="106">
        <f t="shared" si="43"/>
        <v>2672000</v>
      </c>
      <c r="H67" s="105">
        <f t="shared" si="43"/>
        <v>442000</v>
      </c>
      <c r="I67" s="106">
        <f t="shared" si="43"/>
        <v>1554657</v>
      </c>
      <c r="J67" s="105">
        <f t="shared" si="43"/>
        <v>1816000</v>
      </c>
      <c r="K67" s="106">
        <f t="shared" si="43"/>
        <v>654122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2258000</v>
      </c>
      <c r="Q67" s="106">
        <f t="shared" si="37"/>
        <v>2208779</v>
      </c>
      <c r="R67" s="61">
        <f t="shared" si="38"/>
        <v>310.85972850678735</v>
      </c>
      <c r="S67" s="62">
        <f t="shared" si="39"/>
        <v>-57.924995674286997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74.644628099173545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73.017487603305781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28150000</v>
      </c>
      <c r="C69" s="92">
        <v>0</v>
      </c>
      <c r="D69" s="92"/>
      <c r="E69" s="92">
        <f>$B69      +$C69      +$D69</f>
        <v>28150000</v>
      </c>
      <c r="F69" s="93">
        <v>28150000</v>
      </c>
      <c r="G69" s="94">
        <v>11187000</v>
      </c>
      <c r="H69" s="93">
        <v>11187000</v>
      </c>
      <c r="I69" s="94">
        <v>11433372</v>
      </c>
      <c r="J69" s="93">
        <v>6523000</v>
      </c>
      <c r="K69" s="94">
        <v>6522869</v>
      </c>
      <c r="L69" s="93"/>
      <c r="M69" s="94"/>
      <c r="N69" s="93"/>
      <c r="O69" s="94"/>
      <c r="P69" s="93">
        <f>$H69      +$J69      +$L69      +$N69</f>
        <v>17710000</v>
      </c>
      <c r="Q69" s="94">
        <f>$I69      +$K69      +$M69      +$O69</f>
        <v>17956241</v>
      </c>
      <c r="R69" s="48">
        <f>IF(($H69      =0),0,((($J69      -$H69      )/$H69      )*100))</f>
        <v>-41.691248770894788</v>
      </c>
      <c r="S69" s="49">
        <f>IF(($I69      =0),0,((($K69      -$I69      )/$I69      )*100))</f>
        <v>-42.948860581112903</v>
      </c>
      <c r="T69" s="48">
        <f>IF(($E69      =0),0,(($P69      /$E69      )*100))</f>
        <v>62.912966252220251</v>
      </c>
      <c r="U69" s="50">
        <f>IF(($E69      =0),0,(($Q69      /$E69      )*100))</f>
        <v>63.787712255772647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28150000</v>
      </c>
      <c r="C70" s="101">
        <f>C69</f>
        <v>0</v>
      </c>
      <c r="D70" s="101"/>
      <c r="E70" s="101">
        <f>$B70      +$C70      +$D70</f>
        <v>28150000</v>
      </c>
      <c r="F70" s="102">
        <f t="shared" ref="F70:O70" si="44">F69</f>
        <v>28150000</v>
      </c>
      <c r="G70" s="103">
        <f t="shared" si="44"/>
        <v>11187000</v>
      </c>
      <c r="H70" s="102">
        <f t="shared" si="44"/>
        <v>11187000</v>
      </c>
      <c r="I70" s="103">
        <f t="shared" si="44"/>
        <v>11433372</v>
      </c>
      <c r="J70" s="102">
        <f t="shared" si="44"/>
        <v>6523000</v>
      </c>
      <c r="K70" s="103">
        <f t="shared" si="44"/>
        <v>6522869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17710000</v>
      </c>
      <c r="Q70" s="103">
        <f>$I70      +$K70      +$M70      +$O70</f>
        <v>17956241</v>
      </c>
      <c r="R70" s="57">
        <f>IF(($H70      =0),0,((($J70      -$H70      )/$H70      )*100))</f>
        <v>-41.691248770894788</v>
      </c>
      <c r="S70" s="58">
        <f>IF(($I70      =0),0,((($K70      -$I70      )/$I70      )*100))</f>
        <v>-42.948860581112903</v>
      </c>
      <c r="T70" s="57">
        <f>IF($E70   =0,0,($P70   /$E70   )*100)</f>
        <v>62.912966252220251</v>
      </c>
      <c r="U70" s="59">
        <f>IF($E70   =0,0,($Q70   /$E70 )*100)</f>
        <v>63.787712255772647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28150000</v>
      </c>
      <c r="C71" s="104">
        <f>C69</f>
        <v>0</v>
      </c>
      <c r="D71" s="104"/>
      <c r="E71" s="104">
        <f>$B71      +$C71      +$D71</f>
        <v>28150000</v>
      </c>
      <c r="F71" s="105">
        <f t="shared" ref="F71:O71" si="45">F69</f>
        <v>28150000</v>
      </c>
      <c r="G71" s="106">
        <f t="shared" si="45"/>
        <v>11187000</v>
      </c>
      <c r="H71" s="105">
        <f t="shared" si="45"/>
        <v>11187000</v>
      </c>
      <c r="I71" s="106">
        <f t="shared" si="45"/>
        <v>11433372</v>
      </c>
      <c r="J71" s="105">
        <f t="shared" si="45"/>
        <v>6523000</v>
      </c>
      <c r="K71" s="106">
        <f t="shared" si="45"/>
        <v>6522869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17710000</v>
      </c>
      <c r="Q71" s="106">
        <f>$I71      +$K71      +$M71      +$O71</f>
        <v>17956241</v>
      </c>
      <c r="R71" s="61">
        <f>IF(($H71      =0),0,((($J71      -$H71      )/$H71      )*100))</f>
        <v>-41.691248770894788</v>
      </c>
      <c r="S71" s="62">
        <f>IF(($I71      =0),0,((($K71      -$I71      )/$I71      )*100))</f>
        <v>-42.948860581112903</v>
      </c>
      <c r="T71" s="61">
        <f>IF($E71   =0,0,($P71   /$E71   )*100)</f>
        <v>62.912966252220251</v>
      </c>
      <c r="U71" s="65">
        <f>IF($E71   =0,0,($Q71   /$E71   )*100)</f>
        <v>63.787712255772647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39732000</v>
      </c>
      <c r="C72" s="104">
        <f>SUM(C9:C15,C18:C23,C26:C29,C32,C35:C39,C42:C52,C55:C58,C61:C65,C69)</f>
        <v>0</v>
      </c>
      <c r="D72" s="104"/>
      <c r="E72" s="104">
        <f>$B72      +$C72      +$D72</f>
        <v>39732000</v>
      </c>
      <c r="F72" s="105">
        <f t="shared" ref="F72:O72" si="46">SUM(F9:F15,F18:F23,F26:F29,F32,F35:F39,F42:F52,F55:F58,F61:F65,F69)</f>
        <v>39732000</v>
      </c>
      <c r="G72" s="106">
        <f t="shared" si="46"/>
        <v>13859000</v>
      </c>
      <c r="H72" s="105">
        <f t="shared" si="46"/>
        <v>11629000</v>
      </c>
      <c r="I72" s="106">
        <f t="shared" si="46"/>
        <v>12988029</v>
      </c>
      <c r="J72" s="105">
        <f t="shared" si="46"/>
        <v>8339000</v>
      </c>
      <c r="K72" s="106">
        <f t="shared" si="46"/>
        <v>7176991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19968000</v>
      </c>
      <c r="Q72" s="106">
        <f>$I72      +$K72      +$M72      +$O72</f>
        <v>20165020</v>
      </c>
      <c r="R72" s="61">
        <f>IF(($H72      =0),0,((($J72      -$H72      )/$H72      )*100))</f>
        <v>-28.291340613982285</v>
      </c>
      <c r="S72" s="62">
        <f>IF(($I72      =0),0,((($K72      -$I72      )/$I72      )*100))</f>
        <v>-44.741492338829858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64.051323175621491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64.683303929430636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kvDCXihAiCSzF5kxJbFNrq8R5Cs/w3li8fLtjWC4rBCXYNn6/HDFUKIRrV0+/5RUcCCtP75nTlY2FGEOVU6MpA==" saltValue="ID3AxyMx5yKK94dTdHXzY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2850000</v>
      </c>
      <c r="C10" s="92">
        <v>0</v>
      </c>
      <c r="D10" s="92"/>
      <c r="E10" s="92">
        <f t="shared" ref="E10:E16" si="0">$B10      +$C10      +$D10</f>
        <v>2850000</v>
      </c>
      <c r="F10" s="93">
        <v>2850000</v>
      </c>
      <c r="G10" s="94">
        <v>2850000</v>
      </c>
      <c r="H10" s="93">
        <v>603000</v>
      </c>
      <c r="I10" s="94"/>
      <c r="J10" s="93">
        <v>1068000</v>
      </c>
      <c r="K10" s="94"/>
      <c r="L10" s="93"/>
      <c r="M10" s="94"/>
      <c r="N10" s="93"/>
      <c r="O10" s="94"/>
      <c r="P10" s="93">
        <f t="shared" ref="P10:P16" si="1">$H10      +$J10      +$L10      +$N10</f>
        <v>1671000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77.114427860696523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58.631578947368425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2850000</v>
      </c>
      <c r="C16" s="95">
        <f>SUM(C9:C15)</f>
        <v>0</v>
      </c>
      <c r="D16" s="95"/>
      <c r="E16" s="95">
        <f t="shared" si="0"/>
        <v>2850000</v>
      </c>
      <c r="F16" s="96">
        <f t="shared" ref="F16:O16" si="7">SUM(F9:F15)</f>
        <v>2850000</v>
      </c>
      <c r="G16" s="97">
        <f t="shared" si="7"/>
        <v>2850000</v>
      </c>
      <c r="H16" s="96">
        <f t="shared" si="7"/>
        <v>603000</v>
      </c>
      <c r="I16" s="97">
        <f t="shared" si="7"/>
        <v>0</v>
      </c>
      <c r="J16" s="96">
        <f t="shared" si="7"/>
        <v>1068000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1671000</v>
      </c>
      <c r="Q16" s="97">
        <f t="shared" si="2"/>
        <v>0</v>
      </c>
      <c r="R16" s="52">
        <f t="shared" si="3"/>
        <v>77.114427860696523</v>
      </c>
      <c r="S16" s="53">
        <f t="shared" si="4"/>
        <v>0</v>
      </c>
      <c r="T16" s="52">
        <f>IF((SUM($E9:$E13)+$E15)=0,0,(P16/(SUM($E9:$E13)+$E15)*100))</f>
        <v>58.631578947368425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1715000</v>
      </c>
      <c r="C32" s="92">
        <v>0</v>
      </c>
      <c r="D32" s="92"/>
      <c r="E32" s="92">
        <f>$B32      +$C32      +$D32</f>
        <v>1715000</v>
      </c>
      <c r="F32" s="93">
        <v>1715000</v>
      </c>
      <c r="G32" s="94">
        <v>1200000</v>
      </c>
      <c r="H32" s="93">
        <v>912000</v>
      </c>
      <c r="I32" s="94"/>
      <c r="J32" s="93">
        <v>688000</v>
      </c>
      <c r="K32" s="94"/>
      <c r="L32" s="93"/>
      <c r="M32" s="94"/>
      <c r="N32" s="93"/>
      <c r="O32" s="94"/>
      <c r="P32" s="93">
        <f>$H32      +$J32      +$L32      +$N32</f>
        <v>1600000</v>
      </c>
      <c r="Q32" s="94">
        <f>$I32      +$K32      +$M32      +$O32</f>
        <v>0</v>
      </c>
      <c r="R32" s="48">
        <f>IF(($H32      =0),0,((($J32      -$H32      )/$H32      )*100))</f>
        <v>-24.561403508771928</v>
      </c>
      <c r="S32" s="49">
        <f>IF(($I32      =0),0,((($K32      -$I32      )/$I32      )*100))</f>
        <v>0</v>
      </c>
      <c r="T32" s="48">
        <f>IF(($E32      =0),0,(($P32      /$E32      )*100))</f>
        <v>93.294460641399411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1715000</v>
      </c>
      <c r="C33" s="95">
        <f>C32</f>
        <v>0</v>
      </c>
      <c r="D33" s="95"/>
      <c r="E33" s="95">
        <f>$B33      +$C33      +$D33</f>
        <v>1715000</v>
      </c>
      <c r="F33" s="96">
        <f t="shared" ref="F33:O33" si="17">F32</f>
        <v>1715000</v>
      </c>
      <c r="G33" s="97">
        <f t="shared" si="17"/>
        <v>1200000</v>
      </c>
      <c r="H33" s="96">
        <f t="shared" si="17"/>
        <v>912000</v>
      </c>
      <c r="I33" s="97">
        <f t="shared" si="17"/>
        <v>0</v>
      </c>
      <c r="J33" s="96">
        <f t="shared" si="17"/>
        <v>688000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1600000</v>
      </c>
      <c r="Q33" s="97">
        <f>$I33      +$K33      +$M33      +$O33</f>
        <v>0</v>
      </c>
      <c r="R33" s="52">
        <f>IF(($H33      =0),0,((($J33      -$H33      )/$H33      )*100))</f>
        <v>-24.561403508771928</v>
      </c>
      <c r="S33" s="53">
        <f>IF(($I33      =0),0,((($K33      -$I33      )/$I33      )*100))</f>
        <v>0</v>
      </c>
      <c r="T33" s="52">
        <f>IF($E33   =0,0,($P33   /$E33   )*100)</f>
        <v>93.294460641399411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14923000</v>
      </c>
      <c r="C36" s="92">
        <v>0</v>
      </c>
      <c r="D36" s="92"/>
      <c r="E36" s="92">
        <f t="shared" si="18"/>
        <v>14923000</v>
      </c>
      <c r="F36" s="93">
        <v>14923000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14923000</v>
      </c>
      <c r="C40" s="95">
        <f>SUM(C35:C39)</f>
        <v>0</v>
      </c>
      <c r="D40" s="95"/>
      <c r="E40" s="95">
        <f t="shared" si="18"/>
        <v>14923000</v>
      </c>
      <c r="F40" s="96">
        <f t="shared" ref="F40:O40" si="25">SUM(F35:F39)</f>
        <v>14923000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19488000</v>
      </c>
      <c r="C67" s="104">
        <f>SUM(C9:C15,C18:C23,C26:C29,C32,C35:C39,C42:C52,C55:C58,C61:C65)</f>
        <v>0</v>
      </c>
      <c r="D67" s="104"/>
      <c r="E67" s="104">
        <f t="shared" si="35"/>
        <v>19488000</v>
      </c>
      <c r="F67" s="105">
        <f t="shared" ref="F67:O67" si="43">SUM(F9:F15,F18:F23,F26:F29,F32,F35:F39,F42:F52,F55:F58,F61:F65)</f>
        <v>19488000</v>
      </c>
      <c r="G67" s="106">
        <f t="shared" si="43"/>
        <v>4050000</v>
      </c>
      <c r="H67" s="105">
        <f t="shared" si="43"/>
        <v>1515000</v>
      </c>
      <c r="I67" s="106">
        <f t="shared" si="43"/>
        <v>0</v>
      </c>
      <c r="J67" s="105">
        <f t="shared" si="43"/>
        <v>1756000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3271000</v>
      </c>
      <c r="Q67" s="106">
        <f t="shared" si="37"/>
        <v>0</v>
      </c>
      <c r="R67" s="61">
        <f t="shared" si="38"/>
        <v>15.907590759075907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71.653888280394312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36988000</v>
      </c>
      <c r="C69" s="92">
        <v>0</v>
      </c>
      <c r="D69" s="92"/>
      <c r="E69" s="92">
        <f>$B69      +$C69      +$D69</f>
        <v>36988000</v>
      </c>
      <c r="F69" s="93">
        <v>36988000</v>
      </c>
      <c r="G69" s="94">
        <v>21895000</v>
      </c>
      <c r="H69" s="93">
        <v>14132000</v>
      </c>
      <c r="I69" s="94"/>
      <c r="J69" s="93">
        <v>3142000</v>
      </c>
      <c r="K69" s="94"/>
      <c r="L69" s="93"/>
      <c r="M69" s="94"/>
      <c r="N69" s="93"/>
      <c r="O69" s="94"/>
      <c r="P69" s="93">
        <f>$H69      +$J69      +$L69      +$N69</f>
        <v>17274000</v>
      </c>
      <c r="Q69" s="94">
        <f>$I69      +$K69      +$M69      +$O69</f>
        <v>0</v>
      </c>
      <c r="R69" s="48">
        <f>IF(($H69      =0),0,((($J69      -$H69      )/$H69      )*100))</f>
        <v>-77.766770450042458</v>
      </c>
      <c r="S69" s="49">
        <f>IF(($I69      =0),0,((($K69      -$I69      )/$I69      )*100))</f>
        <v>0</v>
      </c>
      <c r="T69" s="48">
        <f>IF(($E69      =0),0,(($P69      /$E69      )*100))</f>
        <v>46.701632962041742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36988000</v>
      </c>
      <c r="C70" s="101">
        <f>C69</f>
        <v>0</v>
      </c>
      <c r="D70" s="101"/>
      <c r="E70" s="101">
        <f>$B70      +$C70      +$D70</f>
        <v>36988000</v>
      </c>
      <c r="F70" s="102">
        <f t="shared" ref="F70:O70" si="44">F69</f>
        <v>36988000</v>
      </c>
      <c r="G70" s="103">
        <f t="shared" si="44"/>
        <v>21895000</v>
      </c>
      <c r="H70" s="102">
        <f t="shared" si="44"/>
        <v>14132000</v>
      </c>
      <c r="I70" s="103">
        <f t="shared" si="44"/>
        <v>0</v>
      </c>
      <c r="J70" s="102">
        <f t="shared" si="44"/>
        <v>3142000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17274000</v>
      </c>
      <c r="Q70" s="103">
        <f>$I70      +$K70      +$M70      +$O70</f>
        <v>0</v>
      </c>
      <c r="R70" s="57">
        <f>IF(($H70      =0),0,((($J70      -$H70      )/$H70      )*100))</f>
        <v>-77.766770450042458</v>
      </c>
      <c r="S70" s="58">
        <f>IF(($I70      =0),0,((($K70      -$I70      )/$I70      )*100))</f>
        <v>0</v>
      </c>
      <c r="T70" s="57">
        <f>IF($E70   =0,0,($P70   /$E70   )*100)</f>
        <v>46.701632962041742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36988000</v>
      </c>
      <c r="C71" s="104">
        <f>C69</f>
        <v>0</v>
      </c>
      <c r="D71" s="104"/>
      <c r="E71" s="104">
        <f>$B71      +$C71      +$D71</f>
        <v>36988000</v>
      </c>
      <c r="F71" s="105">
        <f t="shared" ref="F71:O71" si="45">F69</f>
        <v>36988000</v>
      </c>
      <c r="G71" s="106">
        <f t="shared" si="45"/>
        <v>21895000</v>
      </c>
      <c r="H71" s="105">
        <f t="shared" si="45"/>
        <v>14132000</v>
      </c>
      <c r="I71" s="106">
        <f t="shared" si="45"/>
        <v>0</v>
      </c>
      <c r="J71" s="105">
        <f t="shared" si="45"/>
        <v>3142000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17274000</v>
      </c>
      <c r="Q71" s="106">
        <f>$I71      +$K71      +$M71      +$O71</f>
        <v>0</v>
      </c>
      <c r="R71" s="61">
        <f>IF(($H71      =0),0,((($J71      -$H71      )/$H71      )*100))</f>
        <v>-77.766770450042458</v>
      </c>
      <c r="S71" s="62">
        <f>IF(($I71      =0),0,((($K71      -$I71      )/$I71      )*100))</f>
        <v>0</v>
      </c>
      <c r="T71" s="61">
        <f>IF($E71   =0,0,($P71   /$E71   )*100)</f>
        <v>46.701632962041742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56476000</v>
      </c>
      <c r="C72" s="104">
        <f>SUM(C9:C15,C18:C23,C26:C29,C32,C35:C39,C42:C52,C55:C58,C61:C65,C69)</f>
        <v>0</v>
      </c>
      <c r="D72" s="104"/>
      <c r="E72" s="104">
        <f>$B72      +$C72      +$D72</f>
        <v>56476000</v>
      </c>
      <c r="F72" s="105">
        <f t="shared" ref="F72:O72" si="46">SUM(F9:F15,F18:F23,F26:F29,F32,F35:F39,F42:F52,F55:F58,F61:F65,F69)</f>
        <v>56476000</v>
      </c>
      <c r="G72" s="106">
        <f t="shared" si="46"/>
        <v>25945000</v>
      </c>
      <c r="H72" s="105">
        <f t="shared" si="46"/>
        <v>15647000</v>
      </c>
      <c r="I72" s="106">
        <f t="shared" si="46"/>
        <v>0</v>
      </c>
      <c r="J72" s="105">
        <f t="shared" si="46"/>
        <v>4898000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20545000</v>
      </c>
      <c r="Q72" s="106">
        <f>$I72      +$K72      +$M72      +$O72</f>
        <v>0</v>
      </c>
      <c r="R72" s="61">
        <f>IF(($H72      =0),0,((($J72      -$H72      )/$H72      )*100))</f>
        <v>-68.696874800281208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49.442880177123193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YjunGJNJ/2lbJxQPILthNMv+VzLm1+TVEtycBwW6APNN6rVwgzWBMVSWafQ7qraeQk7q9AX1sOaM3iM2t8jp7w==" saltValue="EllGLPuOI33cNv6R5ji1S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85000</v>
      </c>
      <c r="I10" s="94"/>
      <c r="J10" s="93">
        <v>1138000</v>
      </c>
      <c r="K10" s="94"/>
      <c r="L10" s="93"/>
      <c r="M10" s="94"/>
      <c r="N10" s="93"/>
      <c r="O10" s="94"/>
      <c r="P10" s="93">
        <f t="shared" ref="P10:P16" si="1">$H10      +$J10      +$L10      +$N10</f>
        <v>1223000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1238.8235294117646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74.121212121212125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5500000</v>
      </c>
      <c r="C11" s="92">
        <v>0</v>
      </c>
      <c r="D11" s="92"/>
      <c r="E11" s="92">
        <f t="shared" si="0"/>
        <v>5500000</v>
      </c>
      <c r="F11" s="93">
        <v>5500000</v>
      </c>
      <c r="G11" s="94">
        <v>3000000</v>
      </c>
      <c r="H11" s="93">
        <v>853000</v>
      </c>
      <c r="I11" s="94"/>
      <c r="J11" s="93"/>
      <c r="K11" s="94"/>
      <c r="L11" s="93"/>
      <c r="M11" s="94"/>
      <c r="N11" s="93"/>
      <c r="O11" s="94"/>
      <c r="P11" s="93">
        <f t="shared" si="1"/>
        <v>853000</v>
      </c>
      <c r="Q11" s="94">
        <f t="shared" si="2"/>
        <v>0</v>
      </c>
      <c r="R11" s="48">
        <f t="shared" si="3"/>
        <v>-100</v>
      </c>
      <c r="S11" s="49">
        <f t="shared" si="4"/>
        <v>0</v>
      </c>
      <c r="T11" s="48">
        <f t="shared" si="5"/>
        <v>15.509090909090908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600000</v>
      </c>
      <c r="C14" s="92">
        <v>0</v>
      </c>
      <c r="D14" s="92"/>
      <c r="E14" s="92">
        <f t="shared" si="0"/>
        <v>600000</v>
      </c>
      <c r="F14" s="93">
        <v>600000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7750000</v>
      </c>
      <c r="C16" s="95">
        <f>SUM(C9:C15)</f>
        <v>0</v>
      </c>
      <c r="D16" s="95"/>
      <c r="E16" s="95">
        <f t="shared" si="0"/>
        <v>7750000</v>
      </c>
      <c r="F16" s="96">
        <f t="shared" ref="F16:O16" si="7">SUM(F9:F15)</f>
        <v>7750000</v>
      </c>
      <c r="G16" s="97">
        <f t="shared" si="7"/>
        <v>4650000</v>
      </c>
      <c r="H16" s="96">
        <f t="shared" si="7"/>
        <v>938000</v>
      </c>
      <c r="I16" s="97">
        <f t="shared" si="7"/>
        <v>0</v>
      </c>
      <c r="J16" s="96">
        <f t="shared" si="7"/>
        <v>1138000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2076000</v>
      </c>
      <c r="Q16" s="97">
        <f t="shared" si="2"/>
        <v>0</v>
      </c>
      <c r="R16" s="52">
        <f t="shared" si="3"/>
        <v>21.321961620469082</v>
      </c>
      <c r="S16" s="53">
        <f t="shared" si="4"/>
        <v>0</v>
      </c>
      <c r="T16" s="52">
        <f>IF((SUM($E9:$E13)+$E15)=0,0,(P16/(SUM($E9:$E13)+$E15)*100))</f>
        <v>29.034965034965033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13000000</v>
      </c>
      <c r="C20" s="92">
        <v>0</v>
      </c>
      <c r="D20" s="92"/>
      <c r="E20" s="92">
        <f t="shared" si="8"/>
        <v>13000000</v>
      </c>
      <c r="F20" s="93">
        <v>13000000</v>
      </c>
      <c r="G20" s="94">
        <v>13000000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13000000</v>
      </c>
      <c r="C24" s="95">
        <f>SUM(C18:C23)</f>
        <v>0</v>
      </c>
      <c r="D24" s="95"/>
      <c r="E24" s="95">
        <f t="shared" si="8"/>
        <v>13000000</v>
      </c>
      <c r="F24" s="96">
        <f t="shared" ref="F24:O24" si="15">SUM(F18:F23)</f>
        <v>13000000</v>
      </c>
      <c r="G24" s="97">
        <f t="shared" si="15"/>
        <v>13000000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6069000</v>
      </c>
      <c r="C32" s="92">
        <v>0</v>
      </c>
      <c r="D32" s="92"/>
      <c r="E32" s="92">
        <f>$B32      +$C32      +$D32</f>
        <v>6069000</v>
      </c>
      <c r="F32" s="93">
        <v>6069000</v>
      </c>
      <c r="G32" s="94">
        <v>4249000</v>
      </c>
      <c r="H32" s="93">
        <v>1518000</v>
      </c>
      <c r="I32" s="94"/>
      <c r="J32" s="93">
        <v>2731000</v>
      </c>
      <c r="K32" s="94"/>
      <c r="L32" s="93"/>
      <c r="M32" s="94"/>
      <c r="N32" s="93"/>
      <c r="O32" s="94"/>
      <c r="P32" s="93">
        <f>$H32      +$J32      +$L32      +$N32</f>
        <v>4249000</v>
      </c>
      <c r="Q32" s="94">
        <f>$I32      +$K32      +$M32      +$O32</f>
        <v>0</v>
      </c>
      <c r="R32" s="48">
        <f>IF(($H32      =0),0,((($J32      -$H32      )/$H32      )*100))</f>
        <v>79.907773386034251</v>
      </c>
      <c r="S32" s="49">
        <f>IF(($I32      =0),0,((($K32      -$I32      )/$I32      )*100))</f>
        <v>0</v>
      </c>
      <c r="T32" s="48">
        <f>IF(($E32      =0),0,(($P32      /$E32      )*100))</f>
        <v>70.011534025374857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6069000</v>
      </c>
      <c r="C33" s="95">
        <f>C32</f>
        <v>0</v>
      </c>
      <c r="D33" s="95"/>
      <c r="E33" s="95">
        <f>$B33      +$C33      +$D33</f>
        <v>6069000</v>
      </c>
      <c r="F33" s="96">
        <f t="shared" ref="F33:O33" si="17">F32</f>
        <v>6069000</v>
      </c>
      <c r="G33" s="97">
        <f t="shared" si="17"/>
        <v>4249000</v>
      </c>
      <c r="H33" s="96">
        <f t="shared" si="17"/>
        <v>1518000</v>
      </c>
      <c r="I33" s="97">
        <f t="shared" si="17"/>
        <v>0</v>
      </c>
      <c r="J33" s="96">
        <f t="shared" si="17"/>
        <v>2731000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4249000</v>
      </c>
      <c r="Q33" s="97">
        <f>$I33      +$K33      +$M33      +$O33</f>
        <v>0</v>
      </c>
      <c r="R33" s="52">
        <f>IF(($H33      =0),0,((($J33      -$H33      )/$H33      )*100))</f>
        <v>79.907773386034251</v>
      </c>
      <c r="S33" s="53">
        <f>IF(($I33      =0),0,((($K33      -$I33      )/$I33      )*100))</f>
        <v>0</v>
      </c>
      <c r="T33" s="52">
        <f>IF($E33   =0,0,($P33   /$E33   )*100)</f>
        <v>70.011534025374857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23000000</v>
      </c>
      <c r="C35" s="92">
        <v>0</v>
      </c>
      <c r="D35" s="92"/>
      <c r="E35" s="92">
        <f t="shared" ref="E35:E40" si="18">$B35      +$C35      +$D35</f>
        <v>23000000</v>
      </c>
      <c r="F35" s="93">
        <v>23000000</v>
      </c>
      <c r="G35" s="94">
        <v>23000000</v>
      </c>
      <c r="H35" s="93">
        <v>1017000</v>
      </c>
      <c r="I35" s="94"/>
      <c r="J35" s="93">
        <v>15075000</v>
      </c>
      <c r="K35" s="94"/>
      <c r="L35" s="93"/>
      <c r="M35" s="94"/>
      <c r="N35" s="93"/>
      <c r="O35" s="94"/>
      <c r="P35" s="93">
        <f t="shared" ref="P35:P40" si="19">$H35      +$J35      +$L35      +$N35</f>
        <v>16092000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1382.3008849557523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69.96521739130435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43074000</v>
      </c>
      <c r="C36" s="92">
        <v>0</v>
      </c>
      <c r="D36" s="92"/>
      <c r="E36" s="92">
        <f t="shared" si="18"/>
        <v>43074000</v>
      </c>
      <c r="F36" s="93">
        <v>43074000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66074000</v>
      </c>
      <c r="C40" s="95">
        <f>SUM(C35:C39)</f>
        <v>0</v>
      </c>
      <c r="D40" s="95"/>
      <c r="E40" s="95">
        <f t="shared" si="18"/>
        <v>66074000</v>
      </c>
      <c r="F40" s="96">
        <f t="shared" ref="F40:O40" si="25">SUM(F35:F39)</f>
        <v>66074000</v>
      </c>
      <c r="G40" s="97">
        <f t="shared" si="25"/>
        <v>23000000</v>
      </c>
      <c r="H40" s="96">
        <f t="shared" si="25"/>
        <v>1017000</v>
      </c>
      <c r="I40" s="97">
        <f t="shared" si="25"/>
        <v>0</v>
      </c>
      <c r="J40" s="96">
        <f t="shared" si="25"/>
        <v>15075000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16092000</v>
      </c>
      <c r="Q40" s="97">
        <f t="shared" si="20"/>
        <v>0</v>
      </c>
      <c r="R40" s="52">
        <f t="shared" si="21"/>
        <v>1382.3008849557523</v>
      </c>
      <c r="S40" s="53">
        <f t="shared" si="22"/>
        <v>0</v>
      </c>
      <c r="T40" s="52">
        <f>IF((+$E35+$E38) =0,0,(P40   /(+$E35+$E38) )*100)</f>
        <v>69.96521739130435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92893000</v>
      </c>
      <c r="C67" s="104">
        <f>SUM(C9:C15,C18:C23,C26:C29,C32,C35:C39,C42:C52,C55:C58,C61:C65)</f>
        <v>0</v>
      </c>
      <c r="D67" s="104"/>
      <c r="E67" s="104">
        <f t="shared" si="35"/>
        <v>92893000</v>
      </c>
      <c r="F67" s="105">
        <f t="shared" ref="F67:O67" si="43">SUM(F9:F15,F18:F23,F26:F29,F32,F35:F39,F42:F52,F55:F58,F61:F65)</f>
        <v>92893000</v>
      </c>
      <c r="G67" s="106">
        <f t="shared" si="43"/>
        <v>44899000</v>
      </c>
      <c r="H67" s="105">
        <f t="shared" si="43"/>
        <v>3473000</v>
      </c>
      <c r="I67" s="106">
        <f t="shared" si="43"/>
        <v>0</v>
      </c>
      <c r="J67" s="105">
        <f t="shared" si="43"/>
        <v>18944000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22417000</v>
      </c>
      <c r="Q67" s="106">
        <f t="shared" si="37"/>
        <v>0</v>
      </c>
      <c r="R67" s="61">
        <f t="shared" si="38"/>
        <v>445.46501583645261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45.545419451837702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111174000</v>
      </c>
      <c r="C69" s="92">
        <v>0</v>
      </c>
      <c r="D69" s="92"/>
      <c r="E69" s="92">
        <f>$B69      +$C69      +$D69</f>
        <v>111174000</v>
      </c>
      <c r="F69" s="93">
        <v>111174000</v>
      </c>
      <c r="G69" s="94">
        <v>24506000</v>
      </c>
      <c r="H69" s="93">
        <v>14241000</v>
      </c>
      <c r="I69" s="94"/>
      <c r="J69" s="93">
        <v>33909000</v>
      </c>
      <c r="K69" s="94"/>
      <c r="L69" s="93"/>
      <c r="M69" s="94"/>
      <c r="N69" s="93"/>
      <c r="O69" s="94"/>
      <c r="P69" s="93">
        <f>$H69      +$J69      +$L69      +$N69</f>
        <v>48150000</v>
      </c>
      <c r="Q69" s="94">
        <f>$I69      +$K69      +$M69      +$O69</f>
        <v>0</v>
      </c>
      <c r="R69" s="48">
        <f>IF(($H69      =0),0,((($J69      -$H69      )/$H69      )*100))</f>
        <v>138.10827891299769</v>
      </c>
      <c r="S69" s="49">
        <f>IF(($I69      =0),0,((($K69      -$I69      )/$I69      )*100))</f>
        <v>0</v>
      </c>
      <c r="T69" s="48">
        <f>IF(($E69      =0),0,(($P69      /$E69      )*100))</f>
        <v>43.310486264774141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111174000</v>
      </c>
      <c r="C70" s="101">
        <f>C69</f>
        <v>0</v>
      </c>
      <c r="D70" s="101"/>
      <c r="E70" s="101">
        <f>$B70      +$C70      +$D70</f>
        <v>111174000</v>
      </c>
      <c r="F70" s="102">
        <f t="shared" ref="F70:O70" si="44">F69</f>
        <v>111174000</v>
      </c>
      <c r="G70" s="103">
        <f t="shared" si="44"/>
        <v>24506000</v>
      </c>
      <c r="H70" s="102">
        <f t="shared" si="44"/>
        <v>14241000</v>
      </c>
      <c r="I70" s="103">
        <f t="shared" si="44"/>
        <v>0</v>
      </c>
      <c r="J70" s="102">
        <f t="shared" si="44"/>
        <v>33909000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48150000</v>
      </c>
      <c r="Q70" s="103">
        <f>$I70      +$K70      +$M70      +$O70</f>
        <v>0</v>
      </c>
      <c r="R70" s="57">
        <f>IF(($H70      =0),0,((($J70      -$H70      )/$H70      )*100))</f>
        <v>138.10827891299769</v>
      </c>
      <c r="S70" s="58">
        <f>IF(($I70      =0),0,((($K70      -$I70      )/$I70      )*100))</f>
        <v>0</v>
      </c>
      <c r="T70" s="57">
        <f>IF($E70   =0,0,($P70   /$E70   )*100)</f>
        <v>43.310486264774141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111174000</v>
      </c>
      <c r="C71" s="104">
        <f>C69</f>
        <v>0</v>
      </c>
      <c r="D71" s="104"/>
      <c r="E71" s="104">
        <f>$B71      +$C71      +$D71</f>
        <v>111174000</v>
      </c>
      <c r="F71" s="105">
        <f t="shared" ref="F71:O71" si="45">F69</f>
        <v>111174000</v>
      </c>
      <c r="G71" s="106">
        <f t="shared" si="45"/>
        <v>24506000</v>
      </c>
      <c r="H71" s="105">
        <f t="shared" si="45"/>
        <v>14241000</v>
      </c>
      <c r="I71" s="106">
        <f t="shared" si="45"/>
        <v>0</v>
      </c>
      <c r="J71" s="105">
        <f t="shared" si="45"/>
        <v>33909000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48150000</v>
      </c>
      <c r="Q71" s="106">
        <f>$I71      +$K71      +$M71      +$O71</f>
        <v>0</v>
      </c>
      <c r="R71" s="61">
        <f>IF(($H71      =0),0,((($J71      -$H71      )/$H71      )*100))</f>
        <v>138.10827891299769</v>
      </c>
      <c r="S71" s="62">
        <f>IF(($I71      =0),0,((($K71      -$I71      )/$I71      )*100))</f>
        <v>0</v>
      </c>
      <c r="T71" s="61">
        <f>IF($E71   =0,0,($P71   /$E71   )*100)</f>
        <v>43.310486264774141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204067000</v>
      </c>
      <c r="C72" s="104">
        <f>SUM(C9:C15,C18:C23,C26:C29,C32,C35:C39,C42:C52,C55:C58,C61:C65,C69)</f>
        <v>0</v>
      </c>
      <c r="D72" s="104"/>
      <c r="E72" s="104">
        <f>$B72      +$C72      +$D72</f>
        <v>204067000</v>
      </c>
      <c r="F72" s="105">
        <f t="shared" ref="F72:O72" si="46">SUM(F9:F15,F18:F23,F26:F29,F32,F35:F39,F42:F52,F55:F58,F61:F65,F69)</f>
        <v>204067000</v>
      </c>
      <c r="G72" s="106">
        <f t="shared" si="46"/>
        <v>69405000</v>
      </c>
      <c r="H72" s="105">
        <f t="shared" si="46"/>
        <v>17714000</v>
      </c>
      <c r="I72" s="106">
        <f t="shared" si="46"/>
        <v>0</v>
      </c>
      <c r="J72" s="105">
        <f t="shared" si="46"/>
        <v>52853000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70567000</v>
      </c>
      <c r="Q72" s="106">
        <f>$I72      +$K72      +$M72      +$O72</f>
        <v>0</v>
      </c>
      <c r="R72" s="61">
        <f>IF(($H72      =0),0,((($J72      -$H72      )/$H72      )*100))</f>
        <v>198.36852207293668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43.996309065856984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1G7J8PGPam7NFP9Nn5sm1mboWpAYLUI8YVaKifvb3Sco5ePIgvpgZZ7yv/XKs4lizBvN2s7inJRYwvMd4o41iw==" saltValue="/3xvCS4ZBjzLz1ksjT1wo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1850000</v>
      </c>
      <c r="C10" s="92">
        <v>0</v>
      </c>
      <c r="D10" s="92"/>
      <c r="E10" s="92">
        <f t="shared" ref="E10:E16" si="0">$B10      +$C10      +$D10</f>
        <v>1850000</v>
      </c>
      <c r="F10" s="93">
        <v>1850000</v>
      </c>
      <c r="G10" s="94">
        <v>1850000</v>
      </c>
      <c r="H10" s="93">
        <v>238000</v>
      </c>
      <c r="I10" s="94"/>
      <c r="J10" s="93">
        <v>285000</v>
      </c>
      <c r="K10" s="94">
        <v>1022482</v>
      </c>
      <c r="L10" s="93"/>
      <c r="M10" s="94"/>
      <c r="N10" s="93"/>
      <c r="O10" s="94"/>
      <c r="P10" s="93">
        <f t="shared" ref="P10:P16" si="1">$H10      +$J10      +$L10      +$N10</f>
        <v>523000</v>
      </c>
      <c r="Q10" s="94">
        <f t="shared" ref="Q10:Q16" si="2">$I10      +$K10      +$M10      +$O10</f>
        <v>1022482</v>
      </c>
      <c r="R10" s="48">
        <f t="shared" ref="R10:R16" si="3">IF(($H10      =0),0,((($J10      -$H10      )/$H10      )*100))</f>
        <v>19.747899159663866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28.27027027027027</v>
      </c>
      <c r="U10" s="50">
        <f t="shared" ref="U10:U15" si="6">IF(($E10      =0),0,(($Q10      /$E10      )*100))</f>
        <v>55.269297297297292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1850000</v>
      </c>
      <c r="C16" s="95">
        <f>SUM(C9:C15)</f>
        <v>0</v>
      </c>
      <c r="D16" s="95"/>
      <c r="E16" s="95">
        <f t="shared" si="0"/>
        <v>1850000</v>
      </c>
      <c r="F16" s="96">
        <f t="shared" ref="F16:O16" si="7">SUM(F9:F15)</f>
        <v>1850000</v>
      </c>
      <c r="G16" s="97">
        <f t="shared" si="7"/>
        <v>1850000</v>
      </c>
      <c r="H16" s="96">
        <f t="shared" si="7"/>
        <v>238000</v>
      </c>
      <c r="I16" s="97">
        <f t="shared" si="7"/>
        <v>0</v>
      </c>
      <c r="J16" s="96">
        <f t="shared" si="7"/>
        <v>285000</v>
      </c>
      <c r="K16" s="97">
        <f t="shared" si="7"/>
        <v>1022482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523000</v>
      </c>
      <c r="Q16" s="97">
        <f t="shared" si="2"/>
        <v>1022482</v>
      </c>
      <c r="R16" s="52">
        <f t="shared" si="3"/>
        <v>19.747899159663866</v>
      </c>
      <c r="S16" s="53">
        <f t="shared" si="4"/>
        <v>0</v>
      </c>
      <c r="T16" s="52">
        <f>IF((SUM($E9:$E13)+$E15)=0,0,(P16/(SUM($E9:$E13)+$E15)*100))</f>
        <v>28.27027027027027</v>
      </c>
      <c r="U16" s="54">
        <f>IF((SUM($E9:$E13)+$E15)=0,0,(Q16/(SUM($E9:$E13)+$E15)*100))</f>
        <v>55.269297297297292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26000000</v>
      </c>
      <c r="C20" s="92">
        <v>0</v>
      </c>
      <c r="D20" s="92"/>
      <c r="E20" s="92">
        <f t="shared" si="8"/>
        <v>26000000</v>
      </c>
      <c r="F20" s="93">
        <v>26000000</v>
      </c>
      <c r="G20" s="94">
        <v>26000000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26000000</v>
      </c>
      <c r="C24" s="95">
        <f>SUM(C18:C23)</f>
        <v>0</v>
      </c>
      <c r="D24" s="95"/>
      <c r="E24" s="95">
        <f t="shared" si="8"/>
        <v>26000000</v>
      </c>
      <c r="F24" s="96">
        <f t="shared" ref="F24:O24" si="15">SUM(F18:F23)</f>
        <v>26000000</v>
      </c>
      <c r="G24" s="97">
        <f t="shared" si="15"/>
        <v>26000000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2280000</v>
      </c>
      <c r="C32" s="92">
        <v>0</v>
      </c>
      <c r="D32" s="92"/>
      <c r="E32" s="92">
        <f>$B32      +$C32      +$D32</f>
        <v>2280000</v>
      </c>
      <c r="F32" s="93">
        <v>2280000</v>
      </c>
      <c r="G32" s="94">
        <v>1596000</v>
      </c>
      <c r="H32" s="93">
        <v>570000</v>
      </c>
      <c r="I32" s="94"/>
      <c r="J32" s="93">
        <v>570000</v>
      </c>
      <c r="K32" s="94">
        <v>1140000</v>
      </c>
      <c r="L32" s="93"/>
      <c r="M32" s="94"/>
      <c r="N32" s="93"/>
      <c r="O32" s="94"/>
      <c r="P32" s="93">
        <f>$H32      +$J32      +$L32      +$N32</f>
        <v>1140000</v>
      </c>
      <c r="Q32" s="94">
        <f>$I32      +$K32      +$M32      +$O32</f>
        <v>1140000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50</v>
      </c>
      <c r="U32" s="50">
        <f>IF(($E32      =0),0,(($Q32      /$E32      )*100))</f>
        <v>50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2280000</v>
      </c>
      <c r="C33" s="95">
        <f>C32</f>
        <v>0</v>
      </c>
      <c r="D33" s="95"/>
      <c r="E33" s="95">
        <f>$B33      +$C33      +$D33</f>
        <v>2280000</v>
      </c>
      <c r="F33" s="96">
        <f t="shared" ref="F33:O33" si="17">F32</f>
        <v>2280000</v>
      </c>
      <c r="G33" s="97">
        <f t="shared" si="17"/>
        <v>1596000</v>
      </c>
      <c r="H33" s="96">
        <f t="shared" si="17"/>
        <v>570000</v>
      </c>
      <c r="I33" s="97">
        <f t="shared" si="17"/>
        <v>0</v>
      </c>
      <c r="J33" s="96">
        <f t="shared" si="17"/>
        <v>570000</v>
      </c>
      <c r="K33" s="97">
        <f t="shared" si="17"/>
        <v>1140000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1140000</v>
      </c>
      <c r="Q33" s="97">
        <f>$I33      +$K33      +$M33      +$O33</f>
        <v>1140000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50</v>
      </c>
      <c r="U33" s="54">
        <f>IF($E33   =0,0,($Q33   /$E33   )*100)</f>
        <v>50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11296000</v>
      </c>
      <c r="C35" s="92">
        <v>0</v>
      </c>
      <c r="D35" s="92"/>
      <c r="E35" s="92">
        <f t="shared" ref="E35:E40" si="18">$B35      +$C35      +$D35</f>
        <v>11296000</v>
      </c>
      <c r="F35" s="93">
        <v>11296000</v>
      </c>
      <c r="G35" s="94">
        <v>11296000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11634000</v>
      </c>
      <c r="C36" s="92">
        <v>0</v>
      </c>
      <c r="D36" s="92"/>
      <c r="E36" s="92">
        <f t="shared" si="18"/>
        <v>11634000</v>
      </c>
      <c r="F36" s="93">
        <v>11634000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22930000</v>
      </c>
      <c r="C40" s="95">
        <f>SUM(C35:C39)</f>
        <v>0</v>
      </c>
      <c r="D40" s="95"/>
      <c r="E40" s="95">
        <f t="shared" si="18"/>
        <v>22930000</v>
      </c>
      <c r="F40" s="96">
        <f t="shared" ref="F40:O40" si="25">SUM(F35:F39)</f>
        <v>22930000</v>
      </c>
      <c r="G40" s="97">
        <f t="shared" si="25"/>
        <v>11296000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53060000</v>
      </c>
      <c r="C67" s="104">
        <f>SUM(C9:C15,C18:C23,C26:C29,C32,C35:C39,C42:C52,C55:C58,C61:C65)</f>
        <v>0</v>
      </c>
      <c r="D67" s="104"/>
      <c r="E67" s="104">
        <f t="shared" si="35"/>
        <v>53060000</v>
      </c>
      <c r="F67" s="105">
        <f t="shared" ref="F67:O67" si="43">SUM(F9:F15,F18:F23,F26:F29,F32,F35:F39,F42:F52,F55:F58,F61:F65)</f>
        <v>53060000</v>
      </c>
      <c r="G67" s="106">
        <f t="shared" si="43"/>
        <v>40742000</v>
      </c>
      <c r="H67" s="105">
        <f t="shared" si="43"/>
        <v>808000</v>
      </c>
      <c r="I67" s="106">
        <f t="shared" si="43"/>
        <v>0</v>
      </c>
      <c r="J67" s="105">
        <f t="shared" si="43"/>
        <v>855000</v>
      </c>
      <c r="K67" s="106">
        <f t="shared" si="43"/>
        <v>2162482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1663000</v>
      </c>
      <c r="Q67" s="106">
        <f t="shared" si="37"/>
        <v>2162482</v>
      </c>
      <c r="R67" s="61">
        <f t="shared" si="38"/>
        <v>5.8168316831683171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4.0143870998889586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5.2201081446434605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94768000</v>
      </c>
      <c r="C69" s="92">
        <v>0</v>
      </c>
      <c r="D69" s="92"/>
      <c r="E69" s="92">
        <f>$B69      +$C69      +$D69</f>
        <v>94768000</v>
      </c>
      <c r="F69" s="93">
        <v>94768000</v>
      </c>
      <c r="G69" s="94">
        <v>41006000</v>
      </c>
      <c r="H69" s="93">
        <v>36009000</v>
      </c>
      <c r="I69" s="94"/>
      <c r="J69" s="93">
        <v>26971000</v>
      </c>
      <c r="K69" s="94"/>
      <c r="L69" s="93"/>
      <c r="M69" s="94"/>
      <c r="N69" s="93"/>
      <c r="O69" s="94"/>
      <c r="P69" s="93">
        <f>$H69      +$J69      +$L69      +$N69</f>
        <v>62980000</v>
      </c>
      <c r="Q69" s="94">
        <f>$I69      +$K69      +$M69      +$O69</f>
        <v>0</v>
      </c>
      <c r="R69" s="48">
        <f>IF(($H69      =0),0,((($J69      -$H69      )/$H69      )*100))</f>
        <v>-25.099280735371714</v>
      </c>
      <c r="S69" s="49">
        <f>IF(($I69      =0),0,((($K69      -$I69      )/$I69      )*100))</f>
        <v>0</v>
      </c>
      <c r="T69" s="48">
        <f>IF(($E69      =0),0,(($P69      /$E69      )*100))</f>
        <v>66.457031909505318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94768000</v>
      </c>
      <c r="C70" s="101">
        <f>C69</f>
        <v>0</v>
      </c>
      <c r="D70" s="101"/>
      <c r="E70" s="101">
        <f>$B70      +$C70      +$D70</f>
        <v>94768000</v>
      </c>
      <c r="F70" s="102">
        <f t="shared" ref="F70:O70" si="44">F69</f>
        <v>94768000</v>
      </c>
      <c r="G70" s="103">
        <f t="shared" si="44"/>
        <v>41006000</v>
      </c>
      <c r="H70" s="102">
        <f t="shared" si="44"/>
        <v>36009000</v>
      </c>
      <c r="I70" s="103">
        <f t="shared" si="44"/>
        <v>0</v>
      </c>
      <c r="J70" s="102">
        <f t="shared" si="44"/>
        <v>26971000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62980000</v>
      </c>
      <c r="Q70" s="103">
        <f>$I70      +$K70      +$M70      +$O70</f>
        <v>0</v>
      </c>
      <c r="R70" s="57">
        <f>IF(($H70      =0),0,((($J70      -$H70      )/$H70      )*100))</f>
        <v>-25.099280735371714</v>
      </c>
      <c r="S70" s="58">
        <f>IF(($I70      =0),0,((($K70      -$I70      )/$I70      )*100))</f>
        <v>0</v>
      </c>
      <c r="T70" s="57">
        <f>IF($E70   =0,0,($P70   /$E70   )*100)</f>
        <v>66.457031909505318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94768000</v>
      </c>
      <c r="C71" s="104">
        <f>C69</f>
        <v>0</v>
      </c>
      <c r="D71" s="104"/>
      <c r="E71" s="104">
        <f>$B71      +$C71      +$D71</f>
        <v>94768000</v>
      </c>
      <c r="F71" s="105">
        <f t="shared" ref="F71:O71" si="45">F69</f>
        <v>94768000</v>
      </c>
      <c r="G71" s="106">
        <f t="shared" si="45"/>
        <v>41006000</v>
      </c>
      <c r="H71" s="105">
        <f t="shared" si="45"/>
        <v>36009000</v>
      </c>
      <c r="I71" s="106">
        <f t="shared" si="45"/>
        <v>0</v>
      </c>
      <c r="J71" s="105">
        <f t="shared" si="45"/>
        <v>26971000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62980000</v>
      </c>
      <c r="Q71" s="106">
        <f>$I71      +$K71      +$M71      +$O71</f>
        <v>0</v>
      </c>
      <c r="R71" s="61">
        <f>IF(($H71      =0),0,((($J71      -$H71      )/$H71      )*100))</f>
        <v>-25.099280735371714</v>
      </c>
      <c r="S71" s="62">
        <f>IF(($I71      =0),0,((($K71      -$I71      )/$I71      )*100))</f>
        <v>0</v>
      </c>
      <c r="T71" s="61">
        <f>IF($E71   =0,0,($P71   /$E71   )*100)</f>
        <v>66.457031909505318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147828000</v>
      </c>
      <c r="C72" s="104">
        <f>SUM(C9:C15,C18:C23,C26:C29,C32,C35:C39,C42:C52,C55:C58,C61:C65,C69)</f>
        <v>0</v>
      </c>
      <c r="D72" s="104"/>
      <c r="E72" s="104">
        <f>$B72      +$C72      +$D72</f>
        <v>147828000</v>
      </c>
      <c r="F72" s="105">
        <f t="shared" ref="F72:O72" si="46">SUM(F9:F15,F18:F23,F26:F29,F32,F35:F39,F42:F52,F55:F58,F61:F65,F69)</f>
        <v>147828000</v>
      </c>
      <c r="G72" s="106">
        <f t="shared" si="46"/>
        <v>81748000</v>
      </c>
      <c r="H72" s="105">
        <f t="shared" si="46"/>
        <v>36817000</v>
      </c>
      <c r="I72" s="106">
        <f t="shared" si="46"/>
        <v>0</v>
      </c>
      <c r="J72" s="105">
        <f t="shared" si="46"/>
        <v>27826000</v>
      </c>
      <c r="K72" s="106">
        <f t="shared" si="46"/>
        <v>2162482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64643000</v>
      </c>
      <c r="Q72" s="106">
        <f>$I72      +$K72      +$M72      +$O72</f>
        <v>2162482</v>
      </c>
      <c r="R72" s="61">
        <f>IF(($H72      =0),0,((($J72      -$H72      )/$H72      )*100))</f>
        <v>-24.420783877013335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47.463911772912169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1.587795350749666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NwZeUjxrynuUbza/LDc7BO4HrCXcV6A0lX2HzMD0I0SmButzjDrpg4FvJ4ef/GZV4VL3fZW5KkOFWUnHN7sgBw==" saltValue="51UH7RbvCO8kJCL+GhnhA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2450000</v>
      </c>
      <c r="C10" s="92">
        <v>0</v>
      </c>
      <c r="D10" s="92"/>
      <c r="E10" s="92">
        <f t="shared" ref="E10:E16" si="0">$B10      +$C10      +$D10</f>
        <v>2450000</v>
      </c>
      <c r="F10" s="93">
        <v>2450000</v>
      </c>
      <c r="G10" s="94">
        <v>2450000</v>
      </c>
      <c r="H10" s="93">
        <v>841000</v>
      </c>
      <c r="I10" s="94"/>
      <c r="J10" s="93">
        <v>679000</v>
      </c>
      <c r="K10" s="94"/>
      <c r="L10" s="93"/>
      <c r="M10" s="94"/>
      <c r="N10" s="93"/>
      <c r="O10" s="94"/>
      <c r="P10" s="93">
        <f t="shared" ref="P10:P16" si="1">$H10      +$J10      +$L10      +$N10</f>
        <v>1520000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-19.262782401902498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62.04081632653061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2450000</v>
      </c>
      <c r="C16" s="95">
        <f>SUM(C9:C15)</f>
        <v>0</v>
      </c>
      <c r="D16" s="95"/>
      <c r="E16" s="95">
        <f t="shared" si="0"/>
        <v>2450000</v>
      </c>
      <c r="F16" s="96">
        <f t="shared" ref="F16:O16" si="7">SUM(F9:F15)</f>
        <v>2450000</v>
      </c>
      <c r="G16" s="97">
        <f t="shared" si="7"/>
        <v>2450000</v>
      </c>
      <c r="H16" s="96">
        <f t="shared" si="7"/>
        <v>841000</v>
      </c>
      <c r="I16" s="97">
        <f t="shared" si="7"/>
        <v>0</v>
      </c>
      <c r="J16" s="96">
        <f t="shared" si="7"/>
        <v>679000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1520000</v>
      </c>
      <c r="Q16" s="97">
        <f t="shared" si="2"/>
        <v>0</v>
      </c>
      <c r="R16" s="52">
        <f t="shared" si="3"/>
        <v>-19.262782401902498</v>
      </c>
      <c r="S16" s="53">
        <f t="shared" si="4"/>
        <v>0</v>
      </c>
      <c r="T16" s="52">
        <f>IF((SUM($E9:$E13)+$E15)=0,0,(P16/(SUM($E9:$E13)+$E15)*100))</f>
        <v>62.04081632653061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26000000</v>
      </c>
      <c r="C20" s="92">
        <v>0</v>
      </c>
      <c r="D20" s="92"/>
      <c r="E20" s="92">
        <f t="shared" si="8"/>
        <v>26000000</v>
      </c>
      <c r="F20" s="93">
        <v>26000000</v>
      </c>
      <c r="G20" s="94">
        <v>26000000</v>
      </c>
      <c r="H20" s="93"/>
      <c r="I20" s="94"/>
      <c r="J20" s="93">
        <v>13733000</v>
      </c>
      <c r="K20" s="94"/>
      <c r="L20" s="93"/>
      <c r="M20" s="94"/>
      <c r="N20" s="93"/>
      <c r="O20" s="94"/>
      <c r="P20" s="93">
        <f t="shared" si="9"/>
        <v>13733000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52.819230769230771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26000000</v>
      </c>
      <c r="C24" s="95">
        <f>SUM(C18:C23)</f>
        <v>0</v>
      </c>
      <c r="D24" s="95"/>
      <c r="E24" s="95">
        <f t="shared" si="8"/>
        <v>26000000</v>
      </c>
      <c r="F24" s="96">
        <f t="shared" ref="F24:O24" si="15">SUM(F18:F23)</f>
        <v>26000000</v>
      </c>
      <c r="G24" s="97">
        <f t="shared" si="15"/>
        <v>26000000</v>
      </c>
      <c r="H24" s="96">
        <f t="shared" si="15"/>
        <v>0</v>
      </c>
      <c r="I24" s="97">
        <f t="shared" si="15"/>
        <v>0</v>
      </c>
      <c r="J24" s="96">
        <f t="shared" si="15"/>
        <v>13733000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13733000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52.819230769230771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1784000</v>
      </c>
      <c r="C32" s="92">
        <v>0</v>
      </c>
      <c r="D32" s="92"/>
      <c r="E32" s="92">
        <f>$B32      +$C32      +$D32</f>
        <v>1784000</v>
      </c>
      <c r="F32" s="93">
        <v>1784000</v>
      </c>
      <c r="G32" s="94">
        <v>1248000</v>
      </c>
      <c r="H32" s="93">
        <v>469000</v>
      </c>
      <c r="I32" s="94"/>
      <c r="J32" s="93">
        <v>634000</v>
      </c>
      <c r="K32" s="94"/>
      <c r="L32" s="93"/>
      <c r="M32" s="94"/>
      <c r="N32" s="93"/>
      <c r="O32" s="94"/>
      <c r="P32" s="93">
        <f>$H32      +$J32      +$L32      +$N32</f>
        <v>1103000</v>
      </c>
      <c r="Q32" s="94">
        <f>$I32      +$K32      +$M32      +$O32</f>
        <v>0</v>
      </c>
      <c r="R32" s="48">
        <f>IF(($H32      =0),0,((($J32      -$H32      )/$H32      )*100))</f>
        <v>35.181236673773988</v>
      </c>
      <c r="S32" s="49">
        <f>IF(($I32      =0),0,((($K32      -$I32      )/$I32      )*100))</f>
        <v>0</v>
      </c>
      <c r="T32" s="48">
        <f>IF(($E32      =0),0,(($P32      /$E32      )*100))</f>
        <v>61.827354260089685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1784000</v>
      </c>
      <c r="C33" s="95">
        <f>C32</f>
        <v>0</v>
      </c>
      <c r="D33" s="95"/>
      <c r="E33" s="95">
        <f>$B33      +$C33      +$D33</f>
        <v>1784000</v>
      </c>
      <c r="F33" s="96">
        <f t="shared" ref="F33:O33" si="17">F32</f>
        <v>1784000</v>
      </c>
      <c r="G33" s="97">
        <f t="shared" si="17"/>
        <v>1248000</v>
      </c>
      <c r="H33" s="96">
        <f t="shared" si="17"/>
        <v>469000</v>
      </c>
      <c r="I33" s="97">
        <f t="shared" si="17"/>
        <v>0</v>
      </c>
      <c r="J33" s="96">
        <f t="shared" si="17"/>
        <v>634000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1103000</v>
      </c>
      <c r="Q33" s="97">
        <f>$I33      +$K33      +$M33      +$O33</f>
        <v>0</v>
      </c>
      <c r="R33" s="52">
        <f>IF(($H33      =0),0,((($J33      -$H33      )/$H33      )*100))</f>
        <v>35.181236673773988</v>
      </c>
      <c r="S33" s="53">
        <f>IF(($I33      =0),0,((($K33      -$I33      )/$I33      )*100))</f>
        <v>0</v>
      </c>
      <c r="T33" s="52">
        <f>IF($E33   =0,0,($P33   /$E33   )*100)</f>
        <v>61.827354260089685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15000000</v>
      </c>
      <c r="C35" s="92">
        <v>0</v>
      </c>
      <c r="D35" s="92"/>
      <c r="E35" s="92">
        <f t="shared" ref="E35:E40" si="18">$B35      +$C35      +$D35</f>
        <v>15000000</v>
      </c>
      <c r="F35" s="93">
        <v>15000000</v>
      </c>
      <c r="G35" s="94">
        <v>15000000</v>
      </c>
      <c r="H35" s="93"/>
      <c r="I35" s="94"/>
      <c r="J35" s="93">
        <v>2864000</v>
      </c>
      <c r="K35" s="94"/>
      <c r="L35" s="93"/>
      <c r="M35" s="94"/>
      <c r="N35" s="93"/>
      <c r="O35" s="94"/>
      <c r="P35" s="93">
        <f t="shared" ref="P35:P40" si="19">$H35      +$J35      +$L35      +$N35</f>
        <v>2864000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19.093333333333334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20743000</v>
      </c>
      <c r="C36" s="92">
        <v>0</v>
      </c>
      <c r="D36" s="92"/>
      <c r="E36" s="92">
        <f t="shared" si="18"/>
        <v>20743000</v>
      </c>
      <c r="F36" s="93">
        <v>20743000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35743000</v>
      </c>
      <c r="C40" s="95">
        <f>SUM(C35:C39)</f>
        <v>0</v>
      </c>
      <c r="D40" s="95"/>
      <c r="E40" s="95">
        <f t="shared" si="18"/>
        <v>35743000</v>
      </c>
      <c r="F40" s="96">
        <f t="shared" ref="F40:O40" si="25">SUM(F35:F39)</f>
        <v>35743000</v>
      </c>
      <c r="G40" s="97">
        <f t="shared" si="25"/>
        <v>15000000</v>
      </c>
      <c r="H40" s="96">
        <f t="shared" si="25"/>
        <v>0</v>
      </c>
      <c r="I40" s="97">
        <f t="shared" si="25"/>
        <v>0</v>
      </c>
      <c r="J40" s="96">
        <f t="shared" si="25"/>
        <v>2864000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2864000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19.093333333333334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65977000</v>
      </c>
      <c r="C67" s="104">
        <f>SUM(C9:C15,C18:C23,C26:C29,C32,C35:C39,C42:C52,C55:C58,C61:C65)</f>
        <v>0</v>
      </c>
      <c r="D67" s="104"/>
      <c r="E67" s="104">
        <f t="shared" si="35"/>
        <v>65977000</v>
      </c>
      <c r="F67" s="105">
        <f t="shared" ref="F67:O67" si="43">SUM(F9:F15,F18:F23,F26:F29,F32,F35:F39,F42:F52,F55:F58,F61:F65)</f>
        <v>65977000</v>
      </c>
      <c r="G67" s="106">
        <f t="shared" si="43"/>
        <v>44698000</v>
      </c>
      <c r="H67" s="105">
        <f t="shared" si="43"/>
        <v>1310000</v>
      </c>
      <c r="I67" s="106">
        <f t="shared" si="43"/>
        <v>0</v>
      </c>
      <c r="J67" s="105">
        <f t="shared" si="43"/>
        <v>17910000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19220000</v>
      </c>
      <c r="Q67" s="106">
        <f t="shared" si="37"/>
        <v>0</v>
      </c>
      <c r="R67" s="61">
        <f t="shared" si="38"/>
        <v>1267.175572519084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42.49016226732104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86758000</v>
      </c>
      <c r="C69" s="92">
        <v>0</v>
      </c>
      <c r="D69" s="92"/>
      <c r="E69" s="92">
        <f>$B69      +$C69      +$D69</f>
        <v>86758000</v>
      </c>
      <c r="F69" s="93">
        <v>86758000</v>
      </c>
      <c r="G69" s="94">
        <v>36230000</v>
      </c>
      <c r="H69" s="93">
        <v>36230000</v>
      </c>
      <c r="I69" s="94"/>
      <c r="J69" s="93">
        <v>42252000</v>
      </c>
      <c r="K69" s="94"/>
      <c r="L69" s="93"/>
      <c r="M69" s="94"/>
      <c r="N69" s="93"/>
      <c r="O69" s="94"/>
      <c r="P69" s="93">
        <f>$H69      +$J69      +$L69      +$N69</f>
        <v>78482000</v>
      </c>
      <c r="Q69" s="94">
        <f>$I69      +$K69      +$M69      +$O69</f>
        <v>0</v>
      </c>
      <c r="R69" s="48">
        <f>IF(($H69      =0),0,((($J69      -$H69      )/$H69      )*100))</f>
        <v>16.621584322384763</v>
      </c>
      <c r="S69" s="49">
        <f>IF(($I69      =0),0,((($K69      -$I69      )/$I69      )*100))</f>
        <v>0</v>
      </c>
      <c r="T69" s="48">
        <f>IF(($E69      =0),0,(($P69      /$E69      )*100))</f>
        <v>90.460822056755575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86758000</v>
      </c>
      <c r="C70" s="101">
        <f>C69</f>
        <v>0</v>
      </c>
      <c r="D70" s="101"/>
      <c r="E70" s="101">
        <f>$B70      +$C70      +$D70</f>
        <v>86758000</v>
      </c>
      <c r="F70" s="102">
        <f t="shared" ref="F70:O70" si="44">F69</f>
        <v>86758000</v>
      </c>
      <c r="G70" s="103">
        <f t="shared" si="44"/>
        <v>36230000</v>
      </c>
      <c r="H70" s="102">
        <f t="shared" si="44"/>
        <v>36230000</v>
      </c>
      <c r="I70" s="103">
        <f t="shared" si="44"/>
        <v>0</v>
      </c>
      <c r="J70" s="102">
        <f t="shared" si="44"/>
        <v>42252000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78482000</v>
      </c>
      <c r="Q70" s="103">
        <f>$I70      +$K70      +$M70      +$O70</f>
        <v>0</v>
      </c>
      <c r="R70" s="57">
        <f>IF(($H70      =0),0,((($J70      -$H70      )/$H70      )*100))</f>
        <v>16.621584322384763</v>
      </c>
      <c r="S70" s="58">
        <f>IF(($I70      =0),0,((($K70      -$I70      )/$I70      )*100))</f>
        <v>0</v>
      </c>
      <c r="T70" s="57">
        <f>IF($E70   =0,0,($P70   /$E70   )*100)</f>
        <v>90.460822056755575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86758000</v>
      </c>
      <c r="C71" s="104">
        <f>C69</f>
        <v>0</v>
      </c>
      <c r="D71" s="104"/>
      <c r="E71" s="104">
        <f>$B71      +$C71      +$D71</f>
        <v>86758000</v>
      </c>
      <c r="F71" s="105">
        <f t="shared" ref="F71:O71" si="45">F69</f>
        <v>86758000</v>
      </c>
      <c r="G71" s="106">
        <f t="shared" si="45"/>
        <v>36230000</v>
      </c>
      <c r="H71" s="105">
        <f t="shared" si="45"/>
        <v>36230000</v>
      </c>
      <c r="I71" s="106">
        <f t="shared" si="45"/>
        <v>0</v>
      </c>
      <c r="J71" s="105">
        <f t="shared" si="45"/>
        <v>42252000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78482000</v>
      </c>
      <c r="Q71" s="106">
        <f>$I71      +$K71      +$M71      +$O71</f>
        <v>0</v>
      </c>
      <c r="R71" s="61">
        <f>IF(($H71      =0),0,((($J71      -$H71      )/$H71      )*100))</f>
        <v>16.621584322384763</v>
      </c>
      <c r="S71" s="62">
        <f>IF(($I71      =0),0,((($K71      -$I71      )/$I71      )*100))</f>
        <v>0</v>
      </c>
      <c r="T71" s="61">
        <f>IF($E71   =0,0,($P71   /$E71   )*100)</f>
        <v>90.460822056755575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152735000</v>
      </c>
      <c r="C72" s="104">
        <f>SUM(C9:C15,C18:C23,C26:C29,C32,C35:C39,C42:C52,C55:C58,C61:C65,C69)</f>
        <v>0</v>
      </c>
      <c r="D72" s="104"/>
      <c r="E72" s="104">
        <f>$B72      +$C72      +$D72</f>
        <v>152735000</v>
      </c>
      <c r="F72" s="105">
        <f t="shared" ref="F72:O72" si="46">SUM(F9:F15,F18:F23,F26:F29,F32,F35:F39,F42:F52,F55:F58,F61:F65,F69)</f>
        <v>152735000</v>
      </c>
      <c r="G72" s="106">
        <f t="shared" si="46"/>
        <v>80928000</v>
      </c>
      <c r="H72" s="105">
        <f t="shared" si="46"/>
        <v>37540000</v>
      </c>
      <c r="I72" s="106">
        <f t="shared" si="46"/>
        <v>0</v>
      </c>
      <c r="J72" s="105">
        <f t="shared" si="46"/>
        <v>60162000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97702000</v>
      </c>
      <c r="Q72" s="106">
        <f>$I72      +$K72      +$M72      +$O72</f>
        <v>0</v>
      </c>
      <c r="R72" s="61">
        <f>IF(($H72      =0),0,((($J72      -$H72      )/$H72      )*100))</f>
        <v>60.261054874800216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74.021152797139223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CERrQLcFSA1yAOZHknwdffS2hWHpAJjc/OFWSIg+X3bE8zYxlbouYkbP4kVPgzo+LBpICopscpUdDOPownsMew==" saltValue="dv7+ojMysWgR/TdndMass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2400000</v>
      </c>
      <c r="C10" s="92">
        <v>0</v>
      </c>
      <c r="D10" s="92"/>
      <c r="E10" s="92">
        <f t="shared" ref="E10:E16" si="0">$B10      +$C10      +$D10</f>
        <v>2400000</v>
      </c>
      <c r="F10" s="93">
        <v>2400000</v>
      </c>
      <c r="G10" s="94">
        <v>2400000</v>
      </c>
      <c r="H10" s="93"/>
      <c r="I10" s="94"/>
      <c r="J10" s="93">
        <v>138000</v>
      </c>
      <c r="K10" s="94">
        <v>1362112</v>
      </c>
      <c r="L10" s="93"/>
      <c r="M10" s="94"/>
      <c r="N10" s="93"/>
      <c r="O10" s="94"/>
      <c r="P10" s="93">
        <f t="shared" ref="P10:P16" si="1">$H10      +$J10      +$L10      +$N10</f>
        <v>138000</v>
      </c>
      <c r="Q10" s="94">
        <f t="shared" ref="Q10:Q16" si="2">$I10      +$K10      +$M10      +$O10</f>
        <v>1362112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5.75</v>
      </c>
      <c r="U10" s="50">
        <f t="shared" ref="U10:U15" si="6">IF(($E10      =0),0,(($Q10      /$E10      )*100))</f>
        <v>56.754666666666665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2400000</v>
      </c>
      <c r="C16" s="95">
        <f>SUM(C9:C15)</f>
        <v>0</v>
      </c>
      <c r="D16" s="95"/>
      <c r="E16" s="95">
        <f t="shared" si="0"/>
        <v>2400000</v>
      </c>
      <c r="F16" s="96">
        <f t="shared" ref="F16:O16" si="7">SUM(F9:F15)</f>
        <v>2400000</v>
      </c>
      <c r="G16" s="97">
        <f t="shared" si="7"/>
        <v>2400000</v>
      </c>
      <c r="H16" s="96">
        <f t="shared" si="7"/>
        <v>0</v>
      </c>
      <c r="I16" s="97">
        <f t="shared" si="7"/>
        <v>0</v>
      </c>
      <c r="J16" s="96">
        <f t="shared" si="7"/>
        <v>138000</v>
      </c>
      <c r="K16" s="97">
        <f t="shared" si="7"/>
        <v>1362112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138000</v>
      </c>
      <c r="Q16" s="97">
        <f t="shared" si="2"/>
        <v>1362112</v>
      </c>
      <c r="R16" s="52">
        <f t="shared" si="3"/>
        <v>0</v>
      </c>
      <c r="S16" s="53">
        <f t="shared" si="4"/>
        <v>0</v>
      </c>
      <c r="T16" s="52">
        <f>IF((SUM($E9:$E13)+$E15)=0,0,(P16/(SUM($E9:$E13)+$E15)*100))</f>
        <v>5.75</v>
      </c>
      <c r="U16" s="54">
        <f>IF((SUM($E9:$E13)+$E15)=0,0,(Q16/(SUM($E9:$E13)+$E15)*100))</f>
        <v>56.754666666666665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12900000</v>
      </c>
      <c r="C20" s="92">
        <v>0</v>
      </c>
      <c r="D20" s="92"/>
      <c r="E20" s="92">
        <f t="shared" si="8"/>
        <v>12900000</v>
      </c>
      <c r="F20" s="93">
        <v>12900000</v>
      </c>
      <c r="G20" s="94">
        <v>12900000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12900000</v>
      </c>
      <c r="C24" s="95">
        <f>SUM(C18:C23)</f>
        <v>0</v>
      </c>
      <c r="D24" s="95"/>
      <c r="E24" s="95">
        <f t="shared" si="8"/>
        <v>12900000</v>
      </c>
      <c r="F24" s="96">
        <f t="shared" ref="F24:O24" si="15">SUM(F18:F23)</f>
        <v>12900000</v>
      </c>
      <c r="G24" s="97">
        <f t="shared" si="15"/>
        <v>12900000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1266000</v>
      </c>
      <c r="C32" s="92">
        <v>0</v>
      </c>
      <c r="D32" s="92"/>
      <c r="E32" s="92">
        <f>$B32      +$C32      +$D32</f>
        <v>1266000</v>
      </c>
      <c r="F32" s="93">
        <v>1266000</v>
      </c>
      <c r="G32" s="94">
        <v>886000</v>
      </c>
      <c r="H32" s="93">
        <v>742000</v>
      </c>
      <c r="I32" s="94"/>
      <c r="J32" s="93">
        <v>524000</v>
      </c>
      <c r="K32" s="94">
        <v>886000</v>
      </c>
      <c r="L32" s="93"/>
      <c r="M32" s="94"/>
      <c r="N32" s="93"/>
      <c r="O32" s="94"/>
      <c r="P32" s="93">
        <f>$H32      +$J32      +$L32      +$N32</f>
        <v>1266000</v>
      </c>
      <c r="Q32" s="94">
        <f>$I32      +$K32      +$M32      +$O32</f>
        <v>886000</v>
      </c>
      <c r="R32" s="48">
        <f>IF(($H32      =0),0,((($J32      -$H32      )/$H32      )*100))</f>
        <v>-29.380053908355798</v>
      </c>
      <c r="S32" s="49">
        <f>IF(($I32      =0),0,((($K32      -$I32      )/$I32      )*100))</f>
        <v>0</v>
      </c>
      <c r="T32" s="48">
        <f>IF(($E32      =0),0,(($P32      /$E32      )*100))</f>
        <v>100</v>
      </c>
      <c r="U32" s="50">
        <f>IF(($E32      =0),0,(($Q32      /$E32      )*100))</f>
        <v>69.984202211690359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1266000</v>
      </c>
      <c r="C33" s="95">
        <f>C32</f>
        <v>0</v>
      </c>
      <c r="D33" s="95"/>
      <c r="E33" s="95">
        <f>$B33      +$C33      +$D33</f>
        <v>1266000</v>
      </c>
      <c r="F33" s="96">
        <f t="shared" ref="F33:O33" si="17">F32</f>
        <v>1266000</v>
      </c>
      <c r="G33" s="97">
        <f t="shared" si="17"/>
        <v>886000</v>
      </c>
      <c r="H33" s="96">
        <f t="shared" si="17"/>
        <v>742000</v>
      </c>
      <c r="I33" s="97">
        <f t="shared" si="17"/>
        <v>0</v>
      </c>
      <c r="J33" s="96">
        <f t="shared" si="17"/>
        <v>524000</v>
      </c>
      <c r="K33" s="97">
        <f t="shared" si="17"/>
        <v>886000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1266000</v>
      </c>
      <c r="Q33" s="97">
        <f>$I33      +$K33      +$M33      +$O33</f>
        <v>886000</v>
      </c>
      <c r="R33" s="52">
        <f>IF(($H33      =0),0,((($J33      -$H33      )/$H33      )*100))</f>
        <v>-29.380053908355798</v>
      </c>
      <c r="S33" s="53">
        <f>IF(($I33      =0),0,((($K33      -$I33      )/$I33      )*100))</f>
        <v>0</v>
      </c>
      <c r="T33" s="52">
        <f>IF($E33   =0,0,($P33   /$E33   )*100)</f>
        <v>100</v>
      </c>
      <c r="U33" s="54">
        <f>IF($E33   =0,0,($Q33   /$E33   )*100)</f>
        <v>69.984202211690359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3285000</v>
      </c>
      <c r="C36" s="92">
        <v>0</v>
      </c>
      <c r="D36" s="92"/>
      <c r="E36" s="92">
        <f t="shared" si="18"/>
        <v>3285000</v>
      </c>
      <c r="F36" s="93">
        <v>3285000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3285000</v>
      </c>
      <c r="C40" s="95">
        <f>SUM(C35:C39)</f>
        <v>0</v>
      </c>
      <c r="D40" s="95"/>
      <c r="E40" s="95">
        <f t="shared" si="18"/>
        <v>3285000</v>
      </c>
      <c r="F40" s="96">
        <f t="shared" ref="F40:O40" si="25">SUM(F35:F39)</f>
        <v>3285000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19851000</v>
      </c>
      <c r="C67" s="104">
        <f>SUM(C9:C15,C18:C23,C26:C29,C32,C35:C39,C42:C52,C55:C58,C61:C65)</f>
        <v>0</v>
      </c>
      <c r="D67" s="104"/>
      <c r="E67" s="104">
        <f t="shared" si="35"/>
        <v>19851000</v>
      </c>
      <c r="F67" s="105">
        <f t="shared" ref="F67:O67" si="43">SUM(F9:F15,F18:F23,F26:F29,F32,F35:F39,F42:F52,F55:F58,F61:F65)</f>
        <v>19851000</v>
      </c>
      <c r="G67" s="106">
        <f t="shared" si="43"/>
        <v>16186000</v>
      </c>
      <c r="H67" s="105">
        <f t="shared" si="43"/>
        <v>742000</v>
      </c>
      <c r="I67" s="106">
        <f t="shared" si="43"/>
        <v>0</v>
      </c>
      <c r="J67" s="105">
        <f t="shared" si="43"/>
        <v>662000</v>
      </c>
      <c r="K67" s="106">
        <f t="shared" si="43"/>
        <v>2248112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1404000</v>
      </c>
      <c r="Q67" s="106">
        <f t="shared" si="37"/>
        <v>2248112</v>
      </c>
      <c r="R67" s="61">
        <f t="shared" si="38"/>
        <v>-10.781671159029651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8.475190148496921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13.570638657491246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56764000</v>
      </c>
      <c r="C69" s="92">
        <v>0</v>
      </c>
      <c r="D69" s="92"/>
      <c r="E69" s="92">
        <f>$B69      +$C69      +$D69</f>
        <v>56764000</v>
      </c>
      <c r="F69" s="93">
        <v>56764000</v>
      </c>
      <c r="G69" s="94">
        <v>18252000</v>
      </c>
      <c r="H69" s="93">
        <v>15218000</v>
      </c>
      <c r="I69" s="94"/>
      <c r="J69" s="93">
        <v>20625000</v>
      </c>
      <c r="K69" s="94">
        <v>35085175</v>
      </c>
      <c r="L69" s="93"/>
      <c r="M69" s="94"/>
      <c r="N69" s="93"/>
      <c r="O69" s="94"/>
      <c r="P69" s="93">
        <f>$H69      +$J69      +$L69      +$N69</f>
        <v>35843000</v>
      </c>
      <c r="Q69" s="94">
        <f>$I69      +$K69      +$M69      +$O69</f>
        <v>35085175</v>
      </c>
      <c r="R69" s="48">
        <f>IF(($H69      =0),0,((($J69      -$H69      )/$H69      )*100))</f>
        <v>35.530293073991324</v>
      </c>
      <c r="S69" s="49">
        <f>IF(($I69      =0),0,((($K69      -$I69      )/$I69      )*100))</f>
        <v>0</v>
      </c>
      <c r="T69" s="48">
        <f>IF(($E69      =0),0,(($P69      /$E69      )*100))</f>
        <v>63.143894017334937</v>
      </c>
      <c r="U69" s="50">
        <f>IF(($E69      =0),0,(($Q69      /$E69      )*100))</f>
        <v>61.808848918328522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56764000</v>
      </c>
      <c r="C70" s="101">
        <f>C69</f>
        <v>0</v>
      </c>
      <c r="D70" s="101"/>
      <c r="E70" s="101">
        <f>$B70      +$C70      +$D70</f>
        <v>56764000</v>
      </c>
      <c r="F70" s="102">
        <f t="shared" ref="F70:O70" si="44">F69</f>
        <v>56764000</v>
      </c>
      <c r="G70" s="103">
        <f t="shared" si="44"/>
        <v>18252000</v>
      </c>
      <c r="H70" s="102">
        <f t="shared" si="44"/>
        <v>15218000</v>
      </c>
      <c r="I70" s="103">
        <f t="shared" si="44"/>
        <v>0</v>
      </c>
      <c r="J70" s="102">
        <f t="shared" si="44"/>
        <v>20625000</v>
      </c>
      <c r="K70" s="103">
        <f t="shared" si="44"/>
        <v>35085175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35843000</v>
      </c>
      <c r="Q70" s="103">
        <f>$I70      +$K70      +$M70      +$O70</f>
        <v>35085175</v>
      </c>
      <c r="R70" s="57">
        <f>IF(($H70      =0),0,((($J70      -$H70      )/$H70      )*100))</f>
        <v>35.530293073991324</v>
      </c>
      <c r="S70" s="58">
        <f>IF(($I70      =0),0,((($K70      -$I70      )/$I70      )*100))</f>
        <v>0</v>
      </c>
      <c r="T70" s="57">
        <f>IF($E70   =0,0,($P70   /$E70   )*100)</f>
        <v>63.143894017334937</v>
      </c>
      <c r="U70" s="59">
        <f>IF($E70   =0,0,($Q70   /$E70 )*100)</f>
        <v>61.808848918328522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56764000</v>
      </c>
      <c r="C71" s="104">
        <f>C69</f>
        <v>0</v>
      </c>
      <c r="D71" s="104"/>
      <c r="E71" s="104">
        <f>$B71      +$C71      +$D71</f>
        <v>56764000</v>
      </c>
      <c r="F71" s="105">
        <f t="shared" ref="F71:O71" si="45">F69</f>
        <v>56764000</v>
      </c>
      <c r="G71" s="106">
        <f t="shared" si="45"/>
        <v>18252000</v>
      </c>
      <c r="H71" s="105">
        <f t="shared" si="45"/>
        <v>15218000</v>
      </c>
      <c r="I71" s="106">
        <f t="shared" si="45"/>
        <v>0</v>
      </c>
      <c r="J71" s="105">
        <f t="shared" si="45"/>
        <v>20625000</v>
      </c>
      <c r="K71" s="106">
        <f t="shared" si="45"/>
        <v>35085175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35843000</v>
      </c>
      <c r="Q71" s="106">
        <f>$I71      +$K71      +$M71      +$O71</f>
        <v>35085175</v>
      </c>
      <c r="R71" s="61">
        <f>IF(($H71      =0),0,((($J71      -$H71      )/$H71      )*100))</f>
        <v>35.530293073991324</v>
      </c>
      <c r="S71" s="62">
        <f>IF(($I71      =0),0,((($K71      -$I71      )/$I71      )*100))</f>
        <v>0</v>
      </c>
      <c r="T71" s="61">
        <f>IF($E71   =0,0,($P71   /$E71   )*100)</f>
        <v>63.143894017334937</v>
      </c>
      <c r="U71" s="65">
        <f>IF($E71   =0,0,($Q71   /$E71   )*100)</f>
        <v>61.808848918328522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76615000</v>
      </c>
      <c r="C72" s="104">
        <f>SUM(C9:C15,C18:C23,C26:C29,C32,C35:C39,C42:C52,C55:C58,C61:C65,C69)</f>
        <v>0</v>
      </c>
      <c r="D72" s="104"/>
      <c r="E72" s="104">
        <f>$B72      +$C72      +$D72</f>
        <v>76615000</v>
      </c>
      <c r="F72" s="105">
        <f t="shared" ref="F72:O72" si="46">SUM(F9:F15,F18:F23,F26:F29,F32,F35:F39,F42:F52,F55:F58,F61:F65,F69)</f>
        <v>76615000</v>
      </c>
      <c r="G72" s="106">
        <f t="shared" si="46"/>
        <v>34438000</v>
      </c>
      <c r="H72" s="105">
        <f t="shared" si="46"/>
        <v>15960000</v>
      </c>
      <c r="I72" s="106">
        <f t="shared" si="46"/>
        <v>0</v>
      </c>
      <c r="J72" s="105">
        <f t="shared" si="46"/>
        <v>21287000</v>
      </c>
      <c r="K72" s="106">
        <f t="shared" si="46"/>
        <v>37333287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37247000</v>
      </c>
      <c r="Q72" s="106">
        <f>$I72      +$K72      +$M72      +$O72</f>
        <v>37333287</v>
      </c>
      <c r="R72" s="61">
        <f>IF(($H72      =0),0,((($J72      -$H72      )/$H72      )*100))</f>
        <v>33.377192982456137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50.793672439656348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50.911341879176334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t8XVhdfYojtqRrs/uqQeoxaPV1C+Z9svkKSDqNCfU/q+ywR9lXktT0nTQC08+i5PGbfp8JZqwSF5/Wmtntm+Pw==" saltValue="Zb8QFzJUrTkLZlilUBi5f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2300000</v>
      </c>
      <c r="C10" s="92">
        <v>0</v>
      </c>
      <c r="D10" s="92"/>
      <c r="E10" s="92">
        <f t="shared" ref="E10:E16" si="0">$B10      +$C10      +$D10</f>
        <v>2300000</v>
      </c>
      <c r="F10" s="93">
        <v>2300000</v>
      </c>
      <c r="G10" s="94">
        <v>2300000</v>
      </c>
      <c r="H10" s="93">
        <v>1072000</v>
      </c>
      <c r="I10" s="94">
        <v>1071750</v>
      </c>
      <c r="J10" s="93">
        <v>139000</v>
      </c>
      <c r="K10" s="94"/>
      <c r="L10" s="93"/>
      <c r="M10" s="94"/>
      <c r="N10" s="93"/>
      <c r="O10" s="94"/>
      <c r="P10" s="93">
        <f t="shared" ref="P10:P16" si="1">$H10      +$J10      +$L10      +$N10</f>
        <v>1211000</v>
      </c>
      <c r="Q10" s="94">
        <f t="shared" ref="Q10:Q16" si="2">$I10      +$K10      +$M10      +$O10</f>
        <v>1071750</v>
      </c>
      <c r="R10" s="48">
        <f t="shared" ref="R10:R16" si="3">IF(($H10      =0),0,((($J10      -$H10      )/$H10      )*100))</f>
        <v>-87.03358208955224</v>
      </c>
      <c r="S10" s="49">
        <f t="shared" ref="S10:S16" si="4">IF(($I10      =0),0,((($K10      -$I10      )/$I10      )*100))</f>
        <v>-100</v>
      </c>
      <c r="T10" s="48">
        <f t="shared" ref="T10:T15" si="5">IF(($E10      =0),0,(($P10      /$E10      )*100))</f>
        <v>52.652173913043477</v>
      </c>
      <c r="U10" s="50">
        <f t="shared" ref="U10:U15" si="6">IF(($E10      =0),0,(($Q10      /$E10      )*100))</f>
        <v>46.597826086956523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2300000</v>
      </c>
      <c r="C16" s="95">
        <f>SUM(C9:C15)</f>
        <v>0</v>
      </c>
      <c r="D16" s="95"/>
      <c r="E16" s="95">
        <f t="shared" si="0"/>
        <v>2300000</v>
      </c>
      <c r="F16" s="96">
        <f t="shared" ref="F16:O16" si="7">SUM(F9:F15)</f>
        <v>2300000</v>
      </c>
      <c r="G16" s="97">
        <f t="shared" si="7"/>
        <v>2300000</v>
      </c>
      <c r="H16" s="96">
        <f t="shared" si="7"/>
        <v>1072000</v>
      </c>
      <c r="I16" s="97">
        <f t="shared" si="7"/>
        <v>1071750</v>
      </c>
      <c r="J16" s="96">
        <f t="shared" si="7"/>
        <v>139000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1211000</v>
      </c>
      <c r="Q16" s="97">
        <f t="shared" si="2"/>
        <v>1071750</v>
      </c>
      <c r="R16" s="52">
        <f t="shared" si="3"/>
        <v>-87.03358208955224</v>
      </c>
      <c r="S16" s="53">
        <f t="shared" si="4"/>
        <v>-100</v>
      </c>
      <c r="T16" s="52">
        <f>IF((SUM($E9:$E13)+$E15)=0,0,(P16/(SUM($E9:$E13)+$E15)*100))</f>
        <v>52.652173913043477</v>
      </c>
      <c r="U16" s="54">
        <f>IF((SUM($E9:$E13)+$E15)=0,0,(Q16/(SUM($E9:$E13)+$E15)*100))</f>
        <v>46.597826086956523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1000000</v>
      </c>
      <c r="C20" s="92">
        <v>0</v>
      </c>
      <c r="D20" s="92"/>
      <c r="E20" s="92">
        <f t="shared" si="8"/>
        <v>1000000</v>
      </c>
      <c r="F20" s="93">
        <v>1000000</v>
      </c>
      <c r="G20" s="94">
        <v>1000000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1000000</v>
      </c>
      <c r="C24" s="95">
        <f>SUM(C18:C23)</f>
        <v>0</v>
      </c>
      <c r="D24" s="95"/>
      <c r="E24" s="95">
        <f t="shared" si="8"/>
        <v>1000000</v>
      </c>
      <c r="F24" s="96">
        <f t="shared" ref="F24:O24" si="15">SUM(F18:F23)</f>
        <v>1000000</v>
      </c>
      <c r="G24" s="97">
        <f t="shared" si="15"/>
        <v>1000000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1429000</v>
      </c>
      <c r="C32" s="92">
        <v>0</v>
      </c>
      <c r="D32" s="92"/>
      <c r="E32" s="92">
        <f>$B32      +$C32      +$D32</f>
        <v>1429000</v>
      </c>
      <c r="F32" s="93">
        <v>1429000</v>
      </c>
      <c r="G32" s="94">
        <v>1001000</v>
      </c>
      <c r="H32" s="93">
        <v>101000</v>
      </c>
      <c r="I32" s="94">
        <v>293070</v>
      </c>
      <c r="J32" s="93">
        <v>719000</v>
      </c>
      <c r="K32" s="94"/>
      <c r="L32" s="93"/>
      <c r="M32" s="94"/>
      <c r="N32" s="93"/>
      <c r="O32" s="94"/>
      <c r="P32" s="93">
        <f>$H32      +$J32      +$L32      +$N32</f>
        <v>820000</v>
      </c>
      <c r="Q32" s="94">
        <f>$I32      +$K32      +$M32      +$O32</f>
        <v>293070</v>
      </c>
      <c r="R32" s="48">
        <f>IF(($H32      =0),0,((($J32      -$H32      )/$H32      )*100))</f>
        <v>611.88118811881191</v>
      </c>
      <c r="S32" s="49">
        <f>IF(($I32      =0),0,((($K32      -$I32      )/$I32      )*100))</f>
        <v>-100</v>
      </c>
      <c r="T32" s="48">
        <f>IF(($E32      =0),0,(($P32      /$E32      )*100))</f>
        <v>57.382785164450667</v>
      </c>
      <c r="U32" s="50">
        <f>IF(($E32      =0),0,(($Q32      /$E32      )*100))</f>
        <v>20.508747375787266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1429000</v>
      </c>
      <c r="C33" s="95">
        <f>C32</f>
        <v>0</v>
      </c>
      <c r="D33" s="95"/>
      <c r="E33" s="95">
        <f>$B33      +$C33      +$D33</f>
        <v>1429000</v>
      </c>
      <c r="F33" s="96">
        <f t="shared" ref="F33:O33" si="17">F32</f>
        <v>1429000</v>
      </c>
      <c r="G33" s="97">
        <f t="shared" si="17"/>
        <v>1001000</v>
      </c>
      <c r="H33" s="96">
        <f t="shared" si="17"/>
        <v>101000</v>
      </c>
      <c r="I33" s="97">
        <f t="shared" si="17"/>
        <v>293070</v>
      </c>
      <c r="J33" s="96">
        <f t="shared" si="17"/>
        <v>719000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820000</v>
      </c>
      <c r="Q33" s="97">
        <f>$I33      +$K33      +$M33      +$O33</f>
        <v>293070</v>
      </c>
      <c r="R33" s="52">
        <f>IF(($H33      =0),0,((($J33      -$H33      )/$H33      )*100))</f>
        <v>611.88118811881191</v>
      </c>
      <c r="S33" s="53">
        <f>IF(($I33      =0),0,((($K33      -$I33      )/$I33      )*100))</f>
        <v>-100</v>
      </c>
      <c r="T33" s="52">
        <f>IF($E33   =0,0,($P33   /$E33   )*100)</f>
        <v>57.382785164450667</v>
      </c>
      <c r="U33" s="54">
        <f>IF($E33   =0,0,($Q33   /$E33   )*100)</f>
        <v>20.508747375787266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4000000</v>
      </c>
      <c r="H35" s="93"/>
      <c r="I35" s="94"/>
      <c r="J35" s="93">
        <v>1725000</v>
      </c>
      <c r="K35" s="94"/>
      <c r="L35" s="93"/>
      <c r="M35" s="94"/>
      <c r="N35" s="93"/>
      <c r="O35" s="94"/>
      <c r="P35" s="93">
        <f t="shared" ref="P35:P40" si="19">$H35      +$J35      +$L35      +$N35</f>
        <v>1725000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17.25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6146000</v>
      </c>
      <c r="C36" s="92">
        <v>0</v>
      </c>
      <c r="D36" s="92"/>
      <c r="E36" s="92">
        <f t="shared" si="18"/>
        <v>6146000</v>
      </c>
      <c r="F36" s="93">
        <v>6146000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16146000</v>
      </c>
      <c r="C40" s="95">
        <f>SUM(C35:C39)</f>
        <v>0</v>
      </c>
      <c r="D40" s="95"/>
      <c r="E40" s="95">
        <f t="shared" si="18"/>
        <v>16146000</v>
      </c>
      <c r="F40" s="96">
        <f t="shared" ref="F40:O40" si="25">SUM(F35:F39)</f>
        <v>16146000</v>
      </c>
      <c r="G40" s="97">
        <f t="shared" si="25"/>
        <v>4000000</v>
      </c>
      <c r="H40" s="96">
        <f t="shared" si="25"/>
        <v>0</v>
      </c>
      <c r="I40" s="97">
        <f t="shared" si="25"/>
        <v>0</v>
      </c>
      <c r="J40" s="96">
        <f t="shared" si="25"/>
        <v>1725000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1725000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17.25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20875000</v>
      </c>
      <c r="C67" s="104">
        <f>SUM(C9:C15,C18:C23,C26:C29,C32,C35:C39,C42:C52,C55:C58,C61:C65)</f>
        <v>0</v>
      </c>
      <c r="D67" s="104"/>
      <c r="E67" s="104">
        <f t="shared" si="35"/>
        <v>20875000</v>
      </c>
      <c r="F67" s="105">
        <f t="shared" ref="F67:O67" si="43">SUM(F9:F15,F18:F23,F26:F29,F32,F35:F39,F42:F52,F55:F58,F61:F65)</f>
        <v>20875000</v>
      </c>
      <c r="G67" s="106">
        <f t="shared" si="43"/>
        <v>8301000</v>
      </c>
      <c r="H67" s="105">
        <f t="shared" si="43"/>
        <v>1173000</v>
      </c>
      <c r="I67" s="106">
        <f t="shared" si="43"/>
        <v>1364820</v>
      </c>
      <c r="J67" s="105">
        <f t="shared" si="43"/>
        <v>2583000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3756000</v>
      </c>
      <c r="Q67" s="106">
        <f t="shared" si="37"/>
        <v>1364820</v>
      </c>
      <c r="R67" s="61">
        <f t="shared" si="38"/>
        <v>120.20460358056266</v>
      </c>
      <c r="S67" s="62">
        <f t="shared" si="39"/>
        <v>-100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25.500712879353653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9.2662095186367033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37000000</v>
      </c>
      <c r="C69" s="92">
        <v>0</v>
      </c>
      <c r="D69" s="92"/>
      <c r="E69" s="92">
        <f>$B69      +$C69      +$D69</f>
        <v>37000000</v>
      </c>
      <c r="F69" s="93">
        <v>37000000</v>
      </c>
      <c r="G69" s="94">
        <v>8566000</v>
      </c>
      <c r="H69" s="93">
        <v>6151000</v>
      </c>
      <c r="I69" s="94">
        <v>6187350</v>
      </c>
      <c r="J69" s="93">
        <v>10041000</v>
      </c>
      <c r="K69" s="94"/>
      <c r="L69" s="93"/>
      <c r="M69" s="94"/>
      <c r="N69" s="93"/>
      <c r="O69" s="94"/>
      <c r="P69" s="93">
        <f>$H69      +$J69      +$L69      +$N69</f>
        <v>16192000</v>
      </c>
      <c r="Q69" s="94">
        <f>$I69      +$K69      +$M69      +$O69</f>
        <v>6187350</v>
      </c>
      <c r="R69" s="48">
        <f>IF(($H69      =0),0,((($J69      -$H69      )/$H69      )*100))</f>
        <v>63.241749309055436</v>
      </c>
      <c r="S69" s="49">
        <f>IF(($I69      =0),0,((($K69      -$I69      )/$I69      )*100))</f>
        <v>-100</v>
      </c>
      <c r="T69" s="48">
        <f>IF(($E69      =0),0,(($P69      /$E69      )*100))</f>
        <v>43.762162162162163</v>
      </c>
      <c r="U69" s="50">
        <f>IF(($E69      =0),0,(($Q69      /$E69      )*100))</f>
        <v>16.722567567567566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37000000</v>
      </c>
      <c r="C70" s="101">
        <f>C69</f>
        <v>0</v>
      </c>
      <c r="D70" s="101"/>
      <c r="E70" s="101">
        <f>$B70      +$C70      +$D70</f>
        <v>37000000</v>
      </c>
      <c r="F70" s="102">
        <f t="shared" ref="F70:O70" si="44">F69</f>
        <v>37000000</v>
      </c>
      <c r="G70" s="103">
        <f t="shared" si="44"/>
        <v>8566000</v>
      </c>
      <c r="H70" s="102">
        <f t="shared" si="44"/>
        <v>6151000</v>
      </c>
      <c r="I70" s="103">
        <f t="shared" si="44"/>
        <v>6187350</v>
      </c>
      <c r="J70" s="102">
        <f t="shared" si="44"/>
        <v>10041000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16192000</v>
      </c>
      <c r="Q70" s="103">
        <f>$I70      +$K70      +$M70      +$O70</f>
        <v>6187350</v>
      </c>
      <c r="R70" s="57">
        <f>IF(($H70      =0),0,((($J70      -$H70      )/$H70      )*100))</f>
        <v>63.241749309055436</v>
      </c>
      <c r="S70" s="58">
        <f>IF(($I70      =0),0,((($K70      -$I70      )/$I70      )*100))</f>
        <v>-100</v>
      </c>
      <c r="T70" s="57">
        <f>IF($E70   =0,0,($P70   /$E70   )*100)</f>
        <v>43.762162162162163</v>
      </c>
      <c r="U70" s="59">
        <f>IF($E70   =0,0,($Q70   /$E70 )*100)</f>
        <v>16.722567567567566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37000000</v>
      </c>
      <c r="C71" s="104">
        <f>C69</f>
        <v>0</v>
      </c>
      <c r="D71" s="104"/>
      <c r="E71" s="104">
        <f>$B71      +$C71      +$D71</f>
        <v>37000000</v>
      </c>
      <c r="F71" s="105">
        <f t="shared" ref="F71:O71" si="45">F69</f>
        <v>37000000</v>
      </c>
      <c r="G71" s="106">
        <f t="shared" si="45"/>
        <v>8566000</v>
      </c>
      <c r="H71" s="105">
        <f t="shared" si="45"/>
        <v>6151000</v>
      </c>
      <c r="I71" s="106">
        <f t="shared" si="45"/>
        <v>6187350</v>
      </c>
      <c r="J71" s="105">
        <f t="shared" si="45"/>
        <v>10041000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16192000</v>
      </c>
      <c r="Q71" s="106">
        <f>$I71      +$K71      +$M71      +$O71</f>
        <v>6187350</v>
      </c>
      <c r="R71" s="61">
        <f>IF(($H71      =0),0,((($J71      -$H71      )/$H71      )*100))</f>
        <v>63.241749309055436</v>
      </c>
      <c r="S71" s="62">
        <f>IF(($I71      =0),0,((($K71      -$I71      )/$I71      )*100))</f>
        <v>-100</v>
      </c>
      <c r="T71" s="61">
        <f>IF($E71   =0,0,($P71   /$E71   )*100)</f>
        <v>43.762162162162163</v>
      </c>
      <c r="U71" s="65">
        <f>IF($E71   =0,0,($Q71   /$E71   )*100)</f>
        <v>16.722567567567566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57875000</v>
      </c>
      <c r="C72" s="104">
        <f>SUM(C9:C15,C18:C23,C26:C29,C32,C35:C39,C42:C52,C55:C58,C61:C65,C69)</f>
        <v>0</v>
      </c>
      <c r="D72" s="104"/>
      <c r="E72" s="104">
        <f>$B72      +$C72      +$D72</f>
        <v>57875000</v>
      </c>
      <c r="F72" s="105">
        <f t="shared" ref="F72:O72" si="46">SUM(F9:F15,F18:F23,F26:F29,F32,F35:F39,F42:F52,F55:F58,F61:F65,F69)</f>
        <v>57875000</v>
      </c>
      <c r="G72" s="106">
        <f t="shared" si="46"/>
        <v>16867000</v>
      </c>
      <c r="H72" s="105">
        <f t="shared" si="46"/>
        <v>7324000</v>
      </c>
      <c r="I72" s="106">
        <f t="shared" si="46"/>
        <v>7552170</v>
      </c>
      <c r="J72" s="105">
        <f t="shared" si="46"/>
        <v>12624000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19948000</v>
      </c>
      <c r="Q72" s="106">
        <f>$I72      +$K72      +$M72      +$O72</f>
        <v>7552170</v>
      </c>
      <c r="R72" s="61">
        <f>IF(($H72      =0),0,((($J72      -$H72      )/$H72      )*100))</f>
        <v>72.364827962861824</v>
      </c>
      <c r="S72" s="62">
        <f>IF(($I72      =0),0,((($K72      -$I72      )/$I72      )*100))</f>
        <v>-100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38.562508457538328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14.59948964797309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55Qy2Y4ts1dMy64VOrTAzkv0/8sbaOs3Dj/lE/KFjIcj7bjO/7uApGz5PvbL2EfqZHv82uwPrKcGmlMn5zEcgg==" saltValue="hdzaz8+gXaFNUgimWOV7j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2400000</v>
      </c>
      <c r="C10" s="92">
        <v>0</v>
      </c>
      <c r="D10" s="92"/>
      <c r="E10" s="92">
        <f t="shared" ref="E10:E16" si="0">$B10      +$C10      +$D10</f>
        <v>2400000</v>
      </c>
      <c r="F10" s="93">
        <v>2400000</v>
      </c>
      <c r="G10" s="94">
        <v>2400000</v>
      </c>
      <c r="H10" s="93">
        <v>241000</v>
      </c>
      <c r="I10" s="94">
        <v>240762</v>
      </c>
      <c r="J10" s="93">
        <v>390000</v>
      </c>
      <c r="K10" s="94">
        <v>1031074</v>
      </c>
      <c r="L10" s="93"/>
      <c r="M10" s="94"/>
      <c r="N10" s="93"/>
      <c r="O10" s="94"/>
      <c r="P10" s="93">
        <f t="shared" ref="P10:P16" si="1">$H10      +$J10      +$L10      +$N10</f>
        <v>631000</v>
      </c>
      <c r="Q10" s="94">
        <f t="shared" ref="Q10:Q16" si="2">$I10      +$K10      +$M10      +$O10</f>
        <v>1271836</v>
      </c>
      <c r="R10" s="48">
        <f t="shared" ref="R10:R16" si="3">IF(($H10      =0),0,((($J10      -$H10      )/$H10      )*100))</f>
        <v>61.825726141078839</v>
      </c>
      <c r="S10" s="49">
        <f t="shared" ref="S10:S16" si="4">IF(($I10      =0),0,((($K10      -$I10      )/$I10      )*100))</f>
        <v>328.25445876010332</v>
      </c>
      <c r="T10" s="48">
        <f t="shared" ref="T10:T15" si="5">IF(($E10      =0),0,(($P10      /$E10      )*100))</f>
        <v>26.291666666666668</v>
      </c>
      <c r="U10" s="50">
        <f t="shared" ref="U10:U15" si="6">IF(($E10      =0),0,(($Q10      /$E10      )*100))</f>
        <v>52.993166666666667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6217000</v>
      </c>
      <c r="C11" s="92">
        <v>0</v>
      </c>
      <c r="D11" s="92"/>
      <c r="E11" s="92">
        <f t="shared" si="0"/>
        <v>6217000</v>
      </c>
      <c r="F11" s="93">
        <v>6217000</v>
      </c>
      <c r="G11" s="94">
        <v>3369000</v>
      </c>
      <c r="H11" s="93">
        <v>1143000</v>
      </c>
      <c r="I11" s="94"/>
      <c r="J11" s="93"/>
      <c r="K11" s="94">
        <v>3369000</v>
      </c>
      <c r="L11" s="93"/>
      <c r="M11" s="94"/>
      <c r="N11" s="93"/>
      <c r="O11" s="94"/>
      <c r="P11" s="93">
        <f t="shared" si="1"/>
        <v>1143000</v>
      </c>
      <c r="Q11" s="94">
        <f t="shared" si="2"/>
        <v>3369000</v>
      </c>
      <c r="R11" s="48">
        <f t="shared" si="3"/>
        <v>-100</v>
      </c>
      <c r="S11" s="49">
        <f t="shared" si="4"/>
        <v>0</v>
      </c>
      <c r="T11" s="48">
        <f t="shared" si="5"/>
        <v>18.385073186424318</v>
      </c>
      <c r="U11" s="50">
        <f t="shared" si="6"/>
        <v>54.190123853948847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35000000</v>
      </c>
      <c r="C13" s="92">
        <v>0</v>
      </c>
      <c r="D13" s="92"/>
      <c r="E13" s="92">
        <f t="shared" si="0"/>
        <v>35000000</v>
      </c>
      <c r="F13" s="93">
        <v>35000000</v>
      </c>
      <c r="G13" s="94">
        <v>18454000</v>
      </c>
      <c r="H13" s="93">
        <v>6734000</v>
      </c>
      <c r="I13" s="94">
        <v>6207375</v>
      </c>
      <c r="J13" s="93">
        <v>7074000</v>
      </c>
      <c r="K13" s="94">
        <v>9865524</v>
      </c>
      <c r="L13" s="93"/>
      <c r="M13" s="94"/>
      <c r="N13" s="93"/>
      <c r="O13" s="94"/>
      <c r="P13" s="93">
        <f t="shared" si="1"/>
        <v>13808000</v>
      </c>
      <c r="Q13" s="94">
        <f t="shared" si="2"/>
        <v>16072899</v>
      </c>
      <c r="R13" s="48">
        <f t="shared" si="3"/>
        <v>5.0490050490050491</v>
      </c>
      <c r="S13" s="49">
        <f t="shared" si="4"/>
        <v>58.932302301697582</v>
      </c>
      <c r="T13" s="48">
        <f t="shared" si="5"/>
        <v>39.451428571428572</v>
      </c>
      <c r="U13" s="50">
        <f t="shared" si="6"/>
        <v>45.92256857142857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300000</v>
      </c>
      <c r="C14" s="92">
        <v>0</v>
      </c>
      <c r="D14" s="92"/>
      <c r="E14" s="92">
        <f t="shared" si="0"/>
        <v>300000</v>
      </c>
      <c r="F14" s="93">
        <v>300000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397532000</v>
      </c>
      <c r="C15" s="92">
        <v>0</v>
      </c>
      <c r="D15" s="92"/>
      <c r="E15" s="92">
        <f t="shared" si="0"/>
        <v>397532000</v>
      </c>
      <c r="F15" s="93">
        <v>397532000</v>
      </c>
      <c r="G15" s="94">
        <v>297532000</v>
      </c>
      <c r="H15" s="93">
        <v>95011000</v>
      </c>
      <c r="I15" s="94">
        <v>91895481</v>
      </c>
      <c r="J15" s="93">
        <v>107332000</v>
      </c>
      <c r="K15" s="94">
        <v>114530384</v>
      </c>
      <c r="L15" s="93"/>
      <c r="M15" s="94"/>
      <c r="N15" s="93"/>
      <c r="O15" s="94"/>
      <c r="P15" s="93">
        <f t="shared" si="1"/>
        <v>202343000</v>
      </c>
      <c r="Q15" s="94">
        <f t="shared" si="2"/>
        <v>206425865</v>
      </c>
      <c r="R15" s="48">
        <f t="shared" si="3"/>
        <v>12.967972129542895</v>
      </c>
      <c r="S15" s="49">
        <f t="shared" si="4"/>
        <v>24.631138281979283</v>
      </c>
      <c r="T15" s="48">
        <f t="shared" si="5"/>
        <v>50.899801776963869</v>
      </c>
      <c r="U15" s="50">
        <f t="shared" si="6"/>
        <v>51.926854945010717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441449000</v>
      </c>
      <c r="C16" s="95">
        <f>SUM(C9:C15)</f>
        <v>0</v>
      </c>
      <c r="D16" s="95"/>
      <c r="E16" s="95">
        <f t="shared" si="0"/>
        <v>441449000</v>
      </c>
      <c r="F16" s="96">
        <f t="shared" ref="F16:O16" si="7">SUM(F9:F15)</f>
        <v>441449000</v>
      </c>
      <c r="G16" s="97">
        <f t="shared" si="7"/>
        <v>321755000</v>
      </c>
      <c r="H16" s="96">
        <f t="shared" si="7"/>
        <v>103129000</v>
      </c>
      <c r="I16" s="97">
        <f t="shared" si="7"/>
        <v>98343618</v>
      </c>
      <c r="J16" s="96">
        <f t="shared" si="7"/>
        <v>114796000</v>
      </c>
      <c r="K16" s="97">
        <f t="shared" si="7"/>
        <v>128795982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217925000</v>
      </c>
      <c r="Q16" s="97">
        <f t="shared" si="2"/>
        <v>227139600</v>
      </c>
      <c r="R16" s="52">
        <f t="shared" si="3"/>
        <v>11.313015737571391</v>
      </c>
      <c r="S16" s="53">
        <f t="shared" si="4"/>
        <v>30.965267110673111</v>
      </c>
      <c r="T16" s="52">
        <f>IF((SUM($E9:$E13)+$E15)=0,0,(P16/(SUM($E9:$E13)+$E15)*100))</f>
        <v>49.399409269883868</v>
      </c>
      <c r="U16" s="54">
        <f>IF((SUM($E9:$E13)+$E15)=0,0,(Q16/(SUM($E9:$E13)+$E15)*100))</f>
        <v>51.488181997465709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2600000</v>
      </c>
      <c r="C20" s="92">
        <v>0</v>
      </c>
      <c r="D20" s="92"/>
      <c r="E20" s="92">
        <f t="shared" si="8"/>
        <v>2600000</v>
      </c>
      <c r="F20" s="93">
        <v>2600000</v>
      </c>
      <c r="G20" s="94">
        <v>2600000</v>
      </c>
      <c r="H20" s="93"/>
      <c r="I20" s="94"/>
      <c r="J20" s="93">
        <v>391000</v>
      </c>
      <c r="K20" s="94"/>
      <c r="L20" s="93"/>
      <c r="M20" s="94"/>
      <c r="N20" s="93"/>
      <c r="O20" s="94"/>
      <c r="P20" s="93">
        <f t="shared" si="9"/>
        <v>391000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15.03846153846154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2600000</v>
      </c>
      <c r="C24" s="95">
        <f>SUM(C18:C23)</f>
        <v>0</v>
      </c>
      <c r="D24" s="95"/>
      <c r="E24" s="95">
        <f t="shared" si="8"/>
        <v>2600000</v>
      </c>
      <c r="F24" s="96">
        <f t="shared" ref="F24:O24" si="15">SUM(F18:F23)</f>
        <v>2600000</v>
      </c>
      <c r="G24" s="97">
        <f t="shared" si="15"/>
        <v>2600000</v>
      </c>
      <c r="H24" s="96">
        <f t="shared" si="15"/>
        <v>0</v>
      </c>
      <c r="I24" s="97">
        <f t="shared" si="15"/>
        <v>0</v>
      </c>
      <c r="J24" s="96">
        <f t="shared" si="15"/>
        <v>391000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391000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15.03846153846154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178544000</v>
      </c>
      <c r="C28" s="92">
        <v>0</v>
      </c>
      <c r="D28" s="92"/>
      <c r="E28" s="92">
        <f>$B28      +$C28      +$D28</f>
        <v>178544000</v>
      </c>
      <c r="F28" s="93">
        <v>178544000</v>
      </c>
      <c r="G28" s="94">
        <v>0</v>
      </c>
      <c r="H28" s="93">
        <v>4010000</v>
      </c>
      <c r="I28" s="94">
        <v>3576455</v>
      </c>
      <c r="J28" s="93">
        <v>38596000</v>
      </c>
      <c r="K28" s="94">
        <v>42161216</v>
      </c>
      <c r="L28" s="93"/>
      <c r="M28" s="94"/>
      <c r="N28" s="93"/>
      <c r="O28" s="94"/>
      <c r="P28" s="93">
        <f>$H28      +$J28      +$L28      +$N28</f>
        <v>42606000</v>
      </c>
      <c r="Q28" s="94">
        <f>$I28      +$K28      +$M28      +$O28</f>
        <v>45737671</v>
      </c>
      <c r="R28" s="48">
        <f>IF(($H28      =0),0,((($J28      -$H28      )/$H28      )*100))</f>
        <v>862.49376558603478</v>
      </c>
      <c r="S28" s="49">
        <f>IF(($I28      =0),0,((($K28      -$I28      )/$I28      )*100))</f>
        <v>1078.854927574931</v>
      </c>
      <c r="T28" s="48">
        <f>IF(($E28      =0),0,(($P28      /$E28      )*100))</f>
        <v>23.863025360695403</v>
      </c>
      <c r="U28" s="50">
        <f>IF(($E28      =0),0,(($Q28      /$E28      )*100))</f>
        <v>25.617030535890311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178544000</v>
      </c>
      <c r="C30" s="95">
        <f>SUM(C26:C29)</f>
        <v>0</v>
      </c>
      <c r="D30" s="95"/>
      <c r="E30" s="95">
        <f>$B30      +$C30      +$D30</f>
        <v>178544000</v>
      </c>
      <c r="F30" s="96">
        <f t="shared" ref="F30:O30" si="16">SUM(F26:F29)</f>
        <v>178544000</v>
      </c>
      <c r="G30" s="97">
        <f t="shared" si="16"/>
        <v>0</v>
      </c>
      <c r="H30" s="96">
        <f t="shared" si="16"/>
        <v>4010000</v>
      </c>
      <c r="I30" s="97">
        <f t="shared" si="16"/>
        <v>3576455</v>
      </c>
      <c r="J30" s="96">
        <f t="shared" si="16"/>
        <v>38596000</v>
      </c>
      <c r="K30" s="97">
        <f t="shared" si="16"/>
        <v>42161216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42606000</v>
      </c>
      <c r="Q30" s="97">
        <f>$I30      +$K30      +$M30      +$O30</f>
        <v>45737671</v>
      </c>
      <c r="R30" s="52">
        <f>IF(($H30      =0),0,((($J30      -$H30      )/$H30      )*100))</f>
        <v>862.49376558603478</v>
      </c>
      <c r="S30" s="53">
        <f>IF(($I30      =0),0,((($K30      -$I30      )/$I30      )*100))</f>
        <v>1078.854927574931</v>
      </c>
      <c r="T30" s="52">
        <f>IF($E30   =0,0,($P30   /$E30   )*100)</f>
        <v>23.863025360695403</v>
      </c>
      <c r="U30" s="54">
        <f>IF($E30   =0,0,($Q30   /$E30   )*100)</f>
        <v>25.617030535890311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7971000</v>
      </c>
      <c r="C32" s="92">
        <v>0</v>
      </c>
      <c r="D32" s="92"/>
      <c r="E32" s="92">
        <f>$B32      +$C32      +$D32</f>
        <v>7971000</v>
      </c>
      <c r="F32" s="93">
        <v>7971000</v>
      </c>
      <c r="G32" s="94">
        <v>5579000</v>
      </c>
      <c r="H32" s="93">
        <v>1219000</v>
      </c>
      <c r="I32" s="94">
        <v>1580793</v>
      </c>
      <c r="J32" s="93">
        <v>6550000</v>
      </c>
      <c r="K32" s="94">
        <v>6549563</v>
      </c>
      <c r="L32" s="93"/>
      <c r="M32" s="94"/>
      <c r="N32" s="93"/>
      <c r="O32" s="94"/>
      <c r="P32" s="93">
        <f>$H32      +$J32      +$L32      +$N32</f>
        <v>7769000</v>
      </c>
      <c r="Q32" s="94">
        <f>$I32      +$K32      +$M32      +$O32</f>
        <v>8130356</v>
      </c>
      <c r="R32" s="48">
        <f>IF(($H32      =0),0,((($J32      -$H32      )/$H32      )*100))</f>
        <v>437.32567678424942</v>
      </c>
      <c r="S32" s="49">
        <f>IF(($I32      =0),0,((($K32      -$I32      )/$I32      )*100))</f>
        <v>314.321356433132</v>
      </c>
      <c r="T32" s="48">
        <f>IF(($E32      =0),0,(($P32      /$E32      )*100))</f>
        <v>97.465813574206493</v>
      </c>
      <c r="U32" s="50">
        <f>IF(($E32      =0),0,(($Q32      /$E32      )*100))</f>
        <v>101.99919708944924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7971000</v>
      </c>
      <c r="C33" s="95">
        <f>C32</f>
        <v>0</v>
      </c>
      <c r="D33" s="95"/>
      <c r="E33" s="95">
        <f>$B33      +$C33      +$D33</f>
        <v>7971000</v>
      </c>
      <c r="F33" s="96">
        <f t="shared" ref="F33:O33" si="17">F32</f>
        <v>7971000</v>
      </c>
      <c r="G33" s="97">
        <f t="shared" si="17"/>
        <v>5579000</v>
      </c>
      <c r="H33" s="96">
        <f t="shared" si="17"/>
        <v>1219000</v>
      </c>
      <c r="I33" s="97">
        <f t="shared" si="17"/>
        <v>1580793</v>
      </c>
      <c r="J33" s="96">
        <f t="shared" si="17"/>
        <v>6550000</v>
      </c>
      <c r="K33" s="97">
        <f t="shared" si="17"/>
        <v>6549563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7769000</v>
      </c>
      <c r="Q33" s="97">
        <f>$I33      +$K33      +$M33      +$O33</f>
        <v>8130356</v>
      </c>
      <c r="R33" s="52">
        <f>IF(($H33      =0),0,((($J33      -$H33      )/$H33      )*100))</f>
        <v>437.32567678424942</v>
      </c>
      <c r="S33" s="53">
        <f>IF(($I33      =0),0,((($K33      -$I33      )/$I33      )*100))</f>
        <v>314.321356433132</v>
      </c>
      <c r="T33" s="52">
        <f>IF($E33   =0,0,($P33   /$E33   )*100)</f>
        <v>97.465813574206493</v>
      </c>
      <c r="U33" s="54">
        <f>IF($E33   =0,0,($Q33   /$E33   )*100)</f>
        <v>101.99919708944924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33000000</v>
      </c>
      <c r="C35" s="92">
        <v>0</v>
      </c>
      <c r="D35" s="92"/>
      <c r="E35" s="92">
        <f t="shared" ref="E35:E40" si="18">$B35      +$C35      +$D35</f>
        <v>33000000</v>
      </c>
      <c r="F35" s="93">
        <v>33000000</v>
      </c>
      <c r="G35" s="94">
        <v>23000000</v>
      </c>
      <c r="H35" s="93"/>
      <c r="I35" s="94">
        <v>5429095</v>
      </c>
      <c r="J35" s="93">
        <v>2227000</v>
      </c>
      <c r="K35" s="94">
        <v>1179889</v>
      </c>
      <c r="L35" s="93"/>
      <c r="M35" s="94"/>
      <c r="N35" s="93"/>
      <c r="O35" s="94"/>
      <c r="P35" s="93">
        <f t="shared" ref="P35:P40" si="19">$H35      +$J35      +$L35      +$N35</f>
        <v>2227000</v>
      </c>
      <c r="Q35" s="94">
        <f t="shared" ref="Q35:Q40" si="20">$I35      +$K35      +$M35      +$O35</f>
        <v>6608984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-78.267298693428643</v>
      </c>
      <c r="T35" s="48">
        <f t="shared" ref="T35:T39" si="23">IF(($E35      =0),0,(($P35      /$E35      )*100))</f>
        <v>6.7484848484848481</v>
      </c>
      <c r="U35" s="50">
        <f t="shared" ref="U35:U39" si="24">IF(($E35      =0),0,(($Q35      /$E35      )*100))</f>
        <v>20.027224242424243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52353000</v>
      </c>
      <c r="C36" s="92">
        <v>0</v>
      </c>
      <c r="D36" s="92"/>
      <c r="E36" s="92">
        <f t="shared" si="18"/>
        <v>52353000</v>
      </c>
      <c r="F36" s="93">
        <v>52353000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6000000</v>
      </c>
      <c r="C38" s="92">
        <v>0</v>
      </c>
      <c r="D38" s="92"/>
      <c r="E38" s="92">
        <f t="shared" si="18"/>
        <v>6000000</v>
      </c>
      <c r="F38" s="93">
        <v>6000000</v>
      </c>
      <c r="G38" s="94">
        <v>4000000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91353000</v>
      </c>
      <c r="C40" s="95">
        <f>SUM(C35:C39)</f>
        <v>0</v>
      </c>
      <c r="D40" s="95"/>
      <c r="E40" s="95">
        <f t="shared" si="18"/>
        <v>91353000</v>
      </c>
      <c r="F40" s="96">
        <f t="shared" ref="F40:O40" si="25">SUM(F35:F39)</f>
        <v>91353000</v>
      </c>
      <c r="G40" s="97">
        <f t="shared" si="25"/>
        <v>27000000</v>
      </c>
      <c r="H40" s="96">
        <f t="shared" si="25"/>
        <v>0</v>
      </c>
      <c r="I40" s="97">
        <f t="shared" si="25"/>
        <v>5429095</v>
      </c>
      <c r="J40" s="96">
        <f t="shared" si="25"/>
        <v>2227000</v>
      </c>
      <c r="K40" s="97">
        <f t="shared" si="25"/>
        <v>1179889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2227000</v>
      </c>
      <c r="Q40" s="97">
        <f t="shared" si="20"/>
        <v>6608984</v>
      </c>
      <c r="R40" s="52">
        <f t="shared" si="21"/>
        <v>0</v>
      </c>
      <c r="S40" s="53">
        <f t="shared" si="22"/>
        <v>-78.267298693428643</v>
      </c>
      <c r="T40" s="52">
        <f>IF((+$E35+$E38) =0,0,(P40   /(+$E35+$E38) )*100)</f>
        <v>5.7102564102564104</v>
      </c>
      <c r="U40" s="54">
        <f>IF((+$E35+$E38) =0,0,(Q40   /(+$E35+$E38) )*100)</f>
        <v>16.94611282051282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218806000</v>
      </c>
      <c r="C43" s="92">
        <v>0</v>
      </c>
      <c r="D43" s="92"/>
      <c r="E43" s="92">
        <f t="shared" si="26"/>
        <v>218806000</v>
      </c>
      <c r="F43" s="93">
        <v>218806000</v>
      </c>
      <c r="G43" s="94">
        <v>120000000</v>
      </c>
      <c r="H43" s="93"/>
      <c r="I43" s="94">
        <v>41713697</v>
      </c>
      <c r="J43" s="93">
        <v>15532000</v>
      </c>
      <c r="K43" s="94">
        <v>63977836</v>
      </c>
      <c r="L43" s="93"/>
      <c r="M43" s="94"/>
      <c r="N43" s="93"/>
      <c r="O43" s="94"/>
      <c r="P43" s="93">
        <f t="shared" si="27"/>
        <v>15532000</v>
      </c>
      <c r="Q43" s="94">
        <f t="shared" si="28"/>
        <v>105691533</v>
      </c>
      <c r="R43" s="48">
        <f t="shared" si="29"/>
        <v>0</v>
      </c>
      <c r="S43" s="49">
        <f t="shared" si="30"/>
        <v>53.373689222511253</v>
      </c>
      <c r="T43" s="48">
        <f t="shared" si="31"/>
        <v>7.0985256345804046</v>
      </c>
      <c r="U43" s="50">
        <f t="shared" si="32"/>
        <v>48.303763607944937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65000000</v>
      </c>
      <c r="C51" s="92">
        <v>0</v>
      </c>
      <c r="D51" s="92"/>
      <c r="E51" s="92">
        <f t="shared" si="26"/>
        <v>65000000</v>
      </c>
      <c r="F51" s="93">
        <v>65000000</v>
      </c>
      <c r="G51" s="94">
        <v>30000000</v>
      </c>
      <c r="H51" s="93"/>
      <c r="I51" s="94">
        <v>9314794</v>
      </c>
      <c r="J51" s="93">
        <v>11731000</v>
      </c>
      <c r="K51" s="94">
        <v>11200896</v>
      </c>
      <c r="L51" s="93"/>
      <c r="M51" s="94"/>
      <c r="N51" s="93"/>
      <c r="O51" s="94"/>
      <c r="P51" s="93">
        <f t="shared" si="27"/>
        <v>11731000</v>
      </c>
      <c r="Q51" s="94">
        <f t="shared" si="28"/>
        <v>20515690</v>
      </c>
      <c r="R51" s="48">
        <f t="shared" si="29"/>
        <v>0</v>
      </c>
      <c r="S51" s="49">
        <f t="shared" si="30"/>
        <v>20.248456380248452</v>
      </c>
      <c r="T51" s="48">
        <f t="shared" si="31"/>
        <v>18.047692307692309</v>
      </c>
      <c r="U51" s="50">
        <f t="shared" si="32"/>
        <v>31.562600000000003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283806000</v>
      </c>
      <c r="C53" s="95">
        <f>SUM(C42:C52)</f>
        <v>0</v>
      </c>
      <c r="D53" s="95"/>
      <c r="E53" s="95">
        <f t="shared" si="26"/>
        <v>283806000</v>
      </c>
      <c r="F53" s="96">
        <f t="shared" ref="F53:O53" si="33">SUM(F42:F52)</f>
        <v>283806000</v>
      </c>
      <c r="G53" s="97">
        <f t="shared" si="33"/>
        <v>150000000</v>
      </c>
      <c r="H53" s="96">
        <f t="shared" si="33"/>
        <v>0</v>
      </c>
      <c r="I53" s="97">
        <f t="shared" si="33"/>
        <v>51028491</v>
      </c>
      <c r="J53" s="96">
        <f t="shared" si="33"/>
        <v>27263000</v>
      </c>
      <c r="K53" s="97">
        <f t="shared" si="33"/>
        <v>75178732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27263000</v>
      </c>
      <c r="Q53" s="97">
        <f t="shared" si="28"/>
        <v>126207223</v>
      </c>
      <c r="R53" s="52">
        <f t="shared" si="29"/>
        <v>0</v>
      </c>
      <c r="S53" s="53">
        <f t="shared" si="30"/>
        <v>47.326974650298794</v>
      </c>
      <c r="T53" s="52">
        <f>IF((+$E43+$E45+$E47+$E48+$E51) =0,0,(P53   /(+$E43+$E45+$E47+$E48+$E51) )*100)</f>
        <v>9.6062098757602019</v>
      </c>
      <c r="U53" s="54">
        <f>IF((+$E43+$E45+$E47+$E48+$E51) =0,0,(Q53   /(+$E43+$E45+$E47+$E48+$E51) )*100)</f>
        <v>44.469540108383896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1005723000</v>
      </c>
      <c r="C67" s="104">
        <f>SUM(C9:C15,C18:C23,C26:C29,C32,C35:C39,C42:C52,C55:C58,C61:C65)</f>
        <v>0</v>
      </c>
      <c r="D67" s="104"/>
      <c r="E67" s="104">
        <f t="shared" si="35"/>
        <v>1005723000</v>
      </c>
      <c r="F67" s="105">
        <f t="shared" ref="F67:O67" si="43">SUM(F9:F15,F18:F23,F26:F29,F32,F35:F39,F42:F52,F55:F58,F61:F65)</f>
        <v>1005723000</v>
      </c>
      <c r="G67" s="106">
        <f t="shared" si="43"/>
        <v>506934000</v>
      </c>
      <c r="H67" s="105">
        <f t="shared" si="43"/>
        <v>108358000</v>
      </c>
      <c r="I67" s="106">
        <f t="shared" si="43"/>
        <v>159958452</v>
      </c>
      <c r="J67" s="105">
        <f t="shared" si="43"/>
        <v>189823000</v>
      </c>
      <c r="K67" s="106">
        <f t="shared" si="43"/>
        <v>253865382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298181000</v>
      </c>
      <c r="Q67" s="106">
        <f t="shared" si="37"/>
        <v>413823834</v>
      </c>
      <c r="R67" s="61">
        <f t="shared" si="38"/>
        <v>75.181343324904475</v>
      </c>
      <c r="S67" s="62">
        <f t="shared" si="39"/>
        <v>58.70707600996289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31.286369311802908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43.420088136233439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1005723000</v>
      </c>
      <c r="C72" s="104">
        <f>SUM(C9:C15,C18:C23,C26:C29,C32,C35:C39,C42:C52,C55:C58,C61:C65,C69)</f>
        <v>0</v>
      </c>
      <c r="D72" s="104"/>
      <c r="E72" s="104">
        <f>$B72      +$C72      +$D72</f>
        <v>1005723000</v>
      </c>
      <c r="F72" s="105">
        <f t="shared" ref="F72:O72" si="46">SUM(F9:F15,F18:F23,F26:F29,F32,F35:F39,F42:F52,F55:F58,F61:F65,F69)</f>
        <v>1005723000</v>
      </c>
      <c r="G72" s="106">
        <f t="shared" si="46"/>
        <v>506934000</v>
      </c>
      <c r="H72" s="105">
        <f t="shared" si="46"/>
        <v>108358000</v>
      </c>
      <c r="I72" s="106">
        <f t="shared" si="46"/>
        <v>159958452</v>
      </c>
      <c r="J72" s="105">
        <f t="shared" si="46"/>
        <v>189823000</v>
      </c>
      <c r="K72" s="106">
        <f t="shared" si="46"/>
        <v>253865382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298181000</v>
      </c>
      <c r="Q72" s="106">
        <f>$I72      +$K72      +$M72      +$O72</f>
        <v>413823834</v>
      </c>
      <c r="R72" s="61">
        <f>IF(($H72      =0),0,((($J72      -$H72      )/$H72      )*100))</f>
        <v>75.181343324904475</v>
      </c>
      <c r="S72" s="62">
        <f>IF(($I72      =0),0,((($K72      -$I72      )/$I72      )*100))</f>
        <v>58.70707600996289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31.286369311802908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74.49064402435117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Q0jFv2bOi7Es3JwO2qSKXZF1WfPCba2PQFPzBGVkdxtCGz6lVkgbdYxqxjuheGgaPWRtfeO98YQbR+JTfbZP3A==" saltValue="K9ycsyasxkTImNuczHjfw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6" si="0">$B10      +$C10      +$D10</f>
        <v>2000000</v>
      </c>
      <c r="F10" s="93">
        <v>2000000</v>
      </c>
      <c r="G10" s="94">
        <v>2000000</v>
      </c>
      <c r="H10" s="93">
        <v>196000</v>
      </c>
      <c r="I10" s="94">
        <v>369528</v>
      </c>
      <c r="J10" s="93">
        <v>1009000</v>
      </c>
      <c r="K10" s="94">
        <v>834894</v>
      </c>
      <c r="L10" s="93"/>
      <c r="M10" s="94"/>
      <c r="N10" s="93"/>
      <c r="O10" s="94"/>
      <c r="P10" s="93">
        <f t="shared" ref="P10:P16" si="1">$H10      +$J10      +$L10      +$N10</f>
        <v>1205000</v>
      </c>
      <c r="Q10" s="94">
        <f t="shared" ref="Q10:Q16" si="2">$I10      +$K10      +$M10      +$O10</f>
        <v>1204422</v>
      </c>
      <c r="R10" s="48">
        <f t="shared" ref="R10:R16" si="3">IF(($H10      =0),0,((($J10      -$H10      )/$H10      )*100))</f>
        <v>414.79591836734693</v>
      </c>
      <c r="S10" s="49">
        <f t="shared" ref="S10:S16" si="4">IF(($I10      =0),0,((($K10      -$I10      )/$I10      )*100))</f>
        <v>125.93524712606352</v>
      </c>
      <c r="T10" s="48">
        <f t="shared" ref="T10:T15" si="5">IF(($E10      =0),0,(($P10      /$E10      )*100))</f>
        <v>60.25</v>
      </c>
      <c r="U10" s="50">
        <f t="shared" ref="U10:U15" si="6">IF(($E10      =0),0,(($Q10      /$E10      )*100))</f>
        <v>60.221100000000007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2000000</v>
      </c>
      <c r="C16" s="95">
        <f>SUM(C9:C15)</f>
        <v>0</v>
      </c>
      <c r="D16" s="95"/>
      <c r="E16" s="95">
        <f t="shared" si="0"/>
        <v>2000000</v>
      </c>
      <c r="F16" s="96">
        <f t="shared" ref="F16:O16" si="7">SUM(F9:F15)</f>
        <v>2000000</v>
      </c>
      <c r="G16" s="97">
        <f t="shared" si="7"/>
        <v>2000000</v>
      </c>
      <c r="H16" s="96">
        <f t="shared" si="7"/>
        <v>196000</v>
      </c>
      <c r="I16" s="97">
        <f t="shared" si="7"/>
        <v>369528</v>
      </c>
      <c r="J16" s="96">
        <f t="shared" si="7"/>
        <v>1009000</v>
      </c>
      <c r="K16" s="97">
        <f t="shared" si="7"/>
        <v>834894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1205000</v>
      </c>
      <c r="Q16" s="97">
        <f t="shared" si="2"/>
        <v>1204422</v>
      </c>
      <c r="R16" s="52">
        <f t="shared" si="3"/>
        <v>414.79591836734693</v>
      </c>
      <c r="S16" s="53">
        <f t="shared" si="4"/>
        <v>125.93524712606352</v>
      </c>
      <c r="T16" s="52">
        <f>IF((SUM($E9:$E13)+$E15)=0,0,(P16/(SUM($E9:$E13)+$E15)*100))</f>
        <v>60.25</v>
      </c>
      <c r="U16" s="54">
        <f>IF((SUM($E9:$E13)+$E15)=0,0,(Q16/(SUM($E9:$E13)+$E15)*100))</f>
        <v>60.221100000000007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5625000</v>
      </c>
      <c r="C20" s="92">
        <v>0</v>
      </c>
      <c r="D20" s="92"/>
      <c r="E20" s="92">
        <f t="shared" si="8"/>
        <v>5625000</v>
      </c>
      <c r="F20" s="93">
        <v>5625000</v>
      </c>
      <c r="G20" s="94">
        <v>5625000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5625000</v>
      </c>
      <c r="C24" s="95">
        <f>SUM(C18:C23)</f>
        <v>0</v>
      </c>
      <c r="D24" s="95"/>
      <c r="E24" s="95">
        <f t="shared" si="8"/>
        <v>5625000</v>
      </c>
      <c r="F24" s="96">
        <f t="shared" ref="F24:O24" si="15">SUM(F18:F23)</f>
        <v>5625000</v>
      </c>
      <c r="G24" s="97">
        <f t="shared" si="15"/>
        <v>5625000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1969000</v>
      </c>
      <c r="C32" s="92">
        <v>0</v>
      </c>
      <c r="D32" s="92"/>
      <c r="E32" s="92">
        <f>$B32      +$C32      +$D32</f>
        <v>1969000</v>
      </c>
      <c r="F32" s="93">
        <v>1969000</v>
      </c>
      <c r="G32" s="94">
        <v>1379000</v>
      </c>
      <c r="H32" s="93">
        <v>963000</v>
      </c>
      <c r="I32" s="94">
        <v>963200</v>
      </c>
      <c r="J32" s="93">
        <v>1006000</v>
      </c>
      <c r="K32" s="94">
        <v>1005800</v>
      </c>
      <c r="L32" s="93"/>
      <c r="M32" s="94"/>
      <c r="N32" s="93"/>
      <c r="O32" s="94"/>
      <c r="P32" s="93">
        <f>$H32      +$J32      +$L32      +$N32</f>
        <v>1969000</v>
      </c>
      <c r="Q32" s="94">
        <f>$I32      +$K32      +$M32      +$O32</f>
        <v>1969000</v>
      </c>
      <c r="R32" s="48">
        <f>IF(($H32      =0),0,((($J32      -$H32      )/$H32      )*100))</f>
        <v>4.46521287642783</v>
      </c>
      <c r="S32" s="49">
        <f>IF(($I32      =0),0,((($K32      -$I32      )/$I32      )*100))</f>
        <v>4.4227574750830563</v>
      </c>
      <c r="T32" s="48">
        <f>IF(($E32      =0),0,(($P32      /$E32      )*100))</f>
        <v>100</v>
      </c>
      <c r="U32" s="50">
        <f>IF(($E32      =0),0,(($Q32      /$E32      )*100))</f>
        <v>100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1969000</v>
      </c>
      <c r="C33" s="95">
        <f>C32</f>
        <v>0</v>
      </c>
      <c r="D33" s="95"/>
      <c r="E33" s="95">
        <f>$B33      +$C33      +$D33</f>
        <v>1969000</v>
      </c>
      <c r="F33" s="96">
        <f t="shared" ref="F33:O33" si="17">F32</f>
        <v>1969000</v>
      </c>
      <c r="G33" s="97">
        <f t="shared" si="17"/>
        <v>1379000</v>
      </c>
      <c r="H33" s="96">
        <f t="shared" si="17"/>
        <v>963000</v>
      </c>
      <c r="I33" s="97">
        <f t="shared" si="17"/>
        <v>963200</v>
      </c>
      <c r="J33" s="96">
        <f t="shared" si="17"/>
        <v>1006000</v>
      </c>
      <c r="K33" s="97">
        <f t="shared" si="17"/>
        <v>1005800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1969000</v>
      </c>
      <c r="Q33" s="97">
        <f>$I33      +$K33      +$M33      +$O33</f>
        <v>1969000</v>
      </c>
      <c r="R33" s="52">
        <f>IF(($H33      =0),0,((($J33      -$H33      )/$H33      )*100))</f>
        <v>4.46521287642783</v>
      </c>
      <c r="S33" s="53">
        <f>IF(($I33      =0),0,((($K33      -$I33      )/$I33      )*100))</f>
        <v>4.4227574750830563</v>
      </c>
      <c r="T33" s="52">
        <f>IF($E33   =0,0,($P33   /$E33   )*100)</f>
        <v>100</v>
      </c>
      <c r="U33" s="54">
        <f>IF($E33   =0,0,($Q33   /$E33   )*100)</f>
        <v>100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7000000</v>
      </c>
      <c r="C35" s="92">
        <v>0</v>
      </c>
      <c r="D35" s="92"/>
      <c r="E35" s="92">
        <f t="shared" ref="E35:E40" si="18">$B35      +$C35      +$D35</f>
        <v>7000000</v>
      </c>
      <c r="F35" s="93">
        <v>7000000</v>
      </c>
      <c r="G35" s="94">
        <v>2000000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9942000</v>
      </c>
      <c r="C36" s="92">
        <v>0</v>
      </c>
      <c r="D36" s="92"/>
      <c r="E36" s="92">
        <f t="shared" si="18"/>
        <v>9942000</v>
      </c>
      <c r="F36" s="93">
        <v>9942000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16942000</v>
      </c>
      <c r="C40" s="95">
        <f>SUM(C35:C39)</f>
        <v>0</v>
      </c>
      <c r="D40" s="95"/>
      <c r="E40" s="95">
        <f t="shared" si="18"/>
        <v>16942000</v>
      </c>
      <c r="F40" s="96">
        <f t="shared" ref="F40:O40" si="25">SUM(F35:F39)</f>
        <v>16942000</v>
      </c>
      <c r="G40" s="97">
        <f t="shared" si="25"/>
        <v>2000000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26536000</v>
      </c>
      <c r="C67" s="104">
        <f>SUM(C9:C15,C18:C23,C26:C29,C32,C35:C39,C42:C52,C55:C58,C61:C65)</f>
        <v>0</v>
      </c>
      <c r="D67" s="104"/>
      <c r="E67" s="104">
        <f t="shared" si="35"/>
        <v>26536000</v>
      </c>
      <c r="F67" s="105">
        <f t="shared" ref="F67:O67" si="43">SUM(F9:F15,F18:F23,F26:F29,F32,F35:F39,F42:F52,F55:F58,F61:F65)</f>
        <v>26536000</v>
      </c>
      <c r="G67" s="106">
        <f t="shared" si="43"/>
        <v>11004000</v>
      </c>
      <c r="H67" s="105">
        <f t="shared" si="43"/>
        <v>1159000</v>
      </c>
      <c r="I67" s="106">
        <f t="shared" si="43"/>
        <v>1332728</v>
      </c>
      <c r="J67" s="105">
        <f t="shared" si="43"/>
        <v>2015000</v>
      </c>
      <c r="K67" s="106">
        <f t="shared" si="43"/>
        <v>1840694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3174000</v>
      </c>
      <c r="Q67" s="106">
        <f t="shared" si="37"/>
        <v>3173422</v>
      </c>
      <c r="R67" s="61">
        <f t="shared" si="38"/>
        <v>73.856773080241595</v>
      </c>
      <c r="S67" s="62">
        <f t="shared" si="39"/>
        <v>38.114754098360656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19.127395444136436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19.123912257442448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57085000</v>
      </c>
      <c r="C69" s="92">
        <v>0</v>
      </c>
      <c r="D69" s="92"/>
      <c r="E69" s="92">
        <f>$B69      +$C69      +$D69</f>
        <v>57085000</v>
      </c>
      <c r="F69" s="93">
        <v>57085000</v>
      </c>
      <c r="G69" s="94">
        <v>20660000</v>
      </c>
      <c r="H69" s="93">
        <v>2588000</v>
      </c>
      <c r="I69" s="94">
        <v>10004718</v>
      </c>
      <c r="J69" s="93">
        <v>10647000</v>
      </c>
      <c r="K69" s="94">
        <v>3787578</v>
      </c>
      <c r="L69" s="93"/>
      <c r="M69" s="94"/>
      <c r="N69" s="93"/>
      <c r="O69" s="94"/>
      <c r="P69" s="93">
        <f>$H69      +$J69      +$L69      +$N69</f>
        <v>13235000</v>
      </c>
      <c r="Q69" s="94">
        <f>$I69      +$K69      +$M69      +$O69</f>
        <v>13792296</v>
      </c>
      <c r="R69" s="48">
        <f>IF(($H69      =0),0,((($J69      -$H69      )/$H69      )*100))</f>
        <v>311.39876352395675</v>
      </c>
      <c r="S69" s="49">
        <f>IF(($I69      =0),0,((($K69      -$I69      )/$I69      )*100))</f>
        <v>-62.142081366011517</v>
      </c>
      <c r="T69" s="48">
        <f>IF(($E69      =0),0,(($P69      /$E69      )*100))</f>
        <v>23.184724533590259</v>
      </c>
      <c r="U69" s="50">
        <f>IF(($E69      =0),0,(($Q69      /$E69      )*100))</f>
        <v>24.16098099325567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57085000</v>
      </c>
      <c r="C70" s="101">
        <f>C69</f>
        <v>0</v>
      </c>
      <c r="D70" s="101"/>
      <c r="E70" s="101">
        <f>$B70      +$C70      +$D70</f>
        <v>57085000</v>
      </c>
      <c r="F70" s="102">
        <f t="shared" ref="F70:O70" si="44">F69</f>
        <v>57085000</v>
      </c>
      <c r="G70" s="103">
        <f t="shared" si="44"/>
        <v>20660000</v>
      </c>
      <c r="H70" s="102">
        <f t="shared" si="44"/>
        <v>2588000</v>
      </c>
      <c r="I70" s="103">
        <f t="shared" si="44"/>
        <v>10004718</v>
      </c>
      <c r="J70" s="102">
        <f t="shared" si="44"/>
        <v>10647000</v>
      </c>
      <c r="K70" s="103">
        <f t="shared" si="44"/>
        <v>3787578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13235000</v>
      </c>
      <c r="Q70" s="103">
        <f>$I70      +$K70      +$M70      +$O70</f>
        <v>13792296</v>
      </c>
      <c r="R70" s="57">
        <f>IF(($H70      =0),0,((($J70      -$H70      )/$H70      )*100))</f>
        <v>311.39876352395675</v>
      </c>
      <c r="S70" s="58">
        <f>IF(($I70      =0),0,((($K70      -$I70      )/$I70      )*100))</f>
        <v>-62.142081366011517</v>
      </c>
      <c r="T70" s="57">
        <f>IF($E70   =0,0,($P70   /$E70   )*100)</f>
        <v>23.184724533590259</v>
      </c>
      <c r="U70" s="59">
        <f>IF($E70   =0,0,($Q70   /$E70 )*100)</f>
        <v>24.16098099325567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57085000</v>
      </c>
      <c r="C71" s="104">
        <f>C69</f>
        <v>0</v>
      </c>
      <c r="D71" s="104"/>
      <c r="E71" s="104">
        <f>$B71      +$C71      +$D71</f>
        <v>57085000</v>
      </c>
      <c r="F71" s="105">
        <f t="shared" ref="F71:O71" si="45">F69</f>
        <v>57085000</v>
      </c>
      <c r="G71" s="106">
        <f t="shared" si="45"/>
        <v>20660000</v>
      </c>
      <c r="H71" s="105">
        <f t="shared" si="45"/>
        <v>2588000</v>
      </c>
      <c r="I71" s="106">
        <f t="shared" si="45"/>
        <v>10004718</v>
      </c>
      <c r="J71" s="105">
        <f t="shared" si="45"/>
        <v>10647000</v>
      </c>
      <c r="K71" s="106">
        <f t="shared" si="45"/>
        <v>3787578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13235000</v>
      </c>
      <c r="Q71" s="106">
        <f>$I71      +$K71      +$M71      +$O71</f>
        <v>13792296</v>
      </c>
      <c r="R71" s="61">
        <f>IF(($H71      =0),0,((($J71      -$H71      )/$H71      )*100))</f>
        <v>311.39876352395675</v>
      </c>
      <c r="S71" s="62">
        <f>IF(($I71      =0),0,((($K71      -$I71      )/$I71      )*100))</f>
        <v>-62.142081366011517</v>
      </c>
      <c r="T71" s="61">
        <f>IF($E71   =0,0,($P71   /$E71   )*100)</f>
        <v>23.184724533590259</v>
      </c>
      <c r="U71" s="65">
        <f>IF($E71   =0,0,($Q71   /$E71   )*100)</f>
        <v>24.16098099325567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83621000</v>
      </c>
      <c r="C72" s="104">
        <f>SUM(C9:C15,C18:C23,C26:C29,C32,C35:C39,C42:C52,C55:C58,C61:C65,C69)</f>
        <v>0</v>
      </c>
      <c r="D72" s="104"/>
      <c r="E72" s="104">
        <f>$B72      +$C72      +$D72</f>
        <v>83621000</v>
      </c>
      <c r="F72" s="105">
        <f t="shared" ref="F72:O72" si="46">SUM(F9:F15,F18:F23,F26:F29,F32,F35:F39,F42:F52,F55:F58,F61:F65,F69)</f>
        <v>83621000</v>
      </c>
      <c r="G72" s="106">
        <f t="shared" si="46"/>
        <v>31664000</v>
      </c>
      <c r="H72" s="105">
        <f t="shared" si="46"/>
        <v>3747000</v>
      </c>
      <c r="I72" s="106">
        <f t="shared" si="46"/>
        <v>11337446</v>
      </c>
      <c r="J72" s="105">
        <f t="shared" si="46"/>
        <v>12662000</v>
      </c>
      <c r="K72" s="106">
        <f t="shared" si="46"/>
        <v>5628272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16409000</v>
      </c>
      <c r="Q72" s="106">
        <f>$I72      +$K72      +$M72      +$O72</f>
        <v>16965718</v>
      </c>
      <c r="R72" s="61">
        <f>IF(($H72      =0),0,((($J72      -$H72      )/$H72      )*100))</f>
        <v>237.92367227115022</v>
      </c>
      <c r="S72" s="62">
        <f>IF(($I72      =0),0,((($K72      -$I72      )/$I72      )*100))</f>
        <v>-50.356791115035961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22.270932015906837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23.026531304713689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SCoKoThUmgCn3TQ0EcJTYBrJ3Ol2ccgIANdOHAwI8bQPM8WRFkjG4g2eyQqEyoEX9RktZ3+hlgEvmlgGB3IufA==" saltValue="QU+fT+Vsp7HiDqt8A7a2z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2900000</v>
      </c>
      <c r="C10" s="92">
        <v>0</v>
      </c>
      <c r="D10" s="92"/>
      <c r="E10" s="92">
        <f t="shared" ref="E10:E16" si="0">$B10      +$C10      +$D10</f>
        <v>2900000</v>
      </c>
      <c r="F10" s="93">
        <v>2900000</v>
      </c>
      <c r="G10" s="94">
        <v>2900000</v>
      </c>
      <c r="H10" s="93">
        <v>884000</v>
      </c>
      <c r="I10" s="94">
        <v>884028</v>
      </c>
      <c r="J10" s="93">
        <v>1350000</v>
      </c>
      <c r="K10" s="94">
        <v>1392539</v>
      </c>
      <c r="L10" s="93"/>
      <c r="M10" s="94"/>
      <c r="N10" s="93"/>
      <c r="O10" s="94"/>
      <c r="P10" s="93">
        <f t="shared" ref="P10:P16" si="1">$H10      +$J10      +$L10      +$N10</f>
        <v>2234000</v>
      </c>
      <c r="Q10" s="94">
        <f t="shared" ref="Q10:Q16" si="2">$I10      +$K10      +$M10      +$O10</f>
        <v>2276567</v>
      </c>
      <c r="R10" s="48">
        <f t="shared" ref="R10:R16" si="3">IF(($H10      =0),0,((($J10      -$H10      )/$H10      )*100))</f>
        <v>52.714932126696837</v>
      </c>
      <c r="S10" s="49">
        <f t="shared" ref="S10:S16" si="4">IF(($I10      =0),0,((($K10      -$I10      )/$I10      )*100))</f>
        <v>57.522046812996876</v>
      </c>
      <c r="T10" s="48">
        <f t="shared" ref="T10:T15" si="5">IF(($E10      =0),0,(($P10      /$E10      )*100))</f>
        <v>77.034482758620697</v>
      </c>
      <c r="U10" s="50">
        <f t="shared" ref="U10:U15" si="6">IF(($E10      =0),0,(($Q10      /$E10      )*100))</f>
        <v>78.502310344827592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2900000</v>
      </c>
      <c r="C16" s="95">
        <f>SUM(C9:C15)</f>
        <v>0</v>
      </c>
      <c r="D16" s="95"/>
      <c r="E16" s="95">
        <f t="shared" si="0"/>
        <v>2900000</v>
      </c>
      <c r="F16" s="96">
        <f t="shared" ref="F16:O16" si="7">SUM(F9:F15)</f>
        <v>2900000</v>
      </c>
      <c r="G16" s="97">
        <f t="shared" si="7"/>
        <v>2900000</v>
      </c>
      <c r="H16" s="96">
        <f t="shared" si="7"/>
        <v>884000</v>
      </c>
      <c r="I16" s="97">
        <f t="shared" si="7"/>
        <v>884028</v>
      </c>
      <c r="J16" s="96">
        <f t="shared" si="7"/>
        <v>1350000</v>
      </c>
      <c r="K16" s="97">
        <f t="shared" si="7"/>
        <v>1392539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2234000</v>
      </c>
      <c r="Q16" s="97">
        <f t="shared" si="2"/>
        <v>2276567</v>
      </c>
      <c r="R16" s="52">
        <f t="shared" si="3"/>
        <v>52.714932126696837</v>
      </c>
      <c r="S16" s="53">
        <f t="shared" si="4"/>
        <v>57.522046812996876</v>
      </c>
      <c r="T16" s="52">
        <f>IF((SUM($E9:$E13)+$E15)=0,0,(P16/(SUM($E9:$E13)+$E15)*100))</f>
        <v>77.034482758620697</v>
      </c>
      <c r="U16" s="54">
        <f>IF((SUM($E9:$E13)+$E15)=0,0,(Q16/(SUM($E9:$E13)+$E15)*100))</f>
        <v>78.502310344827592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4031000</v>
      </c>
      <c r="C19" s="92">
        <v>0</v>
      </c>
      <c r="D19" s="92"/>
      <c r="E19" s="92">
        <f t="shared" si="8"/>
        <v>4031000</v>
      </c>
      <c r="F19" s="93">
        <v>4031000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4031000</v>
      </c>
      <c r="C24" s="95">
        <f>SUM(C18:C23)</f>
        <v>0</v>
      </c>
      <c r="D24" s="95"/>
      <c r="E24" s="95">
        <f t="shared" si="8"/>
        <v>4031000</v>
      </c>
      <c r="F24" s="96">
        <f t="shared" ref="F24:O24" si="15">SUM(F18:F23)</f>
        <v>4031000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2255000</v>
      </c>
      <c r="C29" s="92">
        <v>0</v>
      </c>
      <c r="D29" s="92"/>
      <c r="E29" s="92">
        <f>$B29      +$C29      +$D29</f>
        <v>2255000</v>
      </c>
      <c r="F29" s="93">
        <v>2255000</v>
      </c>
      <c r="G29" s="94">
        <v>1579000</v>
      </c>
      <c r="H29" s="93"/>
      <c r="I29" s="94"/>
      <c r="J29" s="93">
        <v>270000</v>
      </c>
      <c r="K29" s="94"/>
      <c r="L29" s="93"/>
      <c r="M29" s="94"/>
      <c r="N29" s="93"/>
      <c r="O29" s="94"/>
      <c r="P29" s="93">
        <f>$H29      +$J29      +$L29      +$N29</f>
        <v>270000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11.973392461197339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2255000</v>
      </c>
      <c r="C30" s="95">
        <f>SUM(C26:C29)</f>
        <v>0</v>
      </c>
      <c r="D30" s="95"/>
      <c r="E30" s="95">
        <f>$B30      +$C30      +$D30</f>
        <v>2255000</v>
      </c>
      <c r="F30" s="96">
        <f t="shared" ref="F30:O30" si="16">SUM(F26:F29)</f>
        <v>2255000</v>
      </c>
      <c r="G30" s="97">
        <f t="shared" si="16"/>
        <v>1579000</v>
      </c>
      <c r="H30" s="96">
        <f t="shared" si="16"/>
        <v>0</v>
      </c>
      <c r="I30" s="97">
        <f t="shared" si="16"/>
        <v>0</v>
      </c>
      <c r="J30" s="96">
        <f t="shared" si="16"/>
        <v>270000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270000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11.973392461197339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10129000</v>
      </c>
      <c r="C32" s="92">
        <v>0</v>
      </c>
      <c r="D32" s="92"/>
      <c r="E32" s="92">
        <f>$B32      +$C32      +$D32</f>
        <v>10129000</v>
      </c>
      <c r="F32" s="93">
        <v>10129000</v>
      </c>
      <c r="G32" s="94">
        <v>7091000</v>
      </c>
      <c r="H32" s="93">
        <v>2533000</v>
      </c>
      <c r="I32" s="94"/>
      <c r="J32" s="93">
        <v>4176000</v>
      </c>
      <c r="K32" s="94"/>
      <c r="L32" s="93"/>
      <c r="M32" s="94"/>
      <c r="N32" s="93"/>
      <c r="O32" s="94"/>
      <c r="P32" s="93">
        <f>$H32      +$J32      +$L32      +$N32</f>
        <v>6709000</v>
      </c>
      <c r="Q32" s="94">
        <f>$I32      +$K32      +$M32      +$O32</f>
        <v>0</v>
      </c>
      <c r="R32" s="48">
        <f>IF(($H32      =0),0,((($J32      -$H32      )/$H32      )*100))</f>
        <v>64.863797868140551</v>
      </c>
      <c r="S32" s="49">
        <f>IF(($I32      =0),0,((($K32      -$I32      )/$I32      )*100))</f>
        <v>0</v>
      </c>
      <c r="T32" s="48">
        <f>IF(($E32      =0),0,(($P32      /$E32      )*100))</f>
        <v>66.235561259749232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10129000</v>
      </c>
      <c r="C33" s="95">
        <f>C32</f>
        <v>0</v>
      </c>
      <c r="D33" s="95"/>
      <c r="E33" s="95">
        <f>$B33      +$C33      +$D33</f>
        <v>10129000</v>
      </c>
      <c r="F33" s="96">
        <f t="shared" ref="F33:O33" si="17">F32</f>
        <v>10129000</v>
      </c>
      <c r="G33" s="97">
        <f t="shared" si="17"/>
        <v>7091000</v>
      </c>
      <c r="H33" s="96">
        <f t="shared" si="17"/>
        <v>2533000</v>
      </c>
      <c r="I33" s="97">
        <f t="shared" si="17"/>
        <v>0</v>
      </c>
      <c r="J33" s="96">
        <f t="shared" si="17"/>
        <v>4176000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6709000</v>
      </c>
      <c r="Q33" s="97">
        <f>$I33      +$K33      +$M33      +$O33</f>
        <v>0</v>
      </c>
      <c r="R33" s="52">
        <f>IF(($H33      =0),0,((($J33      -$H33      )/$H33      )*100))</f>
        <v>64.863797868140551</v>
      </c>
      <c r="S33" s="53">
        <f>IF(($I33      =0),0,((($K33      -$I33      )/$I33      )*100))</f>
        <v>0</v>
      </c>
      <c r="T33" s="52">
        <f>IF($E33   =0,0,($P33   /$E33   )*100)</f>
        <v>66.235561259749232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412413000</v>
      </c>
      <c r="C44" s="92">
        <v>0</v>
      </c>
      <c r="D44" s="92"/>
      <c r="E44" s="92">
        <f t="shared" si="26"/>
        <v>412413000</v>
      </c>
      <c r="F44" s="93">
        <v>412413000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42363000</v>
      </c>
      <c r="C51" s="92">
        <v>0</v>
      </c>
      <c r="D51" s="92"/>
      <c r="E51" s="92">
        <f t="shared" si="26"/>
        <v>42363000</v>
      </c>
      <c r="F51" s="93">
        <v>42363000</v>
      </c>
      <c r="G51" s="94">
        <v>22363000</v>
      </c>
      <c r="H51" s="93"/>
      <c r="I51" s="94">
        <v>15536810</v>
      </c>
      <c r="J51" s="93">
        <v>10436000</v>
      </c>
      <c r="K51" s="94"/>
      <c r="L51" s="93"/>
      <c r="M51" s="94"/>
      <c r="N51" s="93"/>
      <c r="O51" s="94"/>
      <c r="P51" s="93">
        <f t="shared" si="27"/>
        <v>10436000</v>
      </c>
      <c r="Q51" s="94">
        <f t="shared" si="28"/>
        <v>15536810</v>
      </c>
      <c r="R51" s="48">
        <f t="shared" si="29"/>
        <v>0</v>
      </c>
      <c r="S51" s="49">
        <f t="shared" si="30"/>
        <v>-100</v>
      </c>
      <c r="T51" s="48">
        <f t="shared" si="31"/>
        <v>24.634704813162429</v>
      </c>
      <c r="U51" s="50">
        <f t="shared" si="32"/>
        <v>36.675424308948848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48402000</v>
      </c>
      <c r="C52" s="92">
        <v>0</v>
      </c>
      <c r="D52" s="92"/>
      <c r="E52" s="92">
        <f t="shared" si="26"/>
        <v>48402000</v>
      </c>
      <c r="F52" s="93">
        <v>48402000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503178000</v>
      </c>
      <c r="C53" s="95">
        <f>SUM(C42:C52)</f>
        <v>0</v>
      </c>
      <c r="D53" s="95"/>
      <c r="E53" s="95">
        <f t="shared" si="26"/>
        <v>503178000</v>
      </c>
      <c r="F53" s="96">
        <f t="shared" ref="F53:O53" si="33">SUM(F42:F52)</f>
        <v>503178000</v>
      </c>
      <c r="G53" s="97">
        <f t="shared" si="33"/>
        <v>22363000</v>
      </c>
      <c r="H53" s="96">
        <f t="shared" si="33"/>
        <v>0</v>
      </c>
      <c r="I53" s="97">
        <f t="shared" si="33"/>
        <v>15536810</v>
      </c>
      <c r="J53" s="96">
        <f t="shared" si="33"/>
        <v>10436000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10436000</v>
      </c>
      <c r="Q53" s="97">
        <f t="shared" si="28"/>
        <v>15536810</v>
      </c>
      <c r="R53" s="52">
        <f t="shared" si="29"/>
        <v>0</v>
      </c>
      <c r="S53" s="53">
        <f t="shared" si="30"/>
        <v>-100</v>
      </c>
      <c r="T53" s="52">
        <f>IF((+$E43+$E45+$E47+$E48+$E51) =0,0,(P53   /(+$E43+$E45+$E47+$E48+$E51) )*100)</f>
        <v>24.634704813162429</v>
      </c>
      <c r="U53" s="54">
        <f>IF((+$E43+$E45+$E47+$E48+$E51) =0,0,(Q53   /(+$E43+$E45+$E47+$E48+$E51) )*100)</f>
        <v>36.675424308948848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522493000</v>
      </c>
      <c r="C67" s="104">
        <f>SUM(C9:C15,C18:C23,C26:C29,C32,C35:C39,C42:C52,C55:C58,C61:C65)</f>
        <v>0</v>
      </c>
      <c r="D67" s="104"/>
      <c r="E67" s="104">
        <f t="shared" si="35"/>
        <v>522493000</v>
      </c>
      <c r="F67" s="105">
        <f t="shared" ref="F67:O67" si="43">SUM(F9:F15,F18:F23,F26:F29,F32,F35:F39,F42:F52,F55:F58,F61:F65)</f>
        <v>522493000</v>
      </c>
      <c r="G67" s="106">
        <f t="shared" si="43"/>
        <v>33933000</v>
      </c>
      <c r="H67" s="105">
        <f t="shared" si="43"/>
        <v>3417000</v>
      </c>
      <c r="I67" s="106">
        <f t="shared" si="43"/>
        <v>16420838</v>
      </c>
      <c r="J67" s="105">
        <f t="shared" si="43"/>
        <v>16232000</v>
      </c>
      <c r="K67" s="106">
        <f t="shared" si="43"/>
        <v>1392539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19649000</v>
      </c>
      <c r="Q67" s="106">
        <f t="shared" si="37"/>
        <v>17813377</v>
      </c>
      <c r="R67" s="61">
        <f t="shared" si="38"/>
        <v>375.03658179689785</v>
      </c>
      <c r="S67" s="62">
        <f t="shared" si="39"/>
        <v>-91.519683709199256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34.085034780647732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30.900787551824031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481869000</v>
      </c>
      <c r="C69" s="92">
        <v>0</v>
      </c>
      <c r="D69" s="92"/>
      <c r="E69" s="92">
        <f>$B69      +$C69      +$D69</f>
        <v>481869000</v>
      </c>
      <c r="F69" s="93">
        <v>481869000</v>
      </c>
      <c r="G69" s="94">
        <v>149221000</v>
      </c>
      <c r="H69" s="93">
        <v>49194000</v>
      </c>
      <c r="I69" s="94">
        <v>43318512</v>
      </c>
      <c r="J69" s="93">
        <v>62581000</v>
      </c>
      <c r="K69" s="94">
        <v>65392931</v>
      </c>
      <c r="L69" s="93"/>
      <c r="M69" s="94"/>
      <c r="N69" s="93"/>
      <c r="O69" s="94"/>
      <c r="P69" s="93">
        <f>$H69      +$J69      +$L69      +$N69</f>
        <v>111775000</v>
      </c>
      <c r="Q69" s="94">
        <f>$I69      +$K69      +$M69      +$O69</f>
        <v>108711443</v>
      </c>
      <c r="R69" s="48">
        <f>IF(($H69      =0),0,((($J69      -$H69      )/$H69      )*100))</f>
        <v>27.212668211570517</v>
      </c>
      <c r="S69" s="49">
        <f>IF(($I69      =0),0,((($K69      -$I69      )/$I69      )*100))</f>
        <v>50.958396262549364</v>
      </c>
      <c r="T69" s="48">
        <f>IF(($E69      =0),0,(($P69      /$E69      )*100))</f>
        <v>23.19613836955687</v>
      </c>
      <c r="U69" s="50">
        <f>IF(($E69      =0),0,(($Q69      /$E69      )*100))</f>
        <v>22.560372839921222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481869000</v>
      </c>
      <c r="C70" s="101">
        <f>C69</f>
        <v>0</v>
      </c>
      <c r="D70" s="101"/>
      <c r="E70" s="101">
        <f>$B70      +$C70      +$D70</f>
        <v>481869000</v>
      </c>
      <c r="F70" s="102">
        <f t="shared" ref="F70:O70" si="44">F69</f>
        <v>481869000</v>
      </c>
      <c r="G70" s="103">
        <f t="shared" si="44"/>
        <v>149221000</v>
      </c>
      <c r="H70" s="102">
        <f t="shared" si="44"/>
        <v>49194000</v>
      </c>
      <c r="I70" s="103">
        <f t="shared" si="44"/>
        <v>43318512</v>
      </c>
      <c r="J70" s="102">
        <f t="shared" si="44"/>
        <v>62581000</v>
      </c>
      <c r="K70" s="103">
        <f t="shared" si="44"/>
        <v>65392931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111775000</v>
      </c>
      <c r="Q70" s="103">
        <f>$I70      +$K70      +$M70      +$O70</f>
        <v>108711443</v>
      </c>
      <c r="R70" s="57">
        <f>IF(($H70      =0),0,((($J70      -$H70      )/$H70      )*100))</f>
        <v>27.212668211570517</v>
      </c>
      <c r="S70" s="58">
        <f>IF(($I70      =0),0,((($K70      -$I70      )/$I70      )*100))</f>
        <v>50.958396262549364</v>
      </c>
      <c r="T70" s="57">
        <f>IF($E70   =0,0,($P70   /$E70   )*100)</f>
        <v>23.19613836955687</v>
      </c>
      <c r="U70" s="59">
        <f>IF($E70   =0,0,($Q70   /$E70 )*100)</f>
        <v>22.560372839921222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481869000</v>
      </c>
      <c r="C71" s="104">
        <f>C69</f>
        <v>0</v>
      </c>
      <c r="D71" s="104"/>
      <c r="E71" s="104">
        <f>$B71      +$C71      +$D71</f>
        <v>481869000</v>
      </c>
      <c r="F71" s="105">
        <f t="shared" ref="F71:O71" si="45">F69</f>
        <v>481869000</v>
      </c>
      <c r="G71" s="106">
        <f t="shared" si="45"/>
        <v>149221000</v>
      </c>
      <c r="H71" s="105">
        <f t="shared" si="45"/>
        <v>49194000</v>
      </c>
      <c r="I71" s="106">
        <f t="shared" si="45"/>
        <v>43318512</v>
      </c>
      <c r="J71" s="105">
        <f t="shared" si="45"/>
        <v>62581000</v>
      </c>
      <c r="K71" s="106">
        <f t="shared" si="45"/>
        <v>65392931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111775000</v>
      </c>
      <c r="Q71" s="106">
        <f>$I71      +$K71      +$M71      +$O71</f>
        <v>108711443</v>
      </c>
      <c r="R71" s="61">
        <f>IF(($H71      =0),0,((($J71      -$H71      )/$H71      )*100))</f>
        <v>27.212668211570517</v>
      </c>
      <c r="S71" s="62">
        <f>IF(($I71      =0),0,((($K71      -$I71      )/$I71      )*100))</f>
        <v>50.958396262549364</v>
      </c>
      <c r="T71" s="61">
        <f>IF($E71   =0,0,($P71   /$E71   )*100)</f>
        <v>23.19613836955687</v>
      </c>
      <c r="U71" s="65">
        <f>IF($E71   =0,0,($Q71   /$E71   )*100)</f>
        <v>22.560372839921222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1004362000</v>
      </c>
      <c r="C72" s="104">
        <f>SUM(C9:C15,C18:C23,C26:C29,C32,C35:C39,C42:C52,C55:C58,C61:C65,C69)</f>
        <v>0</v>
      </c>
      <c r="D72" s="104"/>
      <c r="E72" s="104">
        <f>$B72      +$C72      +$D72</f>
        <v>1004362000</v>
      </c>
      <c r="F72" s="105">
        <f t="shared" ref="F72:O72" si="46">SUM(F9:F15,F18:F23,F26:F29,F32,F35:F39,F42:F52,F55:F58,F61:F65,F69)</f>
        <v>1004362000</v>
      </c>
      <c r="G72" s="106">
        <f t="shared" si="46"/>
        <v>183154000</v>
      </c>
      <c r="H72" s="105">
        <f t="shared" si="46"/>
        <v>52611000</v>
      </c>
      <c r="I72" s="106">
        <f t="shared" si="46"/>
        <v>59739350</v>
      </c>
      <c r="J72" s="105">
        <f t="shared" si="46"/>
        <v>78813000</v>
      </c>
      <c r="K72" s="106">
        <f t="shared" si="46"/>
        <v>66785470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131424000</v>
      </c>
      <c r="Q72" s="106">
        <f>$I72      +$K72      +$M72      +$O72</f>
        <v>126524820</v>
      </c>
      <c r="R72" s="61">
        <f>IF(($H72      =0),0,((($J72      -$H72      )/$H72      )*100))</f>
        <v>49.803273079774193</v>
      </c>
      <c r="S72" s="62">
        <f>IF(($I72      =0),0,((($K72      -$I72      )/$I72      )*100))</f>
        <v>11.794771787774724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24.359611207081901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23.451541752237191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8SHfEYaK1t/Gg0wnWfHOJzci2qVw6fRVY+Z6ITpyT5HEgZ7Z6jAystQ6xbFZe9+IWQbBVnSkLQ5H+7RjNob5Ew==" saltValue="mxMK05RpI8iIewYaIVtBJ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129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523000</v>
      </c>
      <c r="I10" s="94"/>
      <c r="J10" s="93">
        <v>1332000</v>
      </c>
      <c r="K10" s="94"/>
      <c r="L10" s="93"/>
      <c r="M10" s="94"/>
      <c r="N10" s="93"/>
      <c r="O10" s="94"/>
      <c r="P10" s="93">
        <f t="shared" ref="P10:P16" si="1">$H10      +$J10      +$L10      +$N10</f>
        <v>1855000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154.68451242829829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59.838709677419352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523000</v>
      </c>
      <c r="I16" s="97">
        <f t="shared" si="7"/>
        <v>0</v>
      </c>
      <c r="J16" s="96">
        <f t="shared" si="7"/>
        <v>1332000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1855000</v>
      </c>
      <c r="Q16" s="97">
        <f t="shared" si="2"/>
        <v>0</v>
      </c>
      <c r="R16" s="52">
        <f t="shared" si="3"/>
        <v>154.68451242829829</v>
      </c>
      <c r="S16" s="53">
        <f t="shared" si="4"/>
        <v>0</v>
      </c>
      <c r="T16" s="52">
        <f>IF((SUM($E9:$E13)+$E15)=0,0,(P16/(SUM($E9:$E13)+$E15)*100))</f>
        <v>59.838709677419352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1256000</v>
      </c>
      <c r="C32" s="92">
        <v>0</v>
      </c>
      <c r="D32" s="92"/>
      <c r="E32" s="92">
        <f>$B32      +$C32      +$D32</f>
        <v>1256000</v>
      </c>
      <c r="F32" s="93">
        <v>1256000</v>
      </c>
      <c r="G32" s="94">
        <v>314000</v>
      </c>
      <c r="H32" s="93"/>
      <c r="I32" s="94"/>
      <c r="J32" s="93">
        <v>802000</v>
      </c>
      <c r="K32" s="94"/>
      <c r="L32" s="93"/>
      <c r="M32" s="94"/>
      <c r="N32" s="93"/>
      <c r="O32" s="94"/>
      <c r="P32" s="93">
        <f>$H32      +$J32      +$L32      +$N32</f>
        <v>802000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63.853503184713375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1256000</v>
      </c>
      <c r="C33" s="95">
        <f>C32</f>
        <v>0</v>
      </c>
      <c r="D33" s="95"/>
      <c r="E33" s="95">
        <f>$B33      +$C33      +$D33</f>
        <v>1256000</v>
      </c>
      <c r="F33" s="96">
        <f t="shared" ref="F33:O33" si="17">F32</f>
        <v>1256000</v>
      </c>
      <c r="G33" s="97">
        <f t="shared" si="17"/>
        <v>314000</v>
      </c>
      <c r="H33" s="96">
        <f t="shared" si="17"/>
        <v>0</v>
      </c>
      <c r="I33" s="97">
        <f t="shared" si="17"/>
        <v>0</v>
      </c>
      <c r="J33" s="96">
        <f t="shared" si="17"/>
        <v>802000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802000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63.853503184713375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22000000</v>
      </c>
      <c r="C35" s="92">
        <v>0</v>
      </c>
      <c r="D35" s="92"/>
      <c r="E35" s="92">
        <f t="shared" ref="E35:E40" si="18">$B35      +$C35      +$D35</f>
        <v>22000000</v>
      </c>
      <c r="F35" s="93">
        <v>22000000</v>
      </c>
      <c r="G35" s="94">
        <v>5000000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15824000</v>
      </c>
      <c r="C36" s="92">
        <v>0</v>
      </c>
      <c r="D36" s="92"/>
      <c r="E36" s="92">
        <f t="shared" si="18"/>
        <v>15824000</v>
      </c>
      <c r="F36" s="93">
        <v>15824000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37824000</v>
      </c>
      <c r="C40" s="95">
        <f>SUM(C35:C39)</f>
        <v>0</v>
      </c>
      <c r="D40" s="95"/>
      <c r="E40" s="95">
        <f t="shared" si="18"/>
        <v>37824000</v>
      </c>
      <c r="F40" s="96">
        <f t="shared" ref="F40:O40" si="25">SUM(F35:F39)</f>
        <v>37824000</v>
      </c>
      <c r="G40" s="97">
        <f t="shared" si="25"/>
        <v>5000000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70000000</v>
      </c>
      <c r="C52" s="92">
        <v>0</v>
      </c>
      <c r="D52" s="92"/>
      <c r="E52" s="92">
        <f t="shared" si="26"/>
        <v>70000000</v>
      </c>
      <c r="F52" s="93">
        <v>70000000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70000000</v>
      </c>
      <c r="C53" s="95">
        <f>SUM(C42:C52)</f>
        <v>0</v>
      </c>
      <c r="D53" s="95"/>
      <c r="E53" s="95">
        <f t="shared" si="26"/>
        <v>70000000</v>
      </c>
      <c r="F53" s="96">
        <f t="shared" ref="F53:O53" si="33">SUM(F42:F52)</f>
        <v>70000000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112180000</v>
      </c>
      <c r="C67" s="104">
        <f>SUM(C9:C15,C18:C23,C26:C29,C32,C35:C39,C42:C52,C55:C58,C61:C65)</f>
        <v>0</v>
      </c>
      <c r="D67" s="104"/>
      <c r="E67" s="104">
        <f t="shared" si="35"/>
        <v>112180000</v>
      </c>
      <c r="F67" s="105">
        <f t="shared" ref="F67:O67" si="43">SUM(F9:F15,F18:F23,F26:F29,F32,F35:F39,F42:F52,F55:F58,F61:F65)</f>
        <v>112180000</v>
      </c>
      <c r="G67" s="106">
        <f t="shared" si="43"/>
        <v>8414000</v>
      </c>
      <c r="H67" s="105">
        <f t="shared" si="43"/>
        <v>523000</v>
      </c>
      <c r="I67" s="106">
        <f t="shared" si="43"/>
        <v>0</v>
      </c>
      <c r="J67" s="105">
        <f t="shared" si="43"/>
        <v>2134000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2657000</v>
      </c>
      <c r="Q67" s="106">
        <f t="shared" si="37"/>
        <v>0</v>
      </c>
      <c r="R67" s="61">
        <f t="shared" si="38"/>
        <v>308.03059273422565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10.081195932614964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34960000</v>
      </c>
      <c r="C69" s="92">
        <v>0</v>
      </c>
      <c r="D69" s="92"/>
      <c r="E69" s="92">
        <f>$B69      +$C69      +$D69</f>
        <v>34960000</v>
      </c>
      <c r="F69" s="93">
        <v>34960000</v>
      </c>
      <c r="G69" s="94">
        <v>14800000</v>
      </c>
      <c r="H69" s="93">
        <v>6413000</v>
      </c>
      <c r="I69" s="94"/>
      <c r="J69" s="93">
        <v>4618000</v>
      </c>
      <c r="K69" s="94"/>
      <c r="L69" s="93"/>
      <c r="M69" s="94"/>
      <c r="N69" s="93"/>
      <c r="O69" s="94"/>
      <c r="P69" s="93">
        <f>$H69      +$J69      +$L69      +$N69</f>
        <v>11031000</v>
      </c>
      <c r="Q69" s="94">
        <f>$I69      +$K69      +$M69      +$O69</f>
        <v>0</v>
      </c>
      <c r="R69" s="48">
        <f>IF(($H69      =0),0,((($J69      -$H69      )/$H69      )*100))</f>
        <v>-27.990020271323875</v>
      </c>
      <c r="S69" s="49">
        <f>IF(($I69      =0),0,((($K69      -$I69      )/$I69      )*100))</f>
        <v>0</v>
      </c>
      <c r="T69" s="48">
        <f>IF(($E69      =0),0,(($P69      /$E69      )*100))</f>
        <v>31.553203661327235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34960000</v>
      </c>
      <c r="C70" s="101">
        <f>C69</f>
        <v>0</v>
      </c>
      <c r="D70" s="101"/>
      <c r="E70" s="101">
        <f>$B70      +$C70      +$D70</f>
        <v>34960000</v>
      </c>
      <c r="F70" s="102">
        <f t="shared" ref="F70:O70" si="44">F69</f>
        <v>34960000</v>
      </c>
      <c r="G70" s="103">
        <f t="shared" si="44"/>
        <v>14800000</v>
      </c>
      <c r="H70" s="102">
        <f t="shared" si="44"/>
        <v>6413000</v>
      </c>
      <c r="I70" s="103">
        <f t="shared" si="44"/>
        <v>0</v>
      </c>
      <c r="J70" s="102">
        <f t="shared" si="44"/>
        <v>4618000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11031000</v>
      </c>
      <c r="Q70" s="103">
        <f>$I70      +$K70      +$M70      +$O70</f>
        <v>0</v>
      </c>
      <c r="R70" s="57">
        <f>IF(($H70      =0),0,((($J70      -$H70      )/$H70      )*100))</f>
        <v>-27.990020271323875</v>
      </c>
      <c r="S70" s="58">
        <f>IF(($I70      =0),0,((($K70      -$I70      )/$I70      )*100))</f>
        <v>0</v>
      </c>
      <c r="T70" s="57">
        <f>IF($E70   =0,0,($P70   /$E70   )*100)</f>
        <v>31.553203661327235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34960000</v>
      </c>
      <c r="C71" s="104">
        <f>C69</f>
        <v>0</v>
      </c>
      <c r="D71" s="104"/>
      <c r="E71" s="104">
        <f>$B71      +$C71      +$D71</f>
        <v>34960000</v>
      </c>
      <c r="F71" s="105">
        <f t="shared" ref="F71:O71" si="45">F69</f>
        <v>34960000</v>
      </c>
      <c r="G71" s="106">
        <f t="shared" si="45"/>
        <v>14800000</v>
      </c>
      <c r="H71" s="105">
        <f t="shared" si="45"/>
        <v>6413000</v>
      </c>
      <c r="I71" s="106">
        <f t="shared" si="45"/>
        <v>0</v>
      </c>
      <c r="J71" s="105">
        <f t="shared" si="45"/>
        <v>4618000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11031000</v>
      </c>
      <c r="Q71" s="106">
        <f>$I71      +$K71      +$M71      +$O71</f>
        <v>0</v>
      </c>
      <c r="R71" s="61">
        <f>IF(($H71      =0),0,((($J71      -$H71      )/$H71      )*100))</f>
        <v>-27.990020271323875</v>
      </c>
      <c r="S71" s="62">
        <f>IF(($I71      =0),0,((($K71      -$I71      )/$I71      )*100))</f>
        <v>0</v>
      </c>
      <c r="T71" s="61">
        <f>IF($E71   =0,0,($P71   /$E71   )*100)</f>
        <v>31.553203661327235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147140000</v>
      </c>
      <c r="C72" s="104">
        <f>SUM(C9:C15,C18:C23,C26:C29,C32,C35:C39,C42:C52,C55:C58,C61:C65,C69)</f>
        <v>0</v>
      </c>
      <c r="D72" s="104"/>
      <c r="E72" s="104">
        <f>$B72      +$C72      +$D72</f>
        <v>147140000</v>
      </c>
      <c r="F72" s="105">
        <f t="shared" ref="F72:O72" si="46">SUM(F9:F15,F18:F23,F26:F29,F32,F35:F39,F42:F52,F55:F58,F61:F65,F69)</f>
        <v>147140000</v>
      </c>
      <c r="G72" s="106">
        <f t="shared" si="46"/>
        <v>23214000</v>
      </c>
      <c r="H72" s="105">
        <f t="shared" si="46"/>
        <v>6936000</v>
      </c>
      <c r="I72" s="106">
        <f t="shared" si="46"/>
        <v>0</v>
      </c>
      <c r="J72" s="105">
        <f t="shared" si="46"/>
        <v>6752000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13688000</v>
      </c>
      <c r="Q72" s="106">
        <f>$I72      +$K72      +$M72      +$O72</f>
        <v>0</v>
      </c>
      <c r="R72" s="61">
        <f>IF(($H72      =0),0,((($J72      -$H72      )/$H72      )*100))</f>
        <v>-2.6528258362168398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22.323700176136736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8+eMIpDWLsPadISMDHN+G6B7KRUHi9xC6rN8H6WW7N5YluzUnTPMKUXKBk/Wmn2l0VUD7iDpe1AnpLFhGHUVxg==" saltValue="qe9Zziomcuk2wqd37yiku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130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84000</v>
      </c>
      <c r="I10" s="94">
        <v>138619</v>
      </c>
      <c r="J10" s="93">
        <v>662000</v>
      </c>
      <c r="K10" s="94">
        <v>85017</v>
      </c>
      <c r="L10" s="93"/>
      <c r="M10" s="94"/>
      <c r="N10" s="93"/>
      <c r="O10" s="94"/>
      <c r="P10" s="93">
        <f t="shared" ref="P10:P16" si="1">$H10      +$J10      +$L10      +$N10</f>
        <v>746000</v>
      </c>
      <c r="Q10" s="94">
        <f t="shared" ref="Q10:Q16" si="2">$I10      +$K10      +$M10      +$O10</f>
        <v>223636</v>
      </c>
      <c r="R10" s="48">
        <f t="shared" ref="R10:R16" si="3">IF(($H10      =0),0,((($J10      -$H10      )/$H10      )*100))</f>
        <v>688.09523809523819</v>
      </c>
      <c r="S10" s="49">
        <f t="shared" ref="S10:S16" si="4">IF(($I10      =0),0,((($K10      -$I10      )/$I10      )*100))</f>
        <v>-38.668580786183711</v>
      </c>
      <c r="T10" s="48">
        <f t="shared" ref="T10:T15" si="5">IF(($E10      =0),0,(($P10      /$E10      )*100))</f>
        <v>45.212121212121218</v>
      </c>
      <c r="U10" s="50">
        <f t="shared" ref="U10:U15" si="6">IF(($E10      =0),0,(($Q10      /$E10      )*100))</f>
        <v>13.553696969696968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84000</v>
      </c>
      <c r="I16" s="97">
        <f t="shared" si="7"/>
        <v>138619</v>
      </c>
      <c r="J16" s="96">
        <f t="shared" si="7"/>
        <v>662000</v>
      </c>
      <c r="K16" s="97">
        <f t="shared" si="7"/>
        <v>85017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746000</v>
      </c>
      <c r="Q16" s="97">
        <f t="shared" si="2"/>
        <v>223636</v>
      </c>
      <c r="R16" s="52">
        <f t="shared" si="3"/>
        <v>688.09523809523819</v>
      </c>
      <c r="S16" s="53">
        <f t="shared" si="4"/>
        <v>-38.668580786183711</v>
      </c>
      <c r="T16" s="52">
        <f>IF((SUM($E9:$E13)+$E15)=0,0,(P16/(SUM($E9:$E13)+$E15)*100))</f>
        <v>45.212121212121218</v>
      </c>
      <c r="U16" s="54">
        <f>IF((SUM($E9:$E13)+$E15)=0,0,(Q16/(SUM($E9:$E13)+$E15)*100))</f>
        <v>13.553696969696968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1220000</v>
      </c>
      <c r="C32" s="92">
        <v>0</v>
      </c>
      <c r="D32" s="92"/>
      <c r="E32" s="92">
        <f>$B32      +$C32      +$D32</f>
        <v>1220000</v>
      </c>
      <c r="F32" s="93">
        <v>1220000</v>
      </c>
      <c r="G32" s="94">
        <v>854000</v>
      </c>
      <c r="H32" s="93">
        <v>518000</v>
      </c>
      <c r="I32" s="94">
        <v>409774</v>
      </c>
      <c r="J32" s="93">
        <v>127000</v>
      </c>
      <c r="K32" s="94">
        <v>98976</v>
      </c>
      <c r="L32" s="93"/>
      <c r="M32" s="94"/>
      <c r="N32" s="93"/>
      <c r="O32" s="94"/>
      <c r="P32" s="93">
        <f>$H32      +$J32      +$L32      +$N32</f>
        <v>645000</v>
      </c>
      <c r="Q32" s="94">
        <f>$I32      +$K32      +$M32      +$O32</f>
        <v>508750</v>
      </c>
      <c r="R32" s="48">
        <f>IF(($H32      =0),0,((($J32      -$H32      )/$H32      )*100))</f>
        <v>-75.482625482625494</v>
      </c>
      <c r="S32" s="49">
        <f>IF(($I32      =0),0,((($K32      -$I32      )/$I32      )*100))</f>
        <v>-75.846198148247566</v>
      </c>
      <c r="T32" s="48">
        <f>IF(($E32      =0),0,(($P32      /$E32      )*100))</f>
        <v>52.868852459016388</v>
      </c>
      <c r="U32" s="50">
        <f>IF(($E32      =0),0,(($Q32      /$E32      )*100))</f>
        <v>41.700819672131146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1220000</v>
      </c>
      <c r="C33" s="95">
        <f>C32</f>
        <v>0</v>
      </c>
      <c r="D33" s="95"/>
      <c r="E33" s="95">
        <f>$B33      +$C33      +$D33</f>
        <v>1220000</v>
      </c>
      <c r="F33" s="96">
        <f t="shared" ref="F33:O33" si="17">F32</f>
        <v>1220000</v>
      </c>
      <c r="G33" s="97">
        <f t="shared" si="17"/>
        <v>854000</v>
      </c>
      <c r="H33" s="96">
        <f t="shared" si="17"/>
        <v>518000</v>
      </c>
      <c r="I33" s="97">
        <f t="shared" si="17"/>
        <v>409774</v>
      </c>
      <c r="J33" s="96">
        <f t="shared" si="17"/>
        <v>127000</v>
      </c>
      <c r="K33" s="97">
        <f t="shared" si="17"/>
        <v>98976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645000</v>
      </c>
      <c r="Q33" s="97">
        <f>$I33      +$K33      +$M33      +$O33</f>
        <v>508750</v>
      </c>
      <c r="R33" s="52">
        <f>IF(($H33      =0),0,((($J33      -$H33      )/$H33      )*100))</f>
        <v>-75.482625482625494</v>
      </c>
      <c r="S33" s="53">
        <f>IF(($I33      =0),0,((($K33      -$I33      )/$I33      )*100))</f>
        <v>-75.846198148247566</v>
      </c>
      <c r="T33" s="52">
        <f>IF($E33   =0,0,($P33   /$E33   )*100)</f>
        <v>52.868852459016388</v>
      </c>
      <c r="U33" s="54">
        <f>IF($E33   =0,0,($Q33   /$E33   )*100)</f>
        <v>41.700819672131146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26500000</v>
      </c>
      <c r="C35" s="92">
        <v>0</v>
      </c>
      <c r="D35" s="92"/>
      <c r="E35" s="92">
        <f t="shared" ref="E35:E40" si="18">$B35      +$C35      +$D35</f>
        <v>26500000</v>
      </c>
      <c r="F35" s="93">
        <v>26500000</v>
      </c>
      <c r="G35" s="94">
        <v>26500000</v>
      </c>
      <c r="H35" s="93"/>
      <c r="I35" s="94"/>
      <c r="J35" s="93">
        <v>1428000</v>
      </c>
      <c r="K35" s="94"/>
      <c r="L35" s="93"/>
      <c r="M35" s="94"/>
      <c r="N35" s="93"/>
      <c r="O35" s="94"/>
      <c r="P35" s="93">
        <f t="shared" ref="P35:P40" si="19">$H35      +$J35      +$L35      +$N35</f>
        <v>1428000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5.3886792452830186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29765000</v>
      </c>
      <c r="C36" s="92">
        <v>0</v>
      </c>
      <c r="D36" s="92"/>
      <c r="E36" s="92">
        <f t="shared" si="18"/>
        <v>29765000</v>
      </c>
      <c r="F36" s="93">
        <v>29765000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56265000</v>
      </c>
      <c r="C40" s="95">
        <f>SUM(C35:C39)</f>
        <v>0</v>
      </c>
      <c r="D40" s="95"/>
      <c r="E40" s="95">
        <f t="shared" si="18"/>
        <v>56265000</v>
      </c>
      <c r="F40" s="96">
        <f t="shared" ref="F40:O40" si="25">SUM(F35:F39)</f>
        <v>56265000</v>
      </c>
      <c r="G40" s="97">
        <f t="shared" si="25"/>
        <v>26500000</v>
      </c>
      <c r="H40" s="96">
        <f t="shared" si="25"/>
        <v>0</v>
      </c>
      <c r="I40" s="97">
        <f t="shared" si="25"/>
        <v>0</v>
      </c>
      <c r="J40" s="96">
        <f t="shared" si="25"/>
        <v>1428000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1428000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5.3886792452830186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60000000</v>
      </c>
      <c r="C52" s="92">
        <v>0</v>
      </c>
      <c r="D52" s="92"/>
      <c r="E52" s="92">
        <f t="shared" si="26"/>
        <v>60000000</v>
      </c>
      <c r="F52" s="93">
        <v>60000000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60000000</v>
      </c>
      <c r="C53" s="95">
        <f>SUM(C42:C52)</f>
        <v>0</v>
      </c>
      <c r="D53" s="95"/>
      <c r="E53" s="95">
        <f t="shared" si="26"/>
        <v>60000000</v>
      </c>
      <c r="F53" s="96">
        <f t="shared" ref="F53:O53" si="33">SUM(F42:F52)</f>
        <v>60000000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119135000</v>
      </c>
      <c r="C67" s="104">
        <f>SUM(C9:C15,C18:C23,C26:C29,C32,C35:C39,C42:C52,C55:C58,C61:C65)</f>
        <v>0</v>
      </c>
      <c r="D67" s="104"/>
      <c r="E67" s="104">
        <f t="shared" si="35"/>
        <v>119135000</v>
      </c>
      <c r="F67" s="105">
        <f t="shared" ref="F67:O67" si="43">SUM(F9:F15,F18:F23,F26:F29,F32,F35:F39,F42:F52,F55:F58,F61:F65)</f>
        <v>119135000</v>
      </c>
      <c r="G67" s="106">
        <f t="shared" si="43"/>
        <v>29004000</v>
      </c>
      <c r="H67" s="105">
        <f t="shared" si="43"/>
        <v>602000</v>
      </c>
      <c r="I67" s="106">
        <f t="shared" si="43"/>
        <v>548393</v>
      </c>
      <c r="J67" s="105">
        <f t="shared" si="43"/>
        <v>2217000</v>
      </c>
      <c r="K67" s="106">
        <f t="shared" si="43"/>
        <v>183993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2819000</v>
      </c>
      <c r="Q67" s="106">
        <f t="shared" si="37"/>
        <v>732386</v>
      </c>
      <c r="R67" s="61">
        <f t="shared" si="38"/>
        <v>268.27242524916943</v>
      </c>
      <c r="S67" s="62">
        <f t="shared" si="39"/>
        <v>-66.448696464032182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9.5982294858699362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2.4936533878106912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46014000</v>
      </c>
      <c r="C69" s="92">
        <v>0</v>
      </c>
      <c r="D69" s="92"/>
      <c r="E69" s="92">
        <f>$B69      +$C69      +$D69</f>
        <v>46014000</v>
      </c>
      <c r="F69" s="93">
        <v>46014000</v>
      </c>
      <c r="G69" s="94">
        <v>16621000</v>
      </c>
      <c r="H69" s="93">
        <v>7545000</v>
      </c>
      <c r="I69" s="94">
        <v>9535101</v>
      </c>
      <c r="J69" s="93">
        <v>14625000</v>
      </c>
      <c r="K69" s="94">
        <v>6280875</v>
      </c>
      <c r="L69" s="93"/>
      <c r="M69" s="94"/>
      <c r="N69" s="93"/>
      <c r="O69" s="94"/>
      <c r="P69" s="93">
        <f>$H69      +$J69      +$L69      +$N69</f>
        <v>22170000</v>
      </c>
      <c r="Q69" s="94">
        <f>$I69      +$K69      +$M69      +$O69</f>
        <v>15815976</v>
      </c>
      <c r="R69" s="48">
        <f>IF(($H69      =0),0,((($J69      -$H69      )/$H69      )*100))</f>
        <v>93.836978131212717</v>
      </c>
      <c r="S69" s="49">
        <f>IF(($I69      =0),0,((($K69      -$I69      )/$I69      )*100))</f>
        <v>-34.128909594140637</v>
      </c>
      <c r="T69" s="48">
        <f>IF(($E69      =0),0,(($P69      /$E69      )*100))</f>
        <v>48.180988394836355</v>
      </c>
      <c r="U69" s="50">
        <f>IF(($E69      =0),0,(($Q69      /$E69      )*100))</f>
        <v>34.372095449211109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46014000</v>
      </c>
      <c r="C70" s="101">
        <f>C69</f>
        <v>0</v>
      </c>
      <c r="D70" s="101"/>
      <c r="E70" s="101">
        <f>$B70      +$C70      +$D70</f>
        <v>46014000</v>
      </c>
      <c r="F70" s="102">
        <f t="shared" ref="F70:O70" si="44">F69</f>
        <v>46014000</v>
      </c>
      <c r="G70" s="103">
        <f t="shared" si="44"/>
        <v>16621000</v>
      </c>
      <c r="H70" s="102">
        <f t="shared" si="44"/>
        <v>7545000</v>
      </c>
      <c r="I70" s="103">
        <f t="shared" si="44"/>
        <v>9535101</v>
      </c>
      <c r="J70" s="102">
        <f t="shared" si="44"/>
        <v>14625000</v>
      </c>
      <c r="K70" s="103">
        <f t="shared" si="44"/>
        <v>6280875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22170000</v>
      </c>
      <c r="Q70" s="103">
        <f>$I70      +$K70      +$M70      +$O70</f>
        <v>15815976</v>
      </c>
      <c r="R70" s="57">
        <f>IF(($H70      =0),0,((($J70      -$H70      )/$H70      )*100))</f>
        <v>93.836978131212717</v>
      </c>
      <c r="S70" s="58">
        <f>IF(($I70      =0),0,((($K70      -$I70      )/$I70      )*100))</f>
        <v>-34.128909594140637</v>
      </c>
      <c r="T70" s="57">
        <f>IF($E70   =0,0,($P70   /$E70   )*100)</f>
        <v>48.180988394836355</v>
      </c>
      <c r="U70" s="59">
        <f>IF($E70   =0,0,($Q70   /$E70 )*100)</f>
        <v>34.372095449211109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46014000</v>
      </c>
      <c r="C71" s="104">
        <f>C69</f>
        <v>0</v>
      </c>
      <c r="D71" s="104"/>
      <c r="E71" s="104">
        <f>$B71      +$C71      +$D71</f>
        <v>46014000</v>
      </c>
      <c r="F71" s="105">
        <f t="shared" ref="F71:O71" si="45">F69</f>
        <v>46014000</v>
      </c>
      <c r="G71" s="106">
        <f t="shared" si="45"/>
        <v>16621000</v>
      </c>
      <c r="H71" s="105">
        <f t="shared" si="45"/>
        <v>7545000</v>
      </c>
      <c r="I71" s="106">
        <f t="shared" si="45"/>
        <v>9535101</v>
      </c>
      <c r="J71" s="105">
        <f t="shared" si="45"/>
        <v>14625000</v>
      </c>
      <c r="K71" s="106">
        <f t="shared" si="45"/>
        <v>6280875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22170000</v>
      </c>
      <c r="Q71" s="106">
        <f>$I71      +$K71      +$M71      +$O71</f>
        <v>15815976</v>
      </c>
      <c r="R71" s="61">
        <f>IF(($H71      =0),0,((($J71      -$H71      )/$H71      )*100))</f>
        <v>93.836978131212717</v>
      </c>
      <c r="S71" s="62">
        <f>IF(($I71      =0),0,((($K71      -$I71      )/$I71      )*100))</f>
        <v>-34.128909594140637</v>
      </c>
      <c r="T71" s="61">
        <f>IF($E71   =0,0,($P71   /$E71   )*100)</f>
        <v>48.180988394836355</v>
      </c>
      <c r="U71" s="65">
        <f>IF($E71   =0,0,($Q71   /$E71   )*100)</f>
        <v>34.372095449211109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165149000</v>
      </c>
      <c r="C72" s="104">
        <f>SUM(C9:C15,C18:C23,C26:C29,C32,C35:C39,C42:C52,C55:C58,C61:C65,C69)</f>
        <v>0</v>
      </c>
      <c r="D72" s="104"/>
      <c r="E72" s="104">
        <f>$B72      +$C72      +$D72</f>
        <v>165149000</v>
      </c>
      <c r="F72" s="105">
        <f t="shared" ref="F72:O72" si="46">SUM(F9:F15,F18:F23,F26:F29,F32,F35:F39,F42:F52,F55:F58,F61:F65,F69)</f>
        <v>165149000</v>
      </c>
      <c r="G72" s="106">
        <f t="shared" si="46"/>
        <v>45625000</v>
      </c>
      <c r="H72" s="105">
        <f t="shared" si="46"/>
        <v>8147000</v>
      </c>
      <c r="I72" s="106">
        <f t="shared" si="46"/>
        <v>10083494</v>
      </c>
      <c r="J72" s="105">
        <f t="shared" si="46"/>
        <v>16842000</v>
      </c>
      <c r="K72" s="106">
        <f t="shared" si="46"/>
        <v>6464868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24989000</v>
      </c>
      <c r="Q72" s="106">
        <f>$I72      +$K72      +$M72      +$O72</f>
        <v>16548362</v>
      </c>
      <c r="R72" s="61">
        <f>IF(($H72      =0),0,((($J72      -$H72      )/$H72      )*100))</f>
        <v>106.72640235669573</v>
      </c>
      <c r="S72" s="62">
        <f>IF(($I72      =0),0,((($K72      -$I72      )/$I72      )*100))</f>
        <v>-35.886628186618644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33.148944073012842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21.952087976228377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lDFf5hCFCuReVKrcFhstPOT4/owpSA5FU9j25Evc1o9lULjBopPyNo47WSC9TRp0vIuQVelZoH6EC8iec7u0cQ==" saltValue="6IJM8gJvTRh8f36sqhdoK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131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409000</v>
      </c>
      <c r="I10" s="94">
        <v>367828</v>
      </c>
      <c r="J10" s="93">
        <v>144000</v>
      </c>
      <c r="K10" s="94">
        <v>143602</v>
      </c>
      <c r="L10" s="93"/>
      <c r="M10" s="94"/>
      <c r="N10" s="93"/>
      <c r="O10" s="94"/>
      <c r="P10" s="93">
        <f t="shared" ref="P10:P16" si="1">$H10      +$J10      +$L10      +$N10</f>
        <v>553000</v>
      </c>
      <c r="Q10" s="94">
        <f t="shared" ref="Q10:Q16" si="2">$I10      +$K10      +$M10      +$O10</f>
        <v>511430</v>
      </c>
      <c r="R10" s="48">
        <f t="shared" ref="R10:R16" si="3">IF(($H10      =0),0,((($J10      -$H10      )/$H10      )*100))</f>
        <v>-64.792176039119809</v>
      </c>
      <c r="S10" s="49">
        <f t="shared" ref="S10:S16" si="4">IF(($I10      =0),0,((($K10      -$I10      )/$I10      )*100))</f>
        <v>-60.959470187152689</v>
      </c>
      <c r="T10" s="48">
        <f t="shared" ref="T10:T15" si="5">IF(($E10      =0),0,(($P10      /$E10      )*100))</f>
        <v>33.515151515151516</v>
      </c>
      <c r="U10" s="50">
        <f t="shared" ref="U10:U15" si="6">IF(($E10      =0),0,(($Q10      /$E10      )*100))</f>
        <v>30.995757575757576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409000</v>
      </c>
      <c r="I16" s="97">
        <f t="shared" si="7"/>
        <v>367828</v>
      </c>
      <c r="J16" s="96">
        <f t="shared" si="7"/>
        <v>144000</v>
      </c>
      <c r="K16" s="97">
        <f t="shared" si="7"/>
        <v>143602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553000</v>
      </c>
      <c r="Q16" s="97">
        <f t="shared" si="2"/>
        <v>511430</v>
      </c>
      <c r="R16" s="52">
        <f t="shared" si="3"/>
        <v>-64.792176039119809</v>
      </c>
      <c r="S16" s="53">
        <f t="shared" si="4"/>
        <v>-60.959470187152689</v>
      </c>
      <c r="T16" s="52">
        <f>IF((SUM($E9:$E13)+$E15)=0,0,(P16/(SUM($E9:$E13)+$E15)*100))</f>
        <v>33.515151515151516</v>
      </c>
      <c r="U16" s="54">
        <f>IF((SUM($E9:$E13)+$E15)=0,0,(Q16/(SUM($E9:$E13)+$E15)*100))</f>
        <v>30.995757575757576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1353000</v>
      </c>
      <c r="C32" s="92">
        <v>0</v>
      </c>
      <c r="D32" s="92"/>
      <c r="E32" s="92">
        <f>$B32      +$C32      +$D32</f>
        <v>1353000</v>
      </c>
      <c r="F32" s="93">
        <v>1353000</v>
      </c>
      <c r="G32" s="94">
        <v>947000</v>
      </c>
      <c r="H32" s="93"/>
      <c r="I32" s="94"/>
      <c r="J32" s="93">
        <v>1329000</v>
      </c>
      <c r="K32" s="94">
        <v>1304985</v>
      </c>
      <c r="L32" s="93"/>
      <c r="M32" s="94"/>
      <c r="N32" s="93"/>
      <c r="O32" s="94"/>
      <c r="P32" s="93">
        <f>$H32      +$J32      +$L32      +$N32</f>
        <v>1329000</v>
      </c>
      <c r="Q32" s="94">
        <f>$I32      +$K32      +$M32      +$O32</f>
        <v>1304985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98.226164079822624</v>
      </c>
      <c r="U32" s="50">
        <f>IF(($E32      =0),0,(($Q32      /$E32      )*100))</f>
        <v>96.451219512195124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1353000</v>
      </c>
      <c r="C33" s="95">
        <f>C32</f>
        <v>0</v>
      </c>
      <c r="D33" s="95"/>
      <c r="E33" s="95">
        <f>$B33      +$C33      +$D33</f>
        <v>1353000</v>
      </c>
      <c r="F33" s="96">
        <f t="shared" ref="F33:O33" si="17">F32</f>
        <v>1353000</v>
      </c>
      <c r="G33" s="97">
        <f t="shared" si="17"/>
        <v>947000</v>
      </c>
      <c r="H33" s="96">
        <f t="shared" si="17"/>
        <v>0</v>
      </c>
      <c r="I33" s="97">
        <f t="shared" si="17"/>
        <v>0</v>
      </c>
      <c r="J33" s="96">
        <f t="shared" si="17"/>
        <v>1329000</v>
      </c>
      <c r="K33" s="97">
        <f t="shared" si="17"/>
        <v>1304985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1329000</v>
      </c>
      <c r="Q33" s="97">
        <f>$I33      +$K33      +$M33      +$O33</f>
        <v>1304985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98.226164079822624</v>
      </c>
      <c r="U33" s="54">
        <f>IF($E33   =0,0,($Q33   /$E33   )*100)</f>
        <v>96.451219512195124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10645000</v>
      </c>
      <c r="C36" s="92">
        <v>0</v>
      </c>
      <c r="D36" s="92"/>
      <c r="E36" s="92">
        <f t="shared" si="18"/>
        <v>10645000</v>
      </c>
      <c r="F36" s="93">
        <v>10645000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3000000</v>
      </c>
      <c r="C38" s="92">
        <v>0</v>
      </c>
      <c r="D38" s="92"/>
      <c r="E38" s="92">
        <f t="shared" si="18"/>
        <v>3000000</v>
      </c>
      <c r="F38" s="93">
        <v>3000000</v>
      </c>
      <c r="G38" s="94">
        <v>1500000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13645000</v>
      </c>
      <c r="C40" s="95">
        <f>SUM(C35:C39)</f>
        <v>0</v>
      </c>
      <c r="D40" s="95"/>
      <c r="E40" s="95">
        <f t="shared" si="18"/>
        <v>13645000</v>
      </c>
      <c r="F40" s="96">
        <f t="shared" ref="F40:O40" si="25">SUM(F35:F39)</f>
        <v>13645000</v>
      </c>
      <c r="G40" s="97">
        <f t="shared" si="25"/>
        <v>1500000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32086000</v>
      </c>
      <c r="C51" s="92">
        <v>0</v>
      </c>
      <c r="D51" s="92"/>
      <c r="E51" s="92">
        <f t="shared" si="26"/>
        <v>32086000</v>
      </c>
      <c r="F51" s="93">
        <v>32086000</v>
      </c>
      <c r="G51" s="94">
        <v>22086000</v>
      </c>
      <c r="H51" s="93">
        <v>9618000</v>
      </c>
      <c r="I51" s="94">
        <v>3790880</v>
      </c>
      <c r="J51" s="93"/>
      <c r="K51" s="94">
        <v>4150328</v>
      </c>
      <c r="L51" s="93"/>
      <c r="M51" s="94"/>
      <c r="N51" s="93"/>
      <c r="O51" s="94"/>
      <c r="P51" s="93">
        <f t="shared" si="27"/>
        <v>9618000</v>
      </c>
      <c r="Q51" s="94">
        <f t="shared" si="28"/>
        <v>7941208</v>
      </c>
      <c r="R51" s="48">
        <f t="shared" si="29"/>
        <v>-100</v>
      </c>
      <c r="S51" s="49">
        <f t="shared" si="30"/>
        <v>9.48191448951167</v>
      </c>
      <c r="T51" s="48">
        <f t="shared" si="31"/>
        <v>29.975690332232123</v>
      </c>
      <c r="U51" s="50">
        <f t="shared" si="32"/>
        <v>24.749760019946393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32086000</v>
      </c>
      <c r="C53" s="95">
        <f>SUM(C42:C52)</f>
        <v>0</v>
      </c>
      <c r="D53" s="95"/>
      <c r="E53" s="95">
        <f t="shared" si="26"/>
        <v>32086000</v>
      </c>
      <c r="F53" s="96">
        <f t="shared" ref="F53:O53" si="33">SUM(F42:F52)</f>
        <v>32086000</v>
      </c>
      <c r="G53" s="97">
        <f t="shared" si="33"/>
        <v>22086000</v>
      </c>
      <c r="H53" s="96">
        <f t="shared" si="33"/>
        <v>9618000</v>
      </c>
      <c r="I53" s="97">
        <f t="shared" si="33"/>
        <v>3790880</v>
      </c>
      <c r="J53" s="96">
        <f t="shared" si="33"/>
        <v>0</v>
      </c>
      <c r="K53" s="97">
        <f t="shared" si="33"/>
        <v>4150328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9618000</v>
      </c>
      <c r="Q53" s="97">
        <f t="shared" si="28"/>
        <v>7941208</v>
      </c>
      <c r="R53" s="52">
        <f t="shared" si="29"/>
        <v>-100</v>
      </c>
      <c r="S53" s="53">
        <f t="shared" si="30"/>
        <v>9.48191448951167</v>
      </c>
      <c r="T53" s="52">
        <f>IF((+$E43+$E45+$E47+$E48+$E51) =0,0,(P53   /(+$E43+$E45+$E47+$E48+$E51) )*100)</f>
        <v>29.975690332232123</v>
      </c>
      <c r="U53" s="54">
        <f>IF((+$E43+$E45+$E47+$E48+$E51) =0,0,(Q53   /(+$E43+$E45+$E47+$E48+$E51) )*100)</f>
        <v>24.749760019946393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48734000</v>
      </c>
      <c r="C67" s="104">
        <f>SUM(C9:C15,C18:C23,C26:C29,C32,C35:C39,C42:C52,C55:C58,C61:C65)</f>
        <v>0</v>
      </c>
      <c r="D67" s="104"/>
      <c r="E67" s="104">
        <f t="shared" si="35"/>
        <v>48734000</v>
      </c>
      <c r="F67" s="105">
        <f t="shared" ref="F67:O67" si="43">SUM(F9:F15,F18:F23,F26:F29,F32,F35:F39,F42:F52,F55:F58,F61:F65)</f>
        <v>48734000</v>
      </c>
      <c r="G67" s="106">
        <f t="shared" si="43"/>
        <v>26183000</v>
      </c>
      <c r="H67" s="105">
        <f t="shared" si="43"/>
        <v>10027000</v>
      </c>
      <c r="I67" s="106">
        <f t="shared" si="43"/>
        <v>4158708</v>
      </c>
      <c r="J67" s="105">
        <f t="shared" si="43"/>
        <v>1473000</v>
      </c>
      <c r="K67" s="106">
        <f t="shared" si="43"/>
        <v>5598915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11500000</v>
      </c>
      <c r="Q67" s="106">
        <f t="shared" si="37"/>
        <v>9757623</v>
      </c>
      <c r="R67" s="61">
        <f t="shared" si="38"/>
        <v>-85.309663907449888</v>
      </c>
      <c r="S67" s="62">
        <f t="shared" si="39"/>
        <v>34.631116202435948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30.192444012707082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25.617955315182861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27194000</v>
      </c>
      <c r="C69" s="92">
        <v>0</v>
      </c>
      <c r="D69" s="92"/>
      <c r="E69" s="92">
        <f>$B69      +$C69      +$D69</f>
        <v>27194000</v>
      </c>
      <c r="F69" s="93">
        <v>27194000</v>
      </c>
      <c r="G69" s="94">
        <v>12000000</v>
      </c>
      <c r="H69" s="93">
        <v>3092000</v>
      </c>
      <c r="I69" s="94">
        <v>736902</v>
      </c>
      <c r="J69" s="93">
        <v>7354000</v>
      </c>
      <c r="K69" s="94">
        <v>8154518</v>
      </c>
      <c r="L69" s="93"/>
      <c r="M69" s="94"/>
      <c r="N69" s="93"/>
      <c r="O69" s="94"/>
      <c r="P69" s="93">
        <f>$H69      +$J69      +$L69      +$N69</f>
        <v>10446000</v>
      </c>
      <c r="Q69" s="94">
        <f>$I69      +$K69      +$M69      +$O69</f>
        <v>8891420</v>
      </c>
      <c r="R69" s="48">
        <f>IF(($H69      =0),0,((($J69      -$H69      )/$H69      )*100))</f>
        <v>137.83958602846053</v>
      </c>
      <c r="S69" s="49">
        <f>IF(($I69      =0),0,((($K69      -$I69      )/$I69      )*100))</f>
        <v>1006.5946353789242</v>
      </c>
      <c r="T69" s="48">
        <f>IF(($E69      =0),0,(($P69      /$E69      )*100))</f>
        <v>38.412885195263662</v>
      </c>
      <c r="U69" s="50">
        <f>IF(($E69      =0),0,(($Q69      /$E69      )*100))</f>
        <v>32.696256527175109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27194000</v>
      </c>
      <c r="C70" s="101">
        <f>C69</f>
        <v>0</v>
      </c>
      <c r="D70" s="101"/>
      <c r="E70" s="101">
        <f>$B70      +$C70      +$D70</f>
        <v>27194000</v>
      </c>
      <c r="F70" s="102">
        <f t="shared" ref="F70:O70" si="44">F69</f>
        <v>27194000</v>
      </c>
      <c r="G70" s="103">
        <f t="shared" si="44"/>
        <v>12000000</v>
      </c>
      <c r="H70" s="102">
        <f t="shared" si="44"/>
        <v>3092000</v>
      </c>
      <c r="I70" s="103">
        <f t="shared" si="44"/>
        <v>736902</v>
      </c>
      <c r="J70" s="102">
        <f t="shared" si="44"/>
        <v>7354000</v>
      </c>
      <c r="K70" s="103">
        <f t="shared" si="44"/>
        <v>8154518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10446000</v>
      </c>
      <c r="Q70" s="103">
        <f>$I70      +$K70      +$M70      +$O70</f>
        <v>8891420</v>
      </c>
      <c r="R70" s="57">
        <f>IF(($H70      =0),0,((($J70      -$H70      )/$H70      )*100))</f>
        <v>137.83958602846053</v>
      </c>
      <c r="S70" s="58">
        <f>IF(($I70      =0),0,((($K70      -$I70      )/$I70      )*100))</f>
        <v>1006.5946353789242</v>
      </c>
      <c r="T70" s="57">
        <f>IF($E70   =0,0,($P70   /$E70   )*100)</f>
        <v>38.412885195263662</v>
      </c>
      <c r="U70" s="59">
        <f>IF($E70   =0,0,($Q70   /$E70 )*100)</f>
        <v>32.696256527175109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27194000</v>
      </c>
      <c r="C71" s="104">
        <f>C69</f>
        <v>0</v>
      </c>
      <c r="D71" s="104"/>
      <c r="E71" s="104">
        <f>$B71      +$C71      +$D71</f>
        <v>27194000</v>
      </c>
      <c r="F71" s="105">
        <f t="shared" ref="F71:O71" si="45">F69</f>
        <v>27194000</v>
      </c>
      <c r="G71" s="106">
        <f t="shared" si="45"/>
        <v>12000000</v>
      </c>
      <c r="H71" s="105">
        <f t="shared" si="45"/>
        <v>3092000</v>
      </c>
      <c r="I71" s="106">
        <f t="shared" si="45"/>
        <v>736902</v>
      </c>
      <c r="J71" s="105">
        <f t="shared" si="45"/>
        <v>7354000</v>
      </c>
      <c r="K71" s="106">
        <f t="shared" si="45"/>
        <v>8154518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10446000</v>
      </c>
      <c r="Q71" s="106">
        <f>$I71      +$K71      +$M71      +$O71</f>
        <v>8891420</v>
      </c>
      <c r="R71" s="61">
        <f>IF(($H71      =0),0,((($J71      -$H71      )/$H71      )*100))</f>
        <v>137.83958602846053</v>
      </c>
      <c r="S71" s="62">
        <f>IF(($I71      =0),0,((($K71      -$I71      )/$I71      )*100))</f>
        <v>1006.5946353789242</v>
      </c>
      <c r="T71" s="61">
        <f>IF($E71   =0,0,($P71   /$E71   )*100)</f>
        <v>38.412885195263662</v>
      </c>
      <c r="U71" s="65">
        <f>IF($E71   =0,0,($Q71   /$E71   )*100)</f>
        <v>32.696256527175109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75928000</v>
      </c>
      <c r="C72" s="104">
        <f>SUM(C9:C15,C18:C23,C26:C29,C32,C35:C39,C42:C52,C55:C58,C61:C65,C69)</f>
        <v>0</v>
      </c>
      <c r="D72" s="104"/>
      <c r="E72" s="104">
        <f>$B72      +$C72      +$D72</f>
        <v>75928000</v>
      </c>
      <c r="F72" s="105">
        <f t="shared" ref="F72:O72" si="46">SUM(F9:F15,F18:F23,F26:F29,F32,F35:F39,F42:F52,F55:F58,F61:F65,F69)</f>
        <v>75928000</v>
      </c>
      <c r="G72" s="106">
        <f t="shared" si="46"/>
        <v>38183000</v>
      </c>
      <c r="H72" s="105">
        <f t="shared" si="46"/>
        <v>13119000</v>
      </c>
      <c r="I72" s="106">
        <f t="shared" si="46"/>
        <v>4895610</v>
      </c>
      <c r="J72" s="105">
        <f t="shared" si="46"/>
        <v>8827000</v>
      </c>
      <c r="K72" s="106">
        <f t="shared" si="46"/>
        <v>13753433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21946000</v>
      </c>
      <c r="Q72" s="106">
        <f>$I72      +$K72      +$M72      +$O72</f>
        <v>18649043</v>
      </c>
      <c r="R72" s="61">
        <f>IF(($H72      =0),0,((($J72      -$H72      )/$H72      )*100))</f>
        <v>-32.715908224712251</v>
      </c>
      <c r="S72" s="62">
        <f>IF(($I72      =0),0,((($K72      -$I72      )/$I72      )*100))</f>
        <v>180.9340000531088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33.616714918125702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28.566461406491733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jF9kibnOxX4lhTzI4odeH7lvMiKmGq3xSBycnMqvluaQcKXyfjLFlMCxH5MaFcCelv80yKwufuueyppoDIJgTA==" saltValue="TJBMpWDk+NPp+mzXVZe+3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1950000</v>
      </c>
      <c r="C10" s="92">
        <v>0</v>
      </c>
      <c r="D10" s="92"/>
      <c r="E10" s="92">
        <f t="shared" ref="E10:E16" si="0">$B10      +$C10      +$D10</f>
        <v>1950000</v>
      </c>
      <c r="F10" s="93">
        <v>1950000</v>
      </c>
      <c r="G10" s="94">
        <v>1950000</v>
      </c>
      <c r="H10" s="93">
        <v>149000</v>
      </c>
      <c r="I10" s="94"/>
      <c r="J10" s="93">
        <v>1484000</v>
      </c>
      <c r="K10" s="94"/>
      <c r="L10" s="93"/>
      <c r="M10" s="94"/>
      <c r="N10" s="93"/>
      <c r="O10" s="94"/>
      <c r="P10" s="93">
        <f t="shared" ref="P10:P16" si="1">$H10      +$J10      +$L10      +$N10</f>
        <v>1633000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895.97315436241604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83.743589743589737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1950000</v>
      </c>
      <c r="C16" s="95">
        <f>SUM(C9:C15)</f>
        <v>0</v>
      </c>
      <c r="D16" s="95"/>
      <c r="E16" s="95">
        <f t="shared" si="0"/>
        <v>1950000</v>
      </c>
      <c r="F16" s="96">
        <f t="shared" ref="F16:O16" si="7">SUM(F9:F15)</f>
        <v>1950000</v>
      </c>
      <c r="G16" s="97">
        <f t="shared" si="7"/>
        <v>1950000</v>
      </c>
      <c r="H16" s="96">
        <f t="shared" si="7"/>
        <v>149000</v>
      </c>
      <c r="I16" s="97">
        <f t="shared" si="7"/>
        <v>0</v>
      </c>
      <c r="J16" s="96">
        <f t="shared" si="7"/>
        <v>1484000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1633000</v>
      </c>
      <c r="Q16" s="97">
        <f t="shared" si="2"/>
        <v>0</v>
      </c>
      <c r="R16" s="52">
        <f t="shared" si="3"/>
        <v>895.97315436241604</v>
      </c>
      <c r="S16" s="53">
        <f t="shared" si="4"/>
        <v>0</v>
      </c>
      <c r="T16" s="52">
        <f>IF((SUM($E9:$E13)+$E15)=0,0,(P16/(SUM($E9:$E13)+$E15)*100))</f>
        <v>83.743589743589737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1292000</v>
      </c>
      <c r="C32" s="92">
        <v>0</v>
      </c>
      <c r="D32" s="92"/>
      <c r="E32" s="92">
        <f>$B32      +$C32      +$D32</f>
        <v>1292000</v>
      </c>
      <c r="F32" s="93">
        <v>1292000</v>
      </c>
      <c r="G32" s="94">
        <v>323000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1292000</v>
      </c>
      <c r="C33" s="95">
        <f>C32</f>
        <v>0</v>
      </c>
      <c r="D33" s="95"/>
      <c r="E33" s="95">
        <f>$B33      +$C33      +$D33</f>
        <v>1292000</v>
      </c>
      <c r="F33" s="96">
        <f t="shared" ref="F33:O33" si="17">F32</f>
        <v>1292000</v>
      </c>
      <c r="G33" s="97">
        <f t="shared" si="17"/>
        <v>323000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25000000</v>
      </c>
      <c r="C35" s="92">
        <v>0</v>
      </c>
      <c r="D35" s="92"/>
      <c r="E35" s="92">
        <f t="shared" ref="E35:E40" si="18">$B35      +$C35      +$D35</f>
        <v>25000000</v>
      </c>
      <c r="F35" s="93">
        <v>25000000</v>
      </c>
      <c r="G35" s="94">
        <v>15000000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27613000</v>
      </c>
      <c r="C36" s="92">
        <v>0</v>
      </c>
      <c r="D36" s="92"/>
      <c r="E36" s="92">
        <f t="shared" si="18"/>
        <v>27613000</v>
      </c>
      <c r="F36" s="93">
        <v>27613000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52613000</v>
      </c>
      <c r="C40" s="95">
        <f>SUM(C35:C39)</f>
        <v>0</v>
      </c>
      <c r="D40" s="95"/>
      <c r="E40" s="95">
        <f t="shared" si="18"/>
        <v>52613000</v>
      </c>
      <c r="F40" s="96">
        <f t="shared" ref="F40:O40" si="25">SUM(F35:F39)</f>
        <v>52613000</v>
      </c>
      <c r="G40" s="97">
        <f t="shared" si="25"/>
        <v>15000000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70739000</v>
      </c>
      <c r="C44" s="92">
        <v>0</v>
      </c>
      <c r="D44" s="92"/>
      <c r="E44" s="92">
        <f t="shared" si="26"/>
        <v>70739000</v>
      </c>
      <c r="F44" s="93">
        <v>70739000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37000000</v>
      </c>
      <c r="C51" s="92">
        <v>0</v>
      </c>
      <c r="D51" s="92"/>
      <c r="E51" s="92">
        <f t="shared" si="26"/>
        <v>37000000</v>
      </c>
      <c r="F51" s="93">
        <v>37000000</v>
      </c>
      <c r="G51" s="94">
        <v>12000000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107739000</v>
      </c>
      <c r="C53" s="95">
        <f>SUM(C42:C52)</f>
        <v>0</v>
      </c>
      <c r="D53" s="95"/>
      <c r="E53" s="95">
        <f t="shared" si="26"/>
        <v>107739000</v>
      </c>
      <c r="F53" s="96">
        <f t="shared" ref="F53:O53" si="33">SUM(F42:F52)</f>
        <v>107739000</v>
      </c>
      <c r="G53" s="97">
        <f t="shared" si="33"/>
        <v>12000000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163594000</v>
      </c>
      <c r="C67" s="104">
        <f>SUM(C9:C15,C18:C23,C26:C29,C32,C35:C39,C42:C52,C55:C58,C61:C65)</f>
        <v>0</v>
      </c>
      <c r="D67" s="104"/>
      <c r="E67" s="104">
        <f t="shared" si="35"/>
        <v>163594000</v>
      </c>
      <c r="F67" s="105">
        <f t="shared" ref="F67:O67" si="43">SUM(F9:F15,F18:F23,F26:F29,F32,F35:F39,F42:F52,F55:F58,F61:F65)</f>
        <v>163594000</v>
      </c>
      <c r="G67" s="106">
        <f t="shared" si="43"/>
        <v>29273000</v>
      </c>
      <c r="H67" s="105">
        <f t="shared" si="43"/>
        <v>149000</v>
      </c>
      <c r="I67" s="106">
        <f t="shared" si="43"/>
        <v>0</v>
      </c>
      <c r="J67" s="105">
        <f t="shared" si="43"/>
        <v>1484000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1633000</v>
      </c>
      <c r="Q67" s="106">
        <f t="shared" si="37"/>
        <v>0</v>
      </c>
      <c r="R67" s="61">
        <f t="shared" si="38"/>
        <v>895.97315436241604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2.5029888721988902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165710000</v>
      </c>
      <c r="C69" s="92">
        <v>0</v>
      </c>
      <c r="D69" s="92"/>
      <c r="E69" s="92">
        <f>$B69      +$C69      +$D69</f>
        <v>165710000</v>
      </c>
      <c r="F69" s="93">
        <v>165710000</v>
      </c>
      <c r="G69" s="94">
        <v>32618000</v>
      </c>
      <c r="H69" s="93">
        <v>5546000</v>
      </c>
      <c r="I69" s="94"/>
      <c r="J69" s="93">
        <v>21650000</v>
      </c>
      <c r="K69" s="94"/>
      <c r="L69" s="93"/>
      <c r="M69" s="94"/>
      <c r="N69" s="93"/>
      <c r="O69" s="94"/>
      <c r="P69" s="93">
        <f>$H69      +$J69      +$L69      +$N69</f>
        <v>27196000</v>
      </c>
      <c r="Q69" s="94">
        <f>$I69      +$K69      +$M69      +$O69</f>
        <v>0</v>
      </c>
      <c r="R69" s="48">
        <f>IF(($H69      =0),0,((($J69      -$H69      )/$H69      )*100))</f>
        <v>290.37143887486479</v>
      </c>
      <c r="S69" s="49">
        <f>IF(($I69      =0),0,((($K69      -$I69      )/$I69      )*100))</f>
        <v>0</v>
      </c>
      <c r="T69" s="48">
        <f>IF(($E69      =0),0,(($P69      /$E69      )*100))</f>
        <v>16.41180375354535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165710000</v>
      </c>
      <c r="C70" s="101">
        <f>C69</f>
        <v>0</v>
      </c>
      <c r="D70" s="101"/>
      <c r="E70" s="101">
        <f>$B70      +$C70      +$D70</f>
        <v>165710000</v>
      </c>
      <c r="F70" s="102">
        <f t="shared" ref="F70:O70" si="44">F69</f>
        <v>165710000</v>
      </c>
      <c r="G70" s="103">
        <f t="shared" si="44"/>
        <v>32618000</v>
      </c>
      <c r="H70" s="102">
        <f t="shared" si="44"/>
        <v>5546000</v>
      </c>
      <c r="I70" s="103">
        <f t="shared" si="44"/>
        <v>0</v>
      </c>
      <c r="J70" s="102">
        <f t="shared" si="44"/>
        <v>21650000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27196000</v>
      </c>
      <c r="Q70" s="103">
        <f>$I70      +$K70      +$M70      +$O70</f>
        <v>0</v>
      </c>
      <c r="R70" s="57">
        <f>IF(($H70      =0),0,((($J70      -$H70      )/$H70      )*100))</f>
        <v>290.37143887486479</v>
      </c>
      <c r="S70" s="58">
        <f>IF(($I70      =0),0,((($K70      -$I70      )/$I70      )*100))</f>
        <v>0</v>
      </c>
      <c r="T70" s="57">
        <f>IF($E70   =0,0,($P70   /$E70   )*100)</f>
        <v>16.41180375354535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165710000</v>
      </c>
      <c r="C71" s="104">
        <f>C69</f>
        <v>0</v>
      </c>
      <c r="D71" s="104"/>
      <c r="E71" s="104">
        <f>$B71      +$C71      +$D71</f>
        <v>165710000</v>
      </c>
      <c r="F71" s="105">
        <f t="shared" ref="F71:O71" si="45">F69</f>
        <v>165710000</v>
      </c>
      <c r="G71" s="106">
        <f t="shared" si="45"/>
        <v>32618000</v>
      </c>
      <c r="H71" s="105">
        <f t="shared" si="45"/>
        <v>5546000</v>
      </c>
      <c r="I71" s="106">
        <f t="shared" si="45"/>
        <v>0</v>
      </c>
      <c r="J71" s="105">
        <f t="shared" si="45"/>
        <v>21650000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27196000</v>
      </c>
      <c r="Q71" s="106">
        <f>$I71      +$K71      +$M71      +$O71</f>
        <v>0</v>
      </c>
      <c r="R71" s="61">
        <f>IF(($H71      =0),0,((($J71      -$H71      )/$H71      )*100))</f>
        <v>290.37143887486479</v>
      </c>
      <c r="S71" s="62">
        <f>IF(($I71      =0),0,((($K71      -$I71      )/$I71      )*100))</f>
        <v>0</v>
      </c>
      <c r="T71" s="61">
        <f>IF($E71   =0,0,($P71   /$E71   )*100)</f>
        <v>16.41180375354535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329304000</v>
      </c>
      <c r="C72" s="104">
        <f>SUM(C9:C15,C18:C23,C26:C29,C32,C35:C39,C42:C52,C55:C58,C61:C65,C69)</f>
        <v>0</v>
      </c>
      <c r="D72" s="104"/>
      <c r="E72" s="104">
        <f>$B72      +$C72      +$D72</f>
        <v>329304000</v>
      </c>
      <c r="F72" s="105">
        <f t="shared" ref="F72:O72" si="46">SUM(F9:F15,F18:F23,F26:F29,F32,F35:F39,F42:F52,F55:F58,F61:F65,F69)</f>
        <v>329304000</v>
      </c>
      <c r="G72" s="106">
        <f t="shared" si="46"/>
        <v>61891000</v>
      </c>
      <c r="H72" s="105">
        <f t="shared" si="46"/>
        <v>5695000</v>
      </c>
      <c r="I72" s="106">
        <f t="shared" si="46"/>
        <v>0</v>
      </c>
      <c r="J72" s="105">
        <f t="shared" si="46"/>
        <v>23134000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28829000</v>
      </c>
      <c r="Q72" s="106">
        <f>$I72      +$K72      +$M72      +$O72</f>
        <v>0</v>
      </c>
      <c r="R72" s="61">
        <f>IF(($H72      =0),0,((($J72      -$H72      )/$H72      )*100))</f>
        <v>306.21597892888497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12.482680383802695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HwNkoyhwYX3i3ro0lGAZaImyPz4Evnn3+YbFhpqmgLNnUp17B9NMHOBY5MKCtcD20x0s8VbLbvoYyuBMp9zIQ==" saltValue="ctBBXrVEqIcbEHSBS8r4n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2600000</v>
      </c>
      <c r="C10" s="92">
        <v>0</v>
      </c>
      <c r="D10" s="92"/>
      <c r="E10" s="92">
        <f t="shared" ref="E10:E16" si="0">$B10      +$C10      +$D10</f>
        <v>2600000</v>
      </c>
      <c r="F10" s="93">
        <v>2600000</v>
      </c>
      <c r="G10" s="94">
        <v>2600000</v>
      </c>
      <c r="H10" s="93">
        <v>105000</v>
      </c>
      <c r="I10" s="94">
        <v>116667</v>
      </c>
      <c r="J10" s="93">
        <v>315000</v>
      </c>
      <c r="K10" s="94">
        <v>219936</v>
      </c>
      <c r="L10" s="93"/>
      <c r="M10" s="94"/>
      <c r="N10" s="93"/>
      <c r="O10" s="94"/>
      <c r="P10" s="93">
        <f t="shared" ref="P10:P16" si="1">$H10      +$J10      +$L10      +$N10</f>
        <v>420000</v>
      </c>
      <c r="Q10" s="94">
        <f t="shared" ref="Q10:Q16" si="2">$I10      +$K10      +$M10      +$O10</f>
        <v>336603</v>
      </c>
      <c r="R10" s="48">
        <f t="shared" ref="R10:R16" si="3">IF(($H10      =0),0,((($J10      -$H10      )/$H10      )*100))</f>
        <v>200</v>
      </c>
      <c r="S10" s="49">
        <f t="shared" ref="S10:S16" si="4">IF(($I10      =0),0,((($K10      -$I10      )/$I10      )*100))</f>
        <v>88.516032811334824</v>
      </c>
      <c r="T10" s="48">
        <f t="shared" ref="T10:T15" si="5">IF(($E10      =0),0,(($P10      /$E10      )*100))</f>
        <v>16.153846153846153</v>
      </c>
      <c r="U10" s="50">
        <f t="shared" ref="U10:U15" si="6">IF(($E10      =0),0,(($Q10      /$E10      )*100))</f>
        <v>12.94626923076923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2600000</v>
      </c>
      <c r="C16" s="95">
        <f>SUM(C9:C15)</f>
        <v>0</v>
      </c>
      <c r="D16" s="95"/>
      <c r="E16" s="95">
        <f t="shared" si="0"/>
        <v>2600000</v>
      </c>
      <c r="F16" s="96">
        <f t="shared" ref="F16:O16" si="7">SUM(F9:F15)</f>
        <v>2600000</v>
      </c>
      <c r="G16" s="97">
        <f t="shared" si="7"/>
        <v>2600000</v>
      </c>
      <c r="H16" s="96">
        <f t="shared" si="7"/>
        <v>105000</v>
      </c>
      <c r="I16" s="97">
        <f t="shared" si="7"/>
        <v>116667</v>
      </c>
      <c r="J16" s="96">
        <f t="shared" si="7"/>
        <v>315000</v>
      </c>
      <c r="K16" s="97">
        <f t="shared" si="7"/>
        <v>219936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420000</v>
      </c>
      <c r="Q16" s="97">
        <f t="shared" si="2"/>
        <v>336603</v>
      </c>
      <c r="R16" s="52">
        <f t="shared" si="3"/>
        <v>200</v>
      </c>
      <c r="S16" s="53">
        <f t="shared" si="4"/>
        <v>88.516032811334824</v>
      </c>
      <c r="T16" s="52">
        <f>IF((SUM($E9:$E13)+$E15)=0,0,(P16/(SUM($E9:$E13)+$E15)*100))</f>
        <v>16.153846153846153</v>
      </c>
      <c r="U16" s="54">
        <f>IF((SUM($E9:$E13)+$E15)=0,0,(Q16/(SUM($E9:$E13)+$E15)*100))</f>
        <v>12.94626923076923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2245000</v>
      </c>
      <c r="C32" s="92">
        <v>0</v>
      </c>
      <c r="D32" s="92"/>
      <c r="E32" s="92">
        <f>$B32      +$C32      +$D32</f>
        <v>2245000</v>
      </c>
      <c r="F32" s="93">
        <v>2245000</v>
      </c>
      <c r="G32" s="94">
        <v>1572000</v>
      </c>
      <c r="H32" s="93"/>
      <c r="I32" s="94"/>
      <c r="J32" s="93">
        <v>606000</v>
      </c>
      <c r="K32" s="94">
        <v>606153</v>
      </c>
      <c r="L32" s="93"/>
      <c r="M32" s="94"/>
      <c r="N32" s="93"/>
      <c r="O32" s="94"/>
      <c r="P32" s="93">
        <f>$H32      +$J32      +$L32      +$N32</f>
        <v>606000</v>
      </c>
      <c r="Q32" s="94">
        <f>$I32      +$K32      +$M32      +$O32</f>
        <v>606153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26.993318485523389</v>
      </c>
      <c r="U32" s="50">
        <f>IF(($E32      =0),0,(($Q32      /$E32      )*100))</f>
        <v>27.000133630289529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2245000</v>
      </c>
      <c r="C33" s="95">
        <f>C32</f>
        <v>0</v>
      </c>
      <c r="D33" s="95"/>
      <c r="E33" s="95">
        <f>$B33      +$C33      +$D33</f>
        <v>2245000</v>
      </c>
      <c r="F33" s="96">
        <f t="shared" ref="F33:O33" si="17">F32</f>
        <v>2245000</v>
      </c>
      <c r="G33" s="97">
        <f t="shared" si="17"/>
        <v>1572000</v>
      </c>
      <c r="H33" s="96">
        <f t="shared" si="17"/>
        <v>0</v>
      </c>
      <c r="I33" s="97">
        <f t="shared" si="17"/>
        <v>0</v>
      </c>
      <c r="J33" s="96">
        <f t="shared" si="17"/>
        <v>606000</v>
      </c>
      <c r="K33" s="97">
        <f t="shared" si="17"/>
        <v>606153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606000</v>
      </c>
      <c r="Q33" s="97">
        <f>$I33      +$K33      +$M33      +$O33</f>
        <v>606153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26.993318485523389</v>
      </c>
      <c r="U33" s="54">
        <f>IF($E33   =0,0,($Q33   /$E33   )*100)</f>
        <v>27.000133630289529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1710000</v>
      </c>
      <c r="C36" s="92">
        <v>0</v>
      </c>
      <c r="D36" s="92"/>
      <c r="E36" s="92">
        <f t="shared" si="18"/>
        <v>1710000</v>
      </c>
      <c r="F36" s="93">
        <v>1710000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1710000</v>
      </c>
      <c r="C40" s="95">
        <f>SUM(C35:C39)</f>
        <v>0</v>
      </c>
      <c r="D40" s="95"/>
      <c r="E40" s="95">
        <f t="shared" si="18"/>
        <v>1710000</v>
      </c>
      <c r="F40" s="96">
        <f t="shared" ref="F40:O40" si="25">SUM(F35:F39)</f>
        <v>1710000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60000000</v>
      </c>
      <c r="C52" s="92">
        <v>0</v>
      </c>
      <c r="D52" s="92"/>
      <c r="E52" s="92">
        <f t="shared" si="26"/>
        <v>60000000</v>
      </c>
      <c r="F52" s="93">
        <v>60000000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60000000</v>
      </c>
      <c r="C53" s="95">
        <f>SUM(C42:C52)</f>
        <v>0</v>
      </c>
      <c r="D53" s="95"/>
      <c r="E53" s="95">
        <f t="shared" si="26"/>
        <v>60000000</v>
      </c>
      <c r="F53" s="96">
        <f t="shared" ref="F53:O53" si="33">SUM(F42:F52)</f>
        <v>60000000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66555000</v>
      </c>
      <c r="C67" s="104">
        <f>SUM(C9:C15,C18:C23,C26:C29,C32,C35:C39,C42:C52,C55:C58,C61:C65)</f>
        <v>0</v>
      </c>
      <c r="D67" s="104"/>
      <c r="E67" s="104">
        <f t="shared" si="35"/>
        <v>66555000</v>
      </c>
      <c r="F67" s="105">
        <f t="shared" ref="F67:O67" si="43">SUM(F9:F15,F18:F23,F26:F29,F32,F35:F39,F42:F52,F55:F58,F61:F65)</f>
        <v>66555000</v>
      </c>
      <c r="G67" s="106">
        <f t="shared" si="43"/>
        <v>4172000</v>
      </c>
      <c r="H67" s="105">
        <f t="shared" si="43"/>
        <v>105000</v>
      </c>
      <c r="I67" s="106">
        <f t="shared" si="43"/>
        <v>116667</v>
      </c>
      <c r="J67" s="105">
        <f t="shared" si="43"/>
        <v>921000</v>
      </c>
      <c r="K67" s="106">
        <f t="shared" si="43"/>
        <v>826089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1026000</v>
      </c>
      <c r="Q67" s="106">
        <f t="shared" si="37"/>
        <v>942756</v>
      </c>
      <c r="R67" s="61">
        <f t="shared" si="38"/>
        <v>777.14285714285711</v>
      </c>
      <c r="S67" s="62">
        <f t="shared" si="39"/>
        <v>608.07426264496382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21.176470588235293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19.458328173374611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40617000</v>
      </c>
      <c r="C69" s="92">
        <v>0</v>
      </c>
      <c r="D69" s="92"/>
      <c r="E69" s="92">
        <f>$B69      +$C69      +$D69</f>
        <v>40617000</v>
      </c>
      <c r="F69" s="93">
        <v>40617000</v>
      </c>
      <c r="G69" s="94">
        <v>16000000</v>
      </c>
      <c r="H69" s="93">
        <v>6103000</v>
      </c>
      <c r="I69" s="94">
        <v>2125341</v>
      </c>
      <c r="J69" s="93">
        <v>15181000</v>
      </c>
      <c r="K69" s="94">
        <v>14964024</v>
      </c>
      <c r="L69" s="93"/>
      <c r="M69" s="94"/>
      <c r="N69" s="93"/>
      <c r="O69" s="94"/>
      <c r="P69" s="93">
        <f>$H69      +$J69      +$L69      +$N69</f>
        <v>21284000</v>
      </c>
      <c r="Q69" s="94">
        <f>$I69      +$K69      +$M69      +$O69</f>
        <v>17089365</v>
      </c>
      <c r="R69" s="48">
        <f>IF(($H69      =0),0,((($J69      -$H69      )/$H69      )*100))</f>
        <v>148.74651810584959</v>
      </c>
      <c r="S69" s="49">
        <f>IF(($I69      =0),0,((($K69      -$I69      )/$I69      )*100))</f>
        <v>604.07638115483587</v>
      </c>
      <c r="T69" s="48">
        <f>IF(($E69      =0),0,(($P69      /$E69      )*100))</f>
        <v>52.40170372011719</v>
      </c>
      <c r="U69" s="50">
        <f>IF(($E69      =0),0,(($Q69      /$E69      )*100))</f>
        <v>42.074414653962627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40617000</v>
      </c>
      <c r="C70" s="101">
        <f>C69</f>
        <v>0</v>
      </c>
      <c r="D70" s="101"/>
      <c r="E70" s="101">
        <f>$B70      +$C70      +$D70</f>
        <v>40617000</v>
      </c>
      <c r="F70" s="102">
        <f t="shared" ref="F70:O70" si="44">F69</f>
        <v>40617000</v>
      </c>
      <c r="G70" s="103">
        <f t="shared" si="44"/>
        <v>16000000</v>
      </c>
      <c r="H70" s="102">
        <f t="shared" si="44"/>
        <v>6103000</v>
      </c>
      <c r="I70" s="103">
        <f t="shared" si="44"/>
        <v>2125341</v>
      </c>
      <c r="J70" s="102">
        <f t="shared" si="44"/>
        <v>15181000</v>
      </c>
      <c r="K70" s="103">
        <f t="shared" si="44"/>
        <v>14964024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21284000</v>
      </c>
      <c r="Q70" s="103">
        <f>$I70      +$K70      +$M70      +$O70</f>
        <v>17089365</v>
      </c>
      <c r="R70" s="57">
        <f>IF(($H70      =0),0,((($J70      -$H70      )/$H70      )*100))</f>
        <v>148.74651810584959</v>
      </c>
      <c r="S70" s="58">
        <f>IF(($I70      =0),0,((($K70      -$I70      )/$I70      )*100))</f>
        <v>604.07638115483587</v>
      </c>
      <c r="T70" s="57">
        <f>IF($E70   =0,0,($P70   /$E70   )*100)</f>
        <v>52.40170372011719</v>
      </c>
      <c r="U70" s="59">
        <f>IF($E70   =0,0,($Q70   /$E70 )*100)</f>
        <v>42.074414653962627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40617000</v>
      </c>
      <c r="C71" s="104">
        <f>C69</f>
        <v>0</v>
      </c>
      <c r="D71" s="104"/>
      <c r="E71" s="104">
        <f>$B71      +$C71      +$D71</f>
        <v>40617000</v>
      </c>
      <c r="F71" s="105">
        <f t="shared" ref="F71:O71" si="45">F69</f>
        <v>40617000</v>
      </c>
      <c r="G71" s="106">
        <f t="shared" si="45"/>
        <v>16000000</v>
      </c>
      <c r="H71" s="105">
        <f t="shared" si="45"/>
        <v>6103000</v>
      </c>
      <c r="I71" s="106">
        <f t="shared" si="45"/>
        <v>2125341</v>
      </c>
      <c r="J71" s="105">
        <f t="shared" si="45"/>
        <v>15181000</v>
      </c>
      <c r="K71" s="106">
        <f t="shared" si="45"/>
        <v>14964024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21284000</v>
      </c>
      <c r="Q71" s="106">
        <f>$I71      +$K71      +$M71      +$O71</f>
        <v>17089365</v>
      </c>
      <c r="R71" s="61">
        <f>IF(($H71      =0),0,((($J71      -$H71      )/$H71      )*100))</f>
        <v>148.74651810584959</v>
      </c>
      <c r="S71" s="62">
        <f>IF(($I71      =0),0,((($K71      -$I71      )/$I71      )*100))</f>
        <v>604.07638115483587</v>
      </c>
      <c r="T71" s="61">
        <f>IF($E71   =0,0,($P71   /$E71   )*100)</f>
        <v>52.40170372011719</v>
      </c>
      <c r="U71" s="65">
        <f>IF($E71   =0,0,($Q71   /$E71   )*100)</f>
        <v>42.074414653962627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107172000</v>
      </c>
      <c r="C72" s="104">
        <f>SUM(C9:C15,C18:C23,C26:C29,C32,C35:C39,C42:C52,C55:C58,C61:C65,C69)</f>
        <v>0</v>
      </c>
      <c r="D72" s="104"/>
      <c r="E72" s="104">
        <f>$B72      +$C72      +$D72</f>
        <v>107172000</v>
      </c>
      <c r="F72" s="105">
        <f t="shared" ref="F72:O72" si="46">SUM(F9:F15,F18:F23,F26:F29,F32,F35:F39,F42:F52,F55:F58,F61:F65,F69)</f>
        <v>107172000</v>
      </c>
      <c r="G72" s="106">
        <f t="shared" si="46"/>
        <v>20172000</v>
      </c>
      <c r="H72" s="105">
        <f t="shared" si="46"/>
        <v>6208000</v>
      </c>
      <c r="I72" s="106">
        <f t="shared" si="46"/>
        <v>2242008</v>
      </c>
      <c r="J72" s="105">
        <f t="shared" si="46"/>
        <v>16102000</v>
      </c>
      <c r="K72" s="106">
        <f t="shared" si="46"/>
        <v>15790113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22310000</v>
      </c>
      <c r="Q72" s="106">
        <f>$I72      +$K72      +$M72      +$O72</f>
        <v>18032121</v>
      </c>
      <c r="R72" s="61">
        <f>IF(($H72      =0),0,((($J72      -$H72      )/$H72      )*100))</f>
        <v>159.375</v>
      </c>
      <c r="S72" s="62">
        <f>IF(($I72      =0),0,((($K72      -$I72      )/$I72      )*100))</f>
        <v>604.28441825363689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49.073951871893009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39.664161277550477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gDcUbwwXXCrHutpbQcAtNS+orNUI0ZLqUHesxTaIlD+xmv0xHesnDnRNgbvPahPADPA6uaXBNMa4SYL+LSATXQ==" saltValue="36Lkv9JybZ+U7n3+Uy8+M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3100000</v>
      </c>
      <c r="C10" s="92">
        <v>0</v>
      </c>
      <c r="D10" s="92"/>
      <c r="E10" s="92">
        <f t="shared" ref="E10:E16" si="0">$B10      +$C10      +$D10</f>
        <v>3100000</v>
      </c>
      <c r="F10" s="93">
        <v>3100000</v>
      </c>
      <c r="G10" s="94">
        <v>3100000</v>
      </c>
      <c r="H10" s="93">
        <v>1413000</v>
      </c>
      <c r="I10" s="94"/>
      <c r="J10" s="93">
        <v>223000</v>
      </c>
      <c r="K10" s="94"/>
      <c r="L10" s="93"/>
      <c r="M10" s="94"/>
      <c r="N10" s="93"/>
      <c r="O10" s="94"/>
      <c r="P10" s="93">
        <f t="shared" ref="P10:P16" si="1">$H10      +$J10      +$L10      +$N10</f>
        <v>1636000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-84.21797593772115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52.774193548387096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3100000</v>
      </c>
      <c r="C16" s="95">
        <f>SUM(C9:C15)</f>
        <v>0</v>
      </c>
      <c r="D16" s="95"/>
      <c r="E16" s="95">
        <f t="shared" si="0"/>
        <v>3100000</v>
      </c>
      <c r="F16" s="96">
        <f t="shared" ref="F16:O16" si="7">SUM(F9:F15)</f>
        <v>3100000</v>
      </c>
      <c r="G16" s="97">
        <f t="shared" si="7"/>
        <v>3100000</v>
      </c>
      <c r="H16" s="96">
        <f t="shared" si="7"/>
        <v>1413000</v>
      </c>
      <c r="I16" s="97">
        <f t="shared" si="7"/>
        <v>0</v>
      </c>
      <c r="J16" s="96">
        <f t="shared" si="7"/>
        <v>223000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1636000</v>
      </c>
      <c r="Q16" s="97">
        <f t="shared" si="2"/>
        <v>0</v>
      </c>
      <c r="R16" s="52">
        <f t="shared" si="3"/>
        <v>-84.21797593772115</v>
      </c>
      <c r="S16" s="53">
        <f t="shared" si="4"/>
        <v>0</v>
      </c>
      <c r="T16" s="52">
        <f>IF((SUM($E9:$E13)+$E15)=0,0,(P16/(SUM($E9:$E13)+$E15)*100))</f>
        <v>52.774193548387096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1195000</v>
      </c>
      <c r="C32" s="92">
        <v>0</v>
      </c>
      <c r="D32" s="92"/>
      <c r="E32" s="92">
        <f>$B32      +$C32      +$D32</f>
        <v>1195000</v>
      </c>
      <c r="F32" s="93">
        <v>1195000</v>
      </c>
      <c r="G32" s="94">
        <v>299000</v>
      </c>
      <c r="H32" s="93"/>
      <c r="I32" s="94"/>
      <c r="J32" s="93">
        <v>192000</v>
      </c>
      <c r="K32" s="94"/>
      <c r="L32" s="93"/>
      <c r="M32" s="94"/>
      <c r="N32" s="93"/>
      <c r="O32" s="94"/>
      <c r="P32" s="93">
        <f>$H32      +$J32      +$L32      +$N32</f>
        <v>192000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16.06694560669456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1195000</v>
      </c>
      <c r="C33" s="95">
        <f>C32</f>
        <v>0</v>
      </c>
      <c r="D33" s="95"/>
      <c r="E33" s="95">
        <f>$B33      +$C33      +$D33</f>
        <v>1195000</v>
      </c>
      <c r="F33" s="96">
        <f t="shared" ref="F33:O33" si="17">F32</f>
        <v>1195000</v>
      </c>
      <c r="G33" s="97">
        <f t="shared" si="17"/>
        <v>299000</v>
      </c>
      <c r="H33" s="96">
        <f t="shared" si="17"/>
        <v>0</v>
      </c>
      <c r="I33" s="97">
        <f t="shared" si="17"/>
        <v>0</v>
      </c>
      <c r="J33" s="96">
        <f t="shared" si="17"/>
        <v>192000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192000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16.06694560669456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21348000</v>
      </c>
      <c r="C35" s="92">
        <v>0</v>
      </c>
      <c r="D35" s="92"/>
      <c r="E35" s="92">
        <f t="shared" ref="E35:E40" si="18">$B35      +$C35      +$D35</f>
        <v>21348000</v>
      </c>
      <c r="F35" s="93">
        <v>21348000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10142000</v>
      </c>
      <c r="C36" s="92">
        <v>0</v>
      </c>
      <c r="D36" s="92"/>
      <c r="E36" s="92">
        <f t="shared" si="18"/>
        <v>10142000</v>
      </c>
      <c r="F36" s="93">
        <v>10142000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4015000</v>
      </c>
      <c r="C38" s="92">
        <v>0</v>
      </c>
      <c r="D38" s="92"/>
      <c r="E38" s="92">
        <f t="shared" si="18"/>
        <v>4015000</v>
      </c>
      <c r="F38" s="93">
        <v>4015000</v>
      </c>
      <c r="G38" s="94">
        <v>3015000</v>
      </c>
      <c r="H38" s="93"/>
      <c r="I38" s="94"/>
      <c r="J38" s="93">
        <v>3375000</v>
      </c>
      <c r="K38" s="94"/>
      <c r="L38" s="93"/>
      <c r="M38" s="94"/>
      <c r="N38" s="93"/>
      <c r="O38" s="94"/>
      <c r="P38" s="93">
        <f t="shared" si="19"/>
        <v>3375000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84.059775840597766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35505000</v>
      </c>
      <c r="C40" s="95">
        <f>SUM(C35:C39)</f>
        <v>0</v>
      </c>
      <c r="D40" s="95"/>
      <c r="E40" s="95">
        <f t="shared" si="18"/>
        <v>35505000</v>
      </c>
      <c r="F40" s="96">
        <f t="shared" ref="F40:O40" si="25">SUM(F35:F39)</f>
        <v>35505000</v>
      </c>
      <c r="G40" s="97">
        <f t="shared" si="25"/>
        <v>3015000</v>
      </c>
      <c r="H40" s="96">
        <f t="shared" si="25"/>
        <v>0</v>
      </c>
      <c r="I40" s="97">
        <f t="shared" si="25"/>
        <v>0</v>
      </c>
      <c r="J40" s="96">
        <f t="shared" si="25"/>
        <v>3375000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3375000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13.306785474904389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39800000</v>
      </c>
      <c r="C67" s="104">
        <f>SUM(C9:C15,C18:C23,C26:C29,C32,C35:C39,C42:C52,C55:C58,C61:C65)</f>
        <v>0</v>
      </c>
      <c r="D67" s="104"/>
      <c r="E67" s="104">
        <f t="shared" si="35"/>
        <v>39800000</v>
      </c>
      <c r="F67" s="105">
        <f t="shared" ref="F67:O67" si="43">SUM(F9:F15,F18:F23,F26:F29,F32,F35:F39,F42:F52,F55:F58,F61:F65)</f>
        <v>39800000</v>
      </c>
      <c r="G67" s="106">
        <f t="shared" si="43"/>
        <v>6414000</v>
      </c>
      <c r="H67" s="105">
        <f t="shared" si="43"/>
        <v>1413000</v>
      </c>
      <c r="I67" s="106">
        <f t="shared" si="43"/>
        <v>0</v>
      </c>
      <c r="J67" s="105">
        <f t="shared" si="43"/>
        <v>3790000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5203000</v>
      </c>
      <c r="Q67" s="106">
        <f t="shared" si="37"/>
        <v>0</v>
      </c>
      <c r="R67" s="61">
        <f t="shared" si="38"/>
        <v>168.22363765038924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17.54332726414458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35189000</v>
      </c>
      <c r="C69" s="92">
        <v>0</v>
      </c>
      <c r="D69" s="92"/>
      <c r="E69" s="92">
        <f>$B69      +$C69      +$D69</f>
        <v>35189000</v>
      </c>
      <c r="F69" s="93">
        <v>35189000</v>
      </c>
      <c r="G69" s="94">
        <v>11172000</v>
      </c>
      <c r="H69" s="93">
        <v>1510000</v>
      </c>
      <c r="I69" s="94"/>
      <c r="J69" s="93">
        <v>1821000</v>
      </c>
      <c r="K69" s="94"/>
      <c r="L69" s="93"/>
      <c r="M69" s="94"/>
      <c r="N69" s="93"/>
      <c r="O69" s="94"/>
      <c r="P69" s="93">
        <f>$H69      +$J69      +$L69      +$N69</f>
        <v>3331000</v>
      </c>
      <c r="Q69" s="94">
        <f>$I69      +$K69      +$M69      +$O69</f>
        <v>0</v>
      </c>
      <c r="R69" s="48">
        <f>IF(($H69      =0),0,((($J69      -$H69      )/$H69      )*100))</f>
        <v>20.596026490066226</v>
      </c>
      <c r="S69" s="49">
        <f>IF(($I69      =0),0,((($K69      -$I69      )/$I69      )*100))</f>
        <v>0</v>
      </c>
      <c r="T69" s="48">
        <f>IF(($E69      =0),0,(($P69      /$E69      )*100))</f>
        <v>9.4660263150416331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35189000</v>
      </c>
      <c r="C70" s="101">
        <f>C69</f>
        <v>0</v>
      </c>
      <c r="D70" s="101"/>
      <c r="E70" s="101">
        <f>$B70      +$C70      +$D70</f>
        <v>35189000</v>
      </c>
      <c r="F70" s="102">
        <f t="shared" ref="F70:O70" si="44">F69</f>
        <v>35189000</v>
      </c>
      <c r="G70" s="103">
        <f t="shared" si="44"/>
        <v>11172000</v>
      </c>
      <c r="H70" s="102">
        <f t="shared" si="44"/>
        <v>1510000</v>
      </c>
      <c r="I70" s="103">
        <f t="shared" si="44"/>
        <v>0</v>
      </c>
      <c r="J70" s="102">
        <f t="shared" si="44"/>
        <v>1821000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3331000</v>
      </c>
      <c r="Q70" s="103">
        <f>$I70      +$K70      +$M70      +$O70</f>
        <v>0</v>
      </c>
      <c r="R70" s="57">
        <f>IF(($H70      =0),0,((($J70      -$H70      )/$H70      )*100))</f>
        <v>20.596026490066226</v>
      </c>
      <c r="S70" s="58">
        <f>IF(($I70      =0),0,((($K70      -$I70      )/$I70      )*100))</f>
        <v>0</v>
      </c>
      <c r="T70" s="57">
        <f>IF($E70   =0,0,($P70   /$E70   )*100)</f>
        <v>9.4660263150416331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35189000</v>
      </c>
      <c r="C71" s="104">
        <f>C69</f>
        <v>0</v>
      </c>
      <c r="D71" s="104"/>
      <c r="E71" s="104">
        <f>$B71      +$C71      +$D71</f>
        <v>35189000</v>
      </c>
      <c r="F71" s="105">
        <f t="shared" ref="F71:O71" si="45">F69</f>
        <v>35189000</v>
      </c>
      <c r="G71" s="106">
        <f t="shared" si="45"/>
        <v>11172000</v>
      </c>
      <c r="H71" s="105">
        <f t="shared" si="45"/>
        <v>1510000</v>
      </c>
      <c r="I71" s="106">
        <f t="shared" si="45"/>
        <v>0</v>
      </c>
      <c r="J71" s="105">
        <f t="shared" si="45"/>
        <v>1821000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3331000</v>
      </c>
      <c r="Q71" s="106">
        <f>$I71      +$K71      +$M71      +$O71</f>
        <v>0</v>
      </c>
      <c r="R71" s="61">
        <f>IF(($H71      =0),0,((($J71      -$H71      )/$H71      )*100))</f>
        <v>20.596026490066226</v>
      </c>
      <c r="S71" s="62">
        <f>IF(($I71      =0),0,((($K71      -$I71      )/$I71      )*100))</f>
        <v>0</v>
      </c>
      <c r="T71" s="61">
        <f>IF($E71   =0,0,($P71   /$E71   )*100)</f>
        <v>9.4660263150416331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74989000</v>
      </c>
      <c r="C72" s="104">
        <f>SUM(C9:C15,C18:C23,C26:C29,C32,C35:C39,C42:C52,C55:C58,C61:C65,C69)</f>
        <v>0</v>
      </c>
      <c r="D72" s="104"/>
      <c r="E72" s="104">
        <f>$B72      +$C72      +$D72</f>
        <v>74989000</v>
      </c>
      <c r="F72" s="105">
        <f t="shared" ref="F72:O72" si="46">SUM(F9:F15,F18:F23,F26:F29,F32,F35:F39,F42:F52,F55:F58,F61:F65,F69)</f>
        <v>74989000</v>
      </c>
      <c r="G72" s="106">
        <f t="shared" si="46"/>
        <v>17586000</v>
      </c>
      <c r="H72" s="105">
        <f t="shared" si="46"/>
        <v>2923000</v>
      </c>
      <c r="I72" s="106">
        <f t="shared" si="46"/>
        <v>0</v>
      </c>
      <c r="J72" s="105">
        <f t="shared" si="46"/>
        <v>5611000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8534000</v>
      </c>
      <c r="Q72" s="106">
        <f>$I72      +$K72      +$M72      +$O72</f>
        <v>0</v>
      </c>
      <c r="R72" s="61">
        <f>IF(($H72      =0),0,((($J72      -$H72      )/$H72      )*100))</f>
        <v>91.960314745124876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13.160207873918608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4JSyFQuNiOArWEYat9I36Omheoc7IAj/GrWp67sxWPKw20EXYt9+9fGb4YJK+xAZ4wP0Vx5/0OxZ+PCSeiGgIw==" saltValue="3q17Q1ifBCtmmkwaIVLIe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2650000</v>
      </c>
      <c r="C10" s="92">
        <v>0</v>
      </c>
      <c r="D10" s="92"/>
      <c r="E10" s="92">
        <f t="shared" ref="E10:E16" si="0">$B10      +$C10      +$D10</f>
        <v>2650000</v>
      </c>
      <c r="F10" s="93">
        <v>2650000</v>
      </c>
      <c r="G10" s="94">
        <v>2650000</v>
      </c>
      <c r="H10" s="93">
        <v>779000</v>
      </c>
      <c r="I10" s="94"/>
      <c r="J10" s="93">
        <v>226000</v>
      </c>
      <c r="K10" s="94"/>
      <c r="L10" s="93"/>
      <c r="M10" s="94"/>
      <c r="N10" s="93"/>
      <c r="O10" s="94"/>
      <c r="P10" s="93">
        <f t="shared" ref="P10:P16" si="1">$H10      +$J10      +$L10      +$N10</f>
        <v>1005000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-70.988446726572533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37.924528301886795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2650000</v>
      </c>
      <c r="C16" s="95">
        <f>SUM(C9:C15)</f>
        <v>0</v>
      </c>
      <c r="D16" s="95"/>
      <c r="E16" s="95">
        <f t="shared" si="0"/>
        <v>2650000</v>
      </c>
      <c r="F16" s="96">
        <f t="shared" ref="F16:O16" si="7">SUM(F9:F15)</f>
        <v>2650000</v>
      </c>
      <c r="G16" s="97">
        <f t="shared" si="7"/>
        <v>2650000</v>
      </c>
      <c r="H16" s="96">
        <f t="shared" si="7"/>
        <v>779000</v>
      </c>
      <c r="I16" s="97">
        <f t="shared" si="7"/>
        <v>0</v>
      </c>
      <c r="J16" s="96">
        <f t="shared" si="7"/>
        <v>226000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1005000</v>
      </c>
      <c r="Q16" s="97">
        <f t="shared" si="2"/>
        <v>0</v>
      </c>
      <c r="R16" s="52">
        <f t="shared" si="3"/>
        <v>-70.988446726572533</v>
      </c>
      <c r="S16" s="53">
        <f t="shared" si="4"/>
        <v>0</v>
      </c>
      <c r="T16" s="52">
        <f>IF((SUM($E9:$E13)+$E15)=0,0,(P16/(SUM($E9:$E13)+$E15)*100))</f>
        <v>37.924528301886795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2199000</v>
      </c>
      <c r="C32" s="92">
        <v>0</v>
      </c>
      <c r="D32" s="92"/>
      <c r="E32" s="92">
        <f>$B32      +$C32      +$D32</f>
        <v>2199000</v>
      </c>
      <c r="F32" s="93">
        <v>2199000</v>
      </c>
      <c r="G32" s="94">
        <v>1539000</v>
      </c>
      <c r="H32" s="93">
        <v>508000</v>
      </c>
      <c r="I32" s="94"/>
      <c r="J32" s="93">
        <v>526000</v>
      </c>
      <c r="K32" s="94"/>
      <c r="L32" s="93"/>
      <c r="M32" s="94"/>
      <c r="N32" s="93"/>
      <c r="O32" s="94"/>
      <c r="P32" s="93">
        <f>$H32      +$J32      +$L32      +$N32</f>
        <v>1034000</v>
      </c>
      <c r="Q32" s="94">
        <f>$I32      +$K32      +$M32      +$O32</f>
        <v>0</v>
      </c>
      <c r="R32" s="48">
        <f>IF(($H32      =0),0,((($J32      -$H32      )/$H32      )*100))</f>
        <v>3.5433070866141732</v>
      </c>
      <c r="S32" s="49">
        <f>IF(($I32      =0),0,((($K32      -$I32      )/$I32      )*100))</f>
        <v>0</v>
      </c>
      <c r="T32" s="48">
        <f>IF(($E32      =0),0,(($P32      /$E32      )*100))</f>
        <v>47.021373351523422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2199000</v>
      </c>
      <c r="C33" s="95">
        <f>C32</f>
        <v>0</v>
      </c>
      <c r="D33" s="95"/>
      <c r="E33" s="95">
        <f>$B33      +$C33      +$D33</f>
        <v>2199000</v>
      </c>
      <c r="F33" s="96">
        <f t="shared" ref="F33:O33" si="17">F32</f>
        <v>2199000</v>
      </c>
      <c r="G33" s="97">
        <f t="shared" si="17"/>
        <v>1539000</v>
      </c>
      <c r="H33" s="96">
        <f t="shared" si="17"/>
        <v>508000</v>
      </c>
      <c r="I33" s="97">
        <f t="shared" si="17"/>
        <v>0</v>
      </c>
      <c r="J33" s="96">
        <f t="shared" si="17"/>
        <v>526000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1034000</v>
      </c>
      <c r="Q33" s="97">
        <f>$I33      +$K33      +$M33      +$O33</f>
        <v>0</v>
      </c>
      <c r="R33" s="52">
        <f>IF(($H33      =0),0,((($J33      -$H33      )/$H33      )*100))</f>
        <v>3.5433070866141732</v>
      </c>
      <c r="S33" s="53">
        <f>IF(($I33      =0),0,((($K33      -$I33      )/$I33      )*100))</f>
        <v>0</v>
      </c>
      <c r="T33" s="52">
        <f>IF($E33   =0,0,($P33   /$E33   )*100)</f>
        <v>47.021373351523422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20000000</v>
      </c>
      <c r="C35" s="92">
        <v>0</v>
      </c>
      <c r="D35" s="92"/>
      <c r="E35" s="92">
        <f t="shared" ref="E35:E40" si="18">$B35      +$C35      +$D35</f>
        <v>20000000</v>
      </c>
      <c r="F35" s="93">
        <v>20000000</v>
      </c>
      <c r="G35" s="94">
        <v>21348000</v>
      </c>
      <c r="H35" s="93"/>
      <c r="I35" s="94"/>
      <c r="J35" s="93">
        <v>871000</v>
      </c>
      <c r="K35" s="94"/>
      <c r="L35" s="93"/>
      <c r="M35" s="94"/>
      <c r="N35" s="93"/>
      <c r="O35" s="94"/>
      <c r="P35" s="93">
        <f t="shared" ref="P35:P40" si="19">$H35      +$J35      +$L35      +$N35</f>
        <v>871000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4.3549999999999995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14153000</v>
      </c>
      <c r="C36" s="92">
        <v>0</v>
      </c>
      <c r="D36" s="92"/>
      <c r="E36" s="92">
        <f t="shared" si="18"/>
        <v>14153000</v>
      </c>
      <c r="F36" s="93">
        <v>14153000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34153000</v>
      </c>
      <c r="C40" s="95">
        <f>SUM(C35:C39)</f>
        <v>0</v>
      </c>
      <c r="D40" s="95"/>
      <c r="E40" s="95">
        <f t="shared" si="18"/>
        <v>34153000</v>
      </c>
      <c r="F40" s="96">
        <f t="shared" ref="F40:O40" si="25">SUM(F35:F39)</f>
        <v>34153000</v>
      </c>
      <c r="G40" s="97">
        <f t="shared" si="25"/>
        <v>21348000</v>
      </c>
      <c r="H40" s="96">
        <f t="shared" si="25"/>
        <v>0</v>
      </c>
      <c r="I40" s="97">
        <f t="shared" si="25"/>
        <v>0</v>
      </c>
      <c r="J40" s="96">
        <f t="shared" si="25"/>
        <v>871000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871000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4.3549999999999995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39002000</v>
      </c>
      <c r="C67" s="104">
        <f>SUM(C9:C15,C18:C23,C26:C29,C32,C35:C39,C42:C52,C55:C58,C61:C65)</f>
        <v>0</v>
      </c>
      <c r="D67" s="104"/>
      <c r="E67" s="104">
        <f t="shared" si="35"/>
        <v>39002000</v>
      </c>
      <c r="F67" s="105">
        <f t="shared" ref="F67:O67" si="43">SUM(F9:F15,F18:F23,F26:F29,F32,F35:F39,F42:F52,F55:F58,F61:F65)</f>
        <v>39002000</v>
      </c>
      <c r="G67" s="106">
        <f t="shared" si="43"/>
        <v>25537000</v>
      </c>
      <c r="H67" s="105">
        <f t="shared" si="43"/>
        <v>1287000</v>
      </c>
      <c r="I67" s="106">
        <f t="shared" si="43"/>
        <v>0</v>
      </c>
      <c r="J67" s="105">
        <f t="shared" si="43"/>
        <v>1623000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2910000</v>
      </c>
      <c r="Q67" s="106">
        <f t="shared" si="37"/>
        <v>0</v>
      </c>
      <c r="R67" s="61">
        <f t="shared" si="38"/>
        <v>26.107226107226104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11.710732826270673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57984000</v>
      </c>
      <c r="C69" s="92">
        <v>0</v>
      </c>
      <c r="D69" s="92"/>
      <c r="E69" s="92">
        <f>$B69      +$C69      +$D69</f>
        <v>57984000</v>
      </c>
      <c r="F69" s="93">
        <v>57984000</v>
      </c>
      <c r="G69" s="94">
        <v>21000000</v>
      </c>
      <c r="H69" s="93">
        <v>19374000</v>
      </c>
      <c r="I69" s="94"/>
      <c r="J69" s="93">
        <v>13175000</v>
      </c>
      <c r="K69" s="94"/>
      <c r="L69" s="93"/>
      <c r="M69" s="94"/>
      <c r="N69" s="93"/>
      <c r="O69" s="94"/>
      <c r="P69" s="93">
        <f>$H69      +$J69      +$L69      +$N69</f>
        <v>32549000</v>
      </c>
      <c r="Q69" s="94">
        <f>$I69      +$K69      +$M69      +$O69</f>
        <v>0</v>
      </c>
      <c r="R69" s="48">
        <f>IF(($H69      =0),0,((($J69      -$H69      )/$H69      )*100))</f>
        <v>-31.996490141426655</v>
      </c>
      <c r="S69" s="49">
        <f>IF(($I69      =0),0,((($K69      -$I69      )/$I69      )*100))</f>
        <v>0</v>
      </c>
      <c r="T69" s="48">
        <f>IF(($E69      =0),0,(($P69      /$E69      )*100))</f>
        <v>56.134450883002209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57984000</v>
      </c>
      <c r="C70" s="101">
        <f>C69</f>
        <v>0</v>
      </c>
      <c r="D70" s="101"/>
      <c r="E70" s="101">
        <f>$B70      +$C70      +$D70</f>
        <v>57984000</v>
      </c>
      <c r="F70" s="102">
        <f t="shared" ref="F70:O70" si="44">F69</f>
        <v>57984000</v>
      </c>
      <c r="G70" s="103">
        <f t="shared" si="44"/>
        <v>21000000</v>
      </c>
      <c r="H70" s="102">
        <f t="shared" si="44"/>
        <v>19374000</v>
      </c>
      <c r="I70" s="103">
        <f t="shared" si="44"/>
        <v>0</v>
      </c>
      <c r="J70" s="102">
        <f t="shared" si="44"/>
        <v>13175000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32549000</v>
      </c>
      <c r="Q70" s="103">
        <f>$I70      +$K70      +$M70      +$O70</f>
        <v>0</v>
      </c>
      <c r="R70" s="57">
        <f>IF(($H70      =0),0,((($J70      -$H70      )/$H70      )*100))</f>
        <v>-31.996490141426655</v>
      </c>
      <c r="S70" s="58">
        <f>IF(($I70      =0),0,((($K70      -$I70      )/$I70      )*100))</f>
        <v>0</v>
      </c>
      <c r="T70" s="57">
        <f>IF($E70   =0,0,($P70   /$E70   )*100)</f>
        <v>56.134450883002209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57984000</v>
      </c>
      <c r="C71" s="104">
        <f>C69</f>
        <v>0</v>
      </c>
      <c r="D71" s="104"/>
      <c r="E71" s="104">
        <f>$B71      +$C71      +$D71</f>
        <v>57984000</v>
      </c>
      <c r="F71" s="105">
        <f t="shared" ref="F71:O71" si="45">F69</f>
        <v>57984000</v>
      </c>
      <c r="G71" s="106">
        <f t="shared" si="45"/>
        <v>21000000</v>
      </c>
      <c r="H71" s="105">
        <f t="shared" si="45"/>
        <v>19374000</v>
      </c>
      <c r="I71" s="106">
        <f t="shared" si="45"/>
        <v>0</v>
      </c>
      <c r="J71" s="105">
        <f t="shared" si="45"/>
        <v>13175000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32549000</v>
      </c>
      <c r="Q71" s="106">
        <f>$I71      +$K71      +$M71      +$O71</f>
        <v>0</v>
      </c>
      <c r="R71" s="61">
        <f>IF(($H71      =0),0,((($J71      -$H71      )/$H71      )*100))</f>
        <v>-31.996490141426655</v>
      </c>
      <c r="S71" s="62">
        <f>IF(($I71      =0),0,((($K71      -$I71      )/$I71      )*100))</f>
        <v>0</v>
      </c>
      <c r="T71" s="61">
        <f>IF($E71   =0,0,($P71   /$E71   )*100)</f>
        <v>56.134450883002209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96986000</v>
      </c>
      <c r="C72" s="104">
        <f>SUM(C9:C15,C18:C23,C26:C29,C32,C35:C39,C42:C52,C55:C58,C61:C65,C69)</f>
        <v>0</v>
      </c>
      <c r="D72" s="104"/>
      <c r="E72" s="104">
        <f>$B72      +$C72      +$D72</f>
        <v>96986000</v>
      </c>
      <c r="F72" s="105">
        <f t="shared" ref="F72:O72" si="46">SUM(F9:F15,F18:F23,F26:F29,F32,F35:F39,F42:F52,F55:F58,F61:F65,F69)</f>
        <v>96986000</v>
      </c>
      <c r="G72" s="106">
        <f t="shared" si="46"/>
        <v>46537000</v>
      </c>
      <c r="H72" s="105">
        <f t="shared" si="46"/>
        <v>20661000</v>
      </c>
      <c r="I72" s="106">
        <f t="shared" si="46"/>
        <v>0</v>
      </c>
      <c r="J72" s="105">
        <f t="shared" si="46"/>
        <v>14798000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35459000</v>
      </c>
      <c r="Q72" s="106">
        <f>$I72      +$K72      +$M72      +$O72</f>
        <v>0</v>
      </c>
      <c r="R72" s="61">
        <f>IF(($H72      =0),0,((($J72      -$H72      )/$H72      )*100))</f>
        <v>-28.377135666231062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42.807818140113241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BPnZ7vJii4bJ6FMEyywFKUHoNNAdeD7Tc0/bwVXRx8Xrf4x3q5bmjHMEiqbrix5Q07wlHoIyHWjmh81D0X0JPA==" saltValue="QEtu7j0ivT2BInqNJSA4F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1650000</v>
      </c>
      <c r="C10" s="92">
        <v>0</v>
      </c>
      <c r="D10" s="92"/>
      <c r="E10" s="92">
        <f t="shared" ref="E10:E16" si="0">$B10      +$C10      +$D10</f>
        <v>1650000</v>
      </c>
      <c r="F10" s="93">
        <v>1650000</v>
      </c>
      <c r="G10" s="94">
        <v>1650000</v>
      </c>
      <c r="H10" s="93">
        <v>409000</v>
      </c>
      <c r="I10" s="94"/>
      <c r="J10" s="93">
        <v>305000</v>
      </c>
      <c r="K10" s="94"/>
      <c r="L10" s="93"/>
      <c r="M10" s="94"/>
      <c r="N10" s="93"/>
      <c r="O10" s="94"/>
      <c r="P10" s="93">
        <f t="shared" ref="P10:P16" si="1">$H10      +$J10      +$L10      +$N10</f>
        <v>714000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-25.427872860635699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43.272727272727273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1650000</v>
      </c>
      <c r="C16" s="95">
        <f>SUM(C9:C15)</f>
        <v>0</v>
      </c>
      <c r="D16" s="95"/>
      <c r="E16" s="95">
        <f t="shared" si="0"/>
        <v>1650000</v>
      </c>
      <c r="F16" s="96">
        <f t="shared" ref="F16:O16" si="7">SUM(F9:F15)</f>
        <v>1650000</v>
      </c>
      <c r="G16" s="97">
        <f t="shared" si="7"/>
        <v>1650000</v>
      </c>
      <c r="H16" s="96">
        <f t="shared" si="7"/>
        <v>409000</v>
      </c>
      <c r="I16" s="97">
        <f t="shared" si="7"/>
        <v>0</v>
      </c>
      <c r="J16" s="96">
        <f t="shared" si="7"/>
        <v>305000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714000</v>
      </c>
      <c r="Q16" s="97">
        <f t="shared" si="2"/>
        <v>0</v>
      </c>
      <c r="R16" s="52">
        <f t="shared" si="3"/>
        <v>-25.427872860635699</v>
      </c>
      <c r="S16" s="53">
        <f t="shared" si="4"/>
        <v>0</v>
      </c>
      <c r="T16" s="52">
        <f>IF((SUM($E9:$E13)+$E15)=0,0,(P16/(SUM($E9:$E13)+$E15)*100))</f>
        <v>43.272727272727273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1825000</v>
      </c>
      <c r="C32" s="92">
        <v>0</v>
      </c>
      <c r="D32" s="92"/>
      <c r="E32" s="92">
        <f>$B32      +$C32      +$D32</f>
        <v>1825000</v>
      </c>
      <c r="F32" s="93">
        <v>1825000</v>
      </c>
      <c r="G32" s="94">
        <v>1278000</v>
      </c>
      <c r="H32" s="93">
        <v>1173000</v>
      </c>
      <c r="I32" s="94"/>
      <c r="J32" s="93">
        <v>924000</v>
      </c>
      <c r="K32" s="94"/>
      <c r="L32" s="93"/>
      <c r="M32" s="94"/>
      <c r="N32" s="93"/>
      <c r="O32" s="94"/>
      <c r="P32" s="93">
        <f>$H32      +$J32      +$L32      +$N32</f>
        <v>2097000</v>
      </c>
      <c r="Q32" s="94">
        <f>$I32      +$K32      +$M32      +$O32</f>
        <v>0</v>
      </c>
      <c r="R32" s="48">
        <f>IF(($H32      =0),0,((($J32      -$H32      )/$H32      )*100))</f>
        <v>-21.227621483375959</v>
      </c>
      <c r="S32" s="49">
        <f>IF(($I32      =0),0,((($K32      -$I32      )/$I32      )*100))</f>
        <v>0</v>
      </c>
      <c r="T32" s="48">
        <f>IF(($E32      =0),0,(($P32      /$E32      )*100))</f>
        <v>114.9041095890411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1825000</v>
      </c>
      <c r="C33" s="95">
        <f>C32</f>
        <v>0</v>
      </c>
      <c r="D33" s="95"/>
      <c r="E33" s="95">
        <f>$B33      +$C33      +$D33</f>
        <v>1825000</v>
      </c>
      <c r="F33" s="96">
        <f t="shared" ref="F33:O33" si="17">F32</f>
        <v>1825000</v>
      </c>
      <c r="G33" s="97">
        <f t="shared" si="17"/>
        <v>1278000</v>
      </c>
      <c r="H33" s="96">
        <f t="shared" si="17"/>
        <v>1173000</v>
      </c>
      <c r="I33" s="97">
        <f t="shared" si="17"/>
        <v>0</v>
      </c>
      <c r="J33" s="96">
        <f t="shared" si="17"/>
        <v>924000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2097000</v>
      </c>
      <c r="Q33" s="97">
        <f>$I33      +$K33      +$M33      +$O33</f>
        <v>0</v>
      </c>
      <c r="R33" s="52">
        <f>IF(($H33      =0),0,((($J33      -$H33      )/$H33      )*100))</f>
        <v>-21.227621483375959</v>
      </c>
      <c r="S33" s="53">
        <f>IF(($I33      =0),0,((($K33      -$I33      )/$I33      )*100))</f>
        <v>0</v>
      </c>
      <c r="T33" s="52">
        <f>IF($E33   =0,0,($P33   /$E33   )*100)</f>
        <v>114.9041095890411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20000000</v>
      </c>
      <c r="C35" s="92">
        <v>0</v>
      </c>
      <c r="D35" s="92"/>
      <c r="E35" s="92">
        <f t="shared" ref="E35:E40" si="18">$B35      +$C35      +$D35</f>
        <v>20000000</v>
      </c>
      <c r="F35" s="93">
        <v>20000000</v>
      </c>
      <c r="G35" s="94">
        <v>15000000</v>
      </c>
      <c r="H35" s="93"/>
      <c r="I35" s="94"/>
      <c r="J35" s="93">
        <v>998000</v>
      </c>
      <c r="K35" s="94"/>
      <c r="L35" s="93"/>
      <c r="M35" s="94"/>
      <c r="N35" s="93"/>
      <c r="O35" s="94"/>
      <c r="P35" s="93">
        <f t="shared" ref="P35:P40" si="19">$H35      +$J35      +$L35      +$N35</f>
        <v>998000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4.99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32303000</v>
      </c>
      <c r="C36" s="92">
        <v>0</v>
      </c>
      <c r="D36" s="92"/>
      <c r="E36" s="92">
        <f t="shared" si="18"/>
        <v>32303000</v>
      </c>
      <c r="F36" s="93">
        <v>32303000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52303000</v>
      </c>
      <c r="C40" s="95">
        <f>SUM(C35:C39)</f>
        <v>0</v>
      </c>
      <c r="D40" s="95"/>
      <c r="E40" s="95">
        <f t="shared" si="18"/>
        <v>52303000</v>
      </c>
      <c r="F40" s="96">
        <f t="shared" ref="F40:O40" si="25">SUM(F35:F39)</f>
        <v>52303000</v>
      </c>
      <c r="G40" s="97">
        <f t="shared" si="25"/>
        <v>15000000</v>
      </c>
      <c r="H40" s="96">
        <f t="shared" si="25"/>
        <v>0</v>
      </c>
      <c r="I40" s="97">
        <f t="shared" si="25"/>
        <v>0</v>
      </c>
      <c r="J40" s="96">
        <f t="shared" si="25"/>
        <v>998000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998000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4.99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55778000</v>
      </c>
      <c r="C67" s="104">
        <f>SUM(C9:C15,C18:C23,C26:C29,C32,C35:C39,C42:C52,C55:C58,C61:C65)</f>
        <v>0</v>
      </c>
      <c r="D67" s="104"/>
      <c r="E67" s="104">
        <f t="shared" si="35"/>
        <v>55778000</v>
      </c>
      <c r="F67" s="105">
        <f t="shared" ref="F67:O67" si="43">SUM(F9:F15,F18:F23,F26:F29,F32,F35:F39,F42:F52,F55:F58,F61:F65)</f>
        <v>55778000</v>
      </c>
      <c r="G67" s="106">
        <f t="shared" si="43"/>
        <v>17928000</v>
      </c>
      <c r="H67" s="105">
        <f t="shared" si="43"/>
        <v>1582000</v>
      </c>
      <c r="I67" s="106">
        <f t="shared" si="43"/>
        <v>0</v>
      </c>
      <c r="J67" s="105">
        <f t="shared" si="43"/>
        <v>2227000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3809000</v>
      </c>
      <c r="Q67" s="106">
        <f t="shared" si="37"/>
        <v>0</v>
      </c>
      <c r="R67" s="61">
        <f t="shared" si="38"/>
        <v>40.771175726927936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16.22577209797657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65627000</v>
      </c>
      <c r="C69" s="92">
        <v>0</v>
      </c>
      <c r="D69" s="92"/>
      <c r="E69" s="92">
        <f>$B69      +$C69      +$D69</f>
        <v>65627000</v>
      </c>
      <c r="F69" s="93">
        <v>65627000</v>
      </c>
      <c r="G69" s="94">
        <v>16654000</v>
      </c>
      <c r="H69" s="93">
        <v>3773000</v>
      </c>
      <c r="I69" s="94"/>
      <c r="J69" s="93">
        <v>16628000</v>
      </c>
      <c r="K69" s="94"/>
      <c r="L69" s="93"/>
      <c r="M69" s="94"/>
      <c r="N69" s="93"/>
      <c r="O69" s="94"/>
      <c r="P69" s="93">
        <f>$H69      +$J69      +$L69      +$N69</f>
        <v>20401000</v>
      </c>
      <c r="Q69" s="94">
        <f>$I69      +$K69      +$M69      +$O69</f>
        <v>0</v>
      </c>
      <c r="R69" s="48">
        <f>IF(($H69      =0),0,((($J69      -$H69      )/$H69      )*100))</f>
        <v>340.71031009806518</v>
      </c>
      <c r="S69" s="49">
        <f>IF(($I69      =0),0,((($K69      -$I69      )/$I69      )*100))</f>
        <v>0</v>
      </c>
      <c r="T69" s="48">
        <f>IF(($E69      =0),0,(($P69      /$E69      )*100))</f>
        <v>31.086290703521417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65627000</v>
      </c>
      <c r="C70" s="101">
        <f>C69</f>
        <v>0</v>
      </c>
      <c r="D70" s="101"/>
      <c r="E70" s="101">
        <f>$B70      +$C70      +$D70</f>
        <v>65627000</v>
      </c>
      <c r="F70" s="102">
        <f t="shared" ref="F70:O70" si="44">F69</f>
        <v>65627000</v>
      </c>
      <c r="G70" s="103">
        <f t="shared" si="44"/>
        <v>16654000</v>
      </c>
      <c r="H70" s="102">
        <f t="shared" si="44"/>
        <v>3773000</v>
      </c>
      <c r="I70" s="103">
        <f t="shared" si="44"/>
        <v>0</v>
      </c>
      <c r="J70" s="102">
        <f t="shared" si="44"/>
        <v>16628000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20401000</v>
      </c>
      <c r="Q70" s="103">
        <f>$I70      +$K70      +$M70      +$O70</f>
        <v>0</v>
      </c>
      <c r="R70" s="57">
        <f>IF(($H70      =0),0,((($J70      -$H70      )/$H70      )*100))</f>
        <v>340.71031009806518</v>
      </c>
      <c r="S70" s="58">
        <f>IF(($I70      =0),0,((($K70      -$I70      )/$I70      )*100))</f>
        <v>0</v>
      </c>
      <c r="T70" s="57">
        <f>IF($E70   =0,0,($P70   /$E70   )*100)</f>
        <v>31.086290703521417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65627000</v>
      </c>
      <c r="C71" s="104">
        <f>C69</f>
        <v>0</v>
      </c>
      <c r="D71" s="104"/>
      <c r="E71" s="104">
        <f>$B71      +$C71      +$D71</f>
        <v>65627000</v>
      </c>
      <c r="F71" s="105">
        <f t="shared" ref="F71:O71" si="45">F69</f>
        <v>65627000</v>
      </c>
      <c r="G71" s="106">
        <f t="shared" si="45"/>
        <v>16654000</v>
      </c>
      <c r="H71" s="105">
        <f t="shared" si="45"/>
        <v>3773000</v>
      </c>
      <c r="I71" s="106">
        <f t="shared" si="45"/>
        <v>0</v>
      </c>
      <c r="J71" s="105">
        <f t="shared" si="45"/>
        <v>16628000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20401000</v>
      </c>
      <c r="Q71" s="106">
        <f>$I71      +$K71      +$M71      +$O71</f>
        <v>0</v>
      </c>
      <c r="R71" s="61">
        <f>IF(($H71      =0),0,((($J71      -$H71      )/$H71      )*100))</f>
        <v>340.71031009806518</v>
      </c>
      <c r="S71" s="62">
        <f>IF(($I71      =0),0,((($K71      -$I71      )/$I71      )*100))</f>
        <v>0</v>
      </c>
      <c r="T71" s="61">
        <f>IF($E71   =0,0,($P71   /$E71   )*100)</f>
        <v>31.086290703521417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121405000</v>
      </c>
      <c r="C72" s="104">
        <f>SUM(C9:C15,C18:C23,C26:C29,C32,C35:C39,C42:C52,C55:C58,C61:C65,C69)</f>
        <v>0</v>
      </c>
      <c r="D72" s="104"/>
      <c r="E72" s="104">
        <f>$B72      +$C72      +$D72</f>
        <v>121405000</v>
      </c>
      <c r="F72" s="105">
        <f t="shared" ref="F72:O72" si="46">SUM(F9:F15,F18:F23,F26:F29,F32,F35:F39,F42:F52,F55:F58,F61:F65,F69)</f>
        <v>121405000</v>
      </c>
      <c r="G72" s="106">
        <f t="shared" si="46"/>
        <v>34582000</v>
      </c>
      <c r="H72" s="105">
        <f t="shared" si="46"/>
        <v>5355000</v>
      </c>
      <c r="I72" s="106">
        <f t="shared" si="46"/>
        <v>0</v>
      </c>
      <c r="J72" s="105">
        <f t="shared" si="46"/>
        <v>18855000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24210000</v>
      </c>
      <c r="Q72" s="106">
        <f>$I72      +$K72      +$M72      +$O72</f>
        <v>0</v>
      </c>
      <c r="R72" s="61">
        <f>IF(($H72      =0),0,((($J72      -$H72      )/$H72      )*100))</f>
        <v>252.10084033613444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27.171107270319411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ZgJN2xDUmfjlVnbKrbmwQYBh09qQncYm1ztjkwz9N50qXMpyStmADb/z+6/q1pkDZzWsDuShPRXSOOS1UUY/Xg==" saltValue="CEb4F+ZN2+7GQQ3VFfWkV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137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2400000</v>
      </c>
      <c r="C10" s="92">
        <v>0</v>
      </c>
      <c r="D10" s="92"/>
      <c r="E10" s="92">
        <f t="shared" ref="E10:E16" si="0">$B10      +$C10      +$D10</f>
        <v>2400000</v>
      </c>
      <c r="F10" s="93">
        <v>2400000</v>
      </c>
      <c r="G10" s="94">
        <v>2400000</v>
      </c>
      <c r="H10" s="93"/>
      <c r="I10" s="94">
        <v>1812883</v>
      </c>
      <c r="J10" s="93">
        <v>914000</v>
      </c>
      <c r="K10" s="94">
        <v>1963913</v>
      </c>
      <c r="L10" s="93"/>
      <c r="M10" s="94"/>
      <c r="N10" s="93"/>
      <c r="O10" s="94"/>
      <c r="P10" s="93">
        <f t="shared" ref="P10:P16" si="1">$H10      +$J10      +$L10      +$N10</f>
        <v>914000</v>
      </c>
      <c r="Q10" s="94">
        <f t="shared" ref="Q10:Q16" si="2">$I10      +$K10      +$M10      +$O10</f>
        <v>3776796</v>
      </c>
      <c r="R10" s="48">
        <f t="shared" ref="R10:R16" si="3">IF(($H10      =0),0,((($J10      -$H10      )/$H10      )*100))</f>
        <v>0</v>
      </c>
      <c r="S10" s="49">
        <f t="shared" ref="S10:S16" si="4">IF(($I10      =0),0,((($K10      -$I10      )/$I10      )*100))</f>
        <v>8.3309292436412044</v>
      </c>
      <c r="T10" s="48">
        <f t="shared" ref="T10:T15" si="5">IF(($E10      =0),0,(($P10      /$E10      )*100))</f>
        <v>38.083333333333336</v>
      </c>
      <c r="U10" s="50">
        <f t="shared" ref="U10:U15" si="6">IF(($E10      =0),0,(($Q10      /$E10      )*100))</f>
        <v>157.3665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2400000</v>
      </c>
      <c r="C16" s="95">
        <f>SUM(C9:C15)</f>
        <v>0</v>
      </c>
      <c r="D16" s="95"/>
      <c r="E16" s="95">
        <f t="shared" si="0"/>
        <v>2400000</v>
      </c>
      <c r="F16" s="96">
        <f t="shared" ref="F16:O16" si="7">SUM(F9:F15)</f>
        <v>2400000</v>
      </c>
      <c r="G16" s="97">
        <f t="shared" si="7"/>
        <v>2400000</v>
      </c>
      <c r="H16" s="96">
        <f t="shared" si="7"/>
        <v>0</v>
      </c>
      <c r="I16" s="97">
        <f t="shared" si="7"/>
        <v>1812883</v>
      </c>
      <c r="J16" s="96">
        <f t="shared" si="7"/>
        <v>914000</v>
      </c>
      <c r="K16" s="97">
        <f t="shared" si="7"/>
        <v>1963913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914000</v>
      </c>
      <c r="Q16" s="97">
        <f t="shared" si="2"/>
        <v>3776796</v>
      </c>
      <c r="R16" s="52">
        <f t="shared" si="3"/>
        <v>0</v>
      </c>
      <c r="S16" s="53">
        <f t="shared" si="4"/>
        <v>8.3309292436412044</v>
      </c>
      <c r="T16" s="52">
        <f>IF((SUM($E9:$E13)+$E15)=0,0,(P16/(SUM($E9:$E13)+$E15)*100))</f>
        <v>38.083333333333336</v>
      </c>
      <c r="U16" s="54">
        <f>IF((SUM($E9:$E13)+$E15)=0,0,(Q16/(SUM($E9:$E13)+$E15)*100))</f>
        <v>157.3665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1688000</v>
      </c>
      <c r="C32" s="92">
        <v>0</v>
      </c>
      <c r="D32" s="92"/>
      <c r="E32" s="92">
        <f>$B32      +$C32      +$D32</f>
        <v>1688000</v>
      </c>
      <c r="F32" s="93">
        <v>1688000</v>
      </c>
      <c r="G32" s="94">
        <v>1181000</v>
      </c>
      <c r="H32" s="93"/>
      <c r="I32" s="94">
        <v>353345</v>
      </c>
      <c r="J32" s="93">
        <v>717000</v>
      </c>
      <c r="K32" s="94">
        <v>364410</v>
      </c>
      <c r="L32" s="93"/>
      <c r="M32" s="94"/>
      <c r="N32" s="93"/>
      <c r="O32" s="94"/>
      <c r="P32" s="93">
        <f>$H32      +$J32      +$L32      +$N32</f>
        <v>717000</v>
      </c>
      <c r="Q32" s="94">
        <f>$I32      +$K32      +$M32      +$O32</f>
        <v>717755</v>
      </c>
      <c r="R32" s="48">
        <f>IF(($H32      =0),0,((($J32      -$H32      )/$H32      )*100))</f>
        <v>0</v>
      </c>
      <c r="S32" s="49">
        <f>IF(($I32      =0),0,((($K32      -$I32      )/$I32      )*100))</f>
        <v>3.1315003749876182</v>
      </c>
      <c r="T32" s="48">
        <f>IF(($E32      =0),0,(($P32      /$E32      )*100))</f>
        <v>42.476303317535546</v>
      </c>
      <c r="U32" s="50">
        <f>IF(($E32      =0),0,(($Q32      /$E32      )*100))</f>
        <v>42.521030805687204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1688000</v>
      </c>
      <c r="C33" s="95">
        <f>C32</f>
        <v>0</v>
      </c>
      <c r="D33" s="95"/>
      <c r="E33" s="95">
        <f>$B33      +$C33      +$D33</f>
        <v>1688000</v>
      </c>
      <c r="F33" s="96">
        <f t="shared" ref="F33:O33" si="17">F32</f>
        <v>1688000</v>
      </c>
      <c r="G33" s="97">
        <f t="shared" si="17"/>
        <v>1181000</v>
      </c>
      <c r="H33" s="96">
        <f t="shared" si="17"/>
        <v>0</v>
      </c>
      <c r="I33" s="97">
        <f t="shared" si="17"/>
        <v>353345</v>
      </c>
      <c r="J33" s="96">
        <f t="shared" si="17"/>
        <v>717000</v>
      </c>
      <c r="K33" s="97">
        <f t="shared" si="17"/>
        <v>364410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717000</v>
      </c>
      <c r="Q33" s="97">
        <f>$I33      +$K33      +$M33      +$O33</f>
        <v>717755</v>
      </c>
      <c r="R33" s="52">
        <f>IF(($H33      =0),0,((($J33      -$H33      )/$H33      )*100))</f>
        <v>0</v>
      </c>
      <c r="S33" s="53">
        <f>IF(($I33      =0),0,((($K33      -$I33      )/$I33      )*100))</f>
        <v>3.1315003749876182</v>
      </c>
      <c r="T33" s="52">
        <f>IF($E33   =0,0,($P33   /$E33   )*100)</f>
        <v>42.476303317535546</v>
      </c>
      <c r="U33" s="54">
        <f>IF($E33   =0,0,($Q33   /$E33   )*100)</f>
        <v>42.521030805687204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15000000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66364000</v>
      </c>
      <c r="C36" s="92">
        <v>0</v>
      </c>
      <c r="D36" s="92"/>
      <c r="E36" s="92">
        <f t="shared" si="18"/>
        <v>66364000</v>
      </c>
      <c r="F36" s="93">
        <v>66364000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66364000</v>
      </c>
      <c r="C40" s="95">
        <f>SUM(C35:C39)</f>
        <v>0</v>
      </c>
      <c r="D40" s="95"/>
      <c r="E40" s="95">
        <f t="shared" si="18"/>
        <v>66364000</v>
      </c>
      <c r="F40" s="96">
        <f t="shared" ref="F40:O40" si="25">SUM(F35:F39)</f>
        <v>66364000</v>
      </c>
      <c r="G40" s="97">
        <f t="shared" si="25"/>
        <v>15000000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70452000</v>
      </c>
      <c r="C67" s="104">
        <f>SUM(C9:C15,C18:C23,C26:C29,C32,C35:C39,C42:C52,C55:C58,C61:C65)</f>
        <v>0</v>
      </c>
      <c r="D67" s="104"/>
      <c r="E67" s="104">
        <f t="shared" si="35"/>
        <v>70452000</v>
      </c>
      <c r="F67" s="105">
        <f t="shared" ref="F67:O67" si="43">SUM(F9:F15,F18:F23,F26:F29,F32,F35:F39,F42:F52,F55:F58,F61:F65)</f>
        <v>70452000</v>
      </c>
      <c r="G67" s="106">
        <f t="shared" si="43"/>
        <v>18581000</v>
      </c>
      <c r="H67" s="105">
        <f t="shared" si="43"/>
        <v>0</v>
      </c>
      <c r="I67" s="106">
        <f t="shared" si="43"/>
        <v>2166228</v>
      </c>
      <c r="J67" s="105">
        <f t="shared" si="43"/>
        <v>1631000</v>
      </c>
      <c r="K67" s="106">
        <f t="shared" si="43"/>
        <v>2328323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1631000</v>
      </c>
      <c r="Q67" s="106">
        <f t="shared" si="37"/>
        <v>4494551</v>
      </c>
      <c r="R67" s="61">
        <f t="shared" si="38"/>
        <v>0</v>
      </c>
      <c r="S67" s="62">
        <f t="shared" si="39"/>
        <v>7.4828226760987295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39.897260273972599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109.94498532289627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99240000</v>
      </c>
      <c r="C69" s="92">
        <v>0</v>
      </c>
      <c r="D69" s="92"/>
      <c r="E69" s="92">
        <f>$B69      +$C69      +$D69</f>
        <v>99240000</v>
      </c>
      <c r="F69" s="93">
        <v>99240000</v>
      </c>
      <c r="G69" s="94">
        <v>41000000</v>
      </c>
      <c r="H69" s="93">
        <v>9930000</v>
      </c>
      <c r="I69" s="94">
        <v>6830684</v>
      </c>
      <c r="J69" s="93">
        <v>6141000</v>
      </c>
      <c r="K69" s="94"/>
      <c r="L69" s="93"/>
      <c r="M69" s="94"/>
      <c r="N69" s="93"/>
      <c r="O69" s="94"/>
      <c r="P69" s="93">
        <f>$H69      +$J69      +$L69      +$N69</f>
        <v>16071000</v>
      </c>
      <c r="Q69" s="94">
        <f>$I69      +$K69      +$M69      +$O69</f>
        <v>6830684</v>
      </c>
      <c r="R69" s="48">
        <f>IF(($H69      =0),0,((($J69      -$H69      )/$H69      )*100))</f>
        <v>-38.157099697885194</v>
      </c>
      <c r="S69" s="49">
        <f>IF(($I69      =0),0,((($K69      -$I69      )/$I69      )*100))</f>
        <v>-100</v>
      </c>
      <c r="T69" s="48">
        <f>IF(($E69      =0),0,(($P69      /$E69      )*100))</f>
        <v>16.194074969770252</v>
      </c>
      <c r="U69" s="50">
        <f>IF(($E69      =0),0,(($Q69      /$E69      )*100))</f>
        <v>6.8829947601773478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99240000</v>
      </c>
      <c r="C70" s="101">
        <f>C69</f>
        <v>0</v>
      </c>
      <c r="D70" s="101"/>
      <c r="E70" s="101">
        <f>$B70      +$C70      +$D70</f>
        <v>99240000</v>
      </c>
      <c r="F70" s="102">
        <f t="shared" ref="F70:O70" si="44">F69</f>
        <v>99240000</v>
      </c>
      <c r="G70" s="103">
        <f t="shared" si="44"/>
        <v>41000000</v>
      </c>
      <c r="H70" s="102">
        <f t="shared" si="44"/>
        <v>9930000</v>
      </c>
      <c r="I70" s="103">
        <f t="shared" si="44"/>
        <v>6830684</v>
      </c>
      <c r="J70" s="102">
        <f t="shared" si="44"/>
        <v>6141000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16071000</v>
      </c>
      <c r="Q70" s="103">
        <f>$I70      +$K70      +$M70      +$O70</f>
        <v>6830684</v>
      </c>
      <c r="R70" s="57">
        <f>IF(($H70      =0),0,((($J70      -$H70      )/$H70      )*100))</f>
        <v>-38.157099697885194</v>
      </c>
      <c r="S70" s="58">
        <f>IF(($I70      =0),0,((($K70      -$I70      )/$I70      )*100))</f>
        <v>-100</v>
      </c>
      <c r="T70" s="57">
        <f>IF($E70   =0,0,($P70   /$E70   )*100)</f>
        <v>16.194074969770252</v>
      </c>
      <c r="U70" s="59">
        <f>IF($E70   =0,0,($Q70   /$E70 )*100)</f>
        <v>6.8829947601773478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99240000</v>
      </c>
      <c r="C71" s="104">
        <f>C69</f>
        <v>0</v>
      </c>
      <c r="D71" s="104"/>
      <c r="E71" s="104">
        <f>$B71      +$C71      +$D71</f>
        <v>99240000</v>
      </c>
      <c r="F71" s="105">
        <f t="shared" ref="F71:O71" si="45">F69</f>
        <v>99240000</v>
      </c>
      <c r="G71" s="106">
        <f t="shared" si="45"/>
        <v>41000000</v>
      </c>
      <c r="H71" s="105">
        <f t="shared" si="45"/>
        <v>9930000</v>
      </c>
      <c r="I71" s="106">
        <f t="shared" si="45"/>
        <v>6830684</v>
      </c>
      <c r="J71" s="105">
        <f t="shared" si="45"/>
        <v>6141000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16071000</v>
      </c>
      <c r="Q71" s="106">
        <f>$I71      +$K71      +$M71      +$O71</f>
        <v>6830684</v>
      </c>
      <c r="R71" s="61">
        <f>IF(($H71      =0),0,((($J71      -$H71      )/$H71      )*100))</f>
        <v>-38.157099697885194</v>
      </c>
      <c r="S71" s="62">
        <f>IF(($I71      =0),0,((($K71      -$I71      )/$I71      )*100))</f>
        <v>-100</v>
      </c>
      <c r="T71" s="61">
        <f>IF($E71   =0,0,($P71   /$E71   )*100)</f>
        <v>16.194074969770252</v>
      </c>
      <c r="U71" s="65">
        <f>IF($E71   =0,0,($Q71   /$E71   )*100)</f>
        <v>6.8829947601773478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169692000</v>
      </c>
      <c r="C72" s="104">
        <f>SUM(C9:C15,C18:C23,C26:C29,C32,C35:C39,C42:C52,C55:C58,C61:C65,C69)</f>
        <v>0</v>
      </c>
      <c r="D72" s="104"/>
      <c r="E72" s="104">
        <f>$B72      +$C72      +$D72</f>
        <v>169692000</v>
      </c>
      <c r="F72" s="105">
        <f t="shared" ref="F72:O72" si="46">SUM(F9:F15,F18:F23,F26:F29,F32,F35:F39,F42:F52,F55:F58,F61:F65,F69)</f>
        <v>169692000</v>
      </c>
      <c r="G72" s="106">
        <f t="shared" si="46"/>
        <v>59581000</v>
      </c>
      <c r="H72" s="105">
        <f t="shared" si="46"/>
        <v>9930000</v>
      </c>
      <c r="I72" s="106">
        <f t="shared" si="46"/>
        <v>8996912</v>
      </c>
      <c r="J72" s="105">
        <f t="shared" si="46"/>
        <v>7772000</v>
      </c>
      <c r="K72" s="106">
        <f t="shared" si="46"/>
        <v>2328323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17702000</v>
      </c>
      <c r="Q72" s="106">
        <f>$I72      +$K72      +$M72      +$O72</f>
        <v>11325235</v>
      </c>
      <c r="R72" s="61">
        <f>IF(($H72      =0),0,((($J72      -$H72      )/$H72      )*100))</f>
        <v>-21.732124874118831</v>
      </c>
      <c r="S72" s="62">
        <f>IF(($I72      =0),0,((($K72      -$I72      )/$I72      )*100))</f>
        <v>-74.120865025688815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17.131851966553114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10.960470540414988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TCAYo5roZJgEhql5dtPgCMeM85pjzm0trxA6tLWXgwLeDuVCbJHG+qn7L6gpTqkpQkY6Aszwev1dviT41j/ezw==" saltValue="atgU1fLYaRiT1A2dKrur5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1" manualBreakCount="1">
    <brk id="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2900000</v>
      </c>
      <c r="C10" s="92">
        <v>0</v>
      </c>
      <c r="D10" s="92"/>
      <c r="E10" s="92">
        <f t="shared" ref="E10:E16" si="0">$B10      +$C10      +$D10</f>
        <v>2900000</v>
      </c>
      <c r="F10" s="93">
        <v>2900000</v>
      </c>
      <c r="G10" s="94">
        <v>2900000</v>
      </c>
      <c r="H10" s="93">
        <v>240000</v>
      </c>
      <c r="I10" s="94"/>
      <c r="J10" s="93">
        <v>197000</v>
      </c>
      <c r="K10" s="94"/>
      <c r="L10" s="93"/>
      <c r="M10" s="94"/>
      <c r="N10" s="93"/>
      <c r="O10" s="94"/>
      <c r="P10" s="93">
        <f t="shared" ref="P10:P16" si="1">$H10      +$J10      +$L10      +$N10</f>
        <v>437000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-17.916666666666668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15.068965517241379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2900000</v>
      </c>
      <c r="C16" s="95">
        <f>SUM(C9:C15)</f>
        <v>0</v>
      </c>
      <c r="D16" s="95"/>
      <c r="E16" s="95">
        <f t="shared" si="0"/>
        <v>2900000</v>
      </c>
      <c r="F16" s="96">
        <f t="shared" ref="F16:O16" si="7">SUM(F9:F15)</f>
        <v>2900000</v>
      </c>
      <c r="G16" s="97">
        <f t="shared" si="7"/>
        <v>2900000</v>
      </c>
      <c r="H16" s="96">
        <f t="shared" si="7"/>
        <v>240000</v>
      </c>
      <c r="I16" s="97">
        <f t="shared" si="7"/>
        <v>0</v>
      </c>
      <c r="J16" s="96">
        <f t="shared" si="7"/>
        <v>197000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437000</v>
      </c>
      <c r="Q16" s="97">
        <f t="shared" si="2"/>
        <v>0</v>
      </c>
      <c r="R16" s="52">
        <f t="shared" si="3"/>
        <v>-17.916666666666668</v>
      </c>
      <c r="S16" s="53">
        <f t="shared" si="4"/>
        <v>0</v>
      </c>
      <c r="T16" s="52">
        <f>IF((SUM($E9:$E13)+$E15)=0,0,(P16/(SUM($E9:$E13)+$E15)*100))</f>
        <v>15.068965517241379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3031000</v>
      </c>
      <c r="C19" s="92">
        <v>0</v>
      </c>
      <c r="D19" s="92"/>
      <c r="E19" s="92">
        <f t="shared" si="8"/>
        <v>3031000</v>
      </c>
      <c r="F19" s="93">
        <v>3031000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3031000</v>
      </c>
      <c r="C24" s="95">
        <f>SUM(C18:C23)</f>
        <v>0</v>
      </c>
      <c r="D24" s="95"/>
      <c r="E24" s="95">
        <f t="shared" si="8"/>
        <v>3031000</v>
      </c>
      <c r="F24" s="96">
        <f t="shared" ref="F24:O24" si="15">SUM(F18:F23)</f>
        <v>3031000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2299000</v>
      </c>
      <c r="C29" s="92">
        <v>0</v>
      </c>
      <c r="D29" s="92"/>
      <c r="E29" s="92">
        <f>$B29      +$C29      +$D29</f>
        <v>2299000</v>
      </c>
      <c r="F29" s="93">
        <v>2299000</v>
      </c>
      <c r="G29" s="94">
        <v>1609000</v>
      </c>
      <c r="H29" s="93">
        <v>655000</v>
      </c>
      <c r="I29" s="94"/>
      <c r="J29" s="93">
        <v>519000</v>
      </c>
      <c r="K29" s="94"/>
      <c r="L29" s="93"/>
      <c r="M29" s="94"/>
      <c r="N29" s="93"/>
      <c r="O29" s="94"/>
      <c r="P29" s="93">
        <f>$H29      +$J29      +$L29      +$N29</f>
        <v>1174000</v>
      </c>
      <c r="Q29" s="94">
        <f>$I29      +$K29      +$M29      +$O29</f>
        <v>0</v>
      </c>
      <c r="R29" s="48">
        <f>IF(($H29      =0),0,((($J29      -$H29      )/$H29      )*100))</f>
        <v>-20.763358778625953</v>
      </c>
      <c r="S29" s="49">
        <f>IF(($I29      =0),0,((($K29      -$I29      )/$I29      )*100))</f>
        <v>0</v>
      </c>
      <c r="T29" s="48">
        <f>IF(($E29      =0),0,(($P29      /$E29      )*100))</f>
        <v>51.065680730752504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2299000</v>
      </c>
      <c r="C30" s="95">
        <f>SUM(C26:C29)</f>
        <v>0</v>
      </c>
      <c r="D30" s="95"/>
      <c r="E30" s="95">
        <f>$B30      +$C30      +$D30</f>
        <v>2299000</v>
      </c>
      <c r="F30" s="96">
        <f t="shared" ref="F30:O30" si="16">SUM(F26:F29)</f>
        <v>2299000</v>
      </c>
      <c r="G30" s="97">
        <f t="shared" si="16"/>
        <v>1609000</v>
      </c>
      <c r="H30" s="96">
        <f t="shared" si="16"/>
        <v>655000</v>
      </c>
      <c r="I30" s="97">
        <f t="shared" si="16"/>
        <v>0</v>
      </c>
      <c r="J30" s="96">
        <f t="shared" si="16"/>
        <v>519000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1174000</v>
      </c>
      <c r="Q30" s="97">
        <f>$I30      +$K30      +$M30      +$O30</f>
        <v>0</v>
      </c>
      <c r="R30" s="52">
        <f>IF(($H30      =0),0,((($J30      -$H30      )/$H30      )*100))</f>
        <v>-20.763358778625953</v>
      </c>
      <c r="S30" s="53">
        <f>IF(($I30      =0),0,((($K30      -$I30      )/$I30      )*100))</f>
        <v>0</v>
      </c>
      <c r="T30" s="52">
        <f>IF($E30   =0,0,($P30   /$E30   )*100)</f>
        <v>51.065680730752504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2245000</v>
      </c>
      <c r="C32" s="92">
        <v>0</v>
      </c>
      <c r="D32" s="92"/>
      <c r="E32" s="92">
        <f>$B32      +$C32      +$D32</f>
        <v>2245000</v>
      </c>
      <c r="F32" s="93">
        <v>2245000</v>
      </c>
      <c r="G32" s="94">
        <v>1572000</v>
      </c>
      <c r="H32" s="93">
        <v>341000</v>
      </c>
      <c r="I32" s="94"/>
      <c r="J32" s="93">
        <v>619000</v>
      </c>
      <c r="K32" s="94"/>
      <c r="L32" s="93"/>
      <c r="M32" s="94"/>
      <c r="N32" s="93"/>
      <c r="O32" s="94"/>
      <c r="P32" s="93">
        <f>$H32      +$J32      +$L32      +$N32</f>
        <v>960000</v>
      </c>
      <c r="Q32" s="94">
        <f>$I32      +$K32      +$M32      +$O32</f>
        <v>0</v>
      </c>
      <c r="R32" s="48">
        <f>IF(($H32      =0),0,((($J32      -$H32      )/$H32      )*100))</f>
        <v>81.524926686217015</v>
      </c>
      <c r="S32" s="49">
        <f>IF(($I32      =0),0,((($K32      -$I32      )/$I32      )*100))</f>
        <v>0</v>
      </c>
      <c r="T32" s="48">
        <f>IF(($E32      =0),0,(($P32      /$E32      )*100))</f>
        <v>42.761692650334076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2245000</v>
      </c>
      <c r="C33" s="95">
        <f>C32</f>
        <v>0</v>
      </c>
      <c r="D33" s="95"/>
      <c r="E33" s="95">
        <f>$B33      +$C33      +$D33</f>
        <v>2245000</v>
      </c>
      <c r="F33" s="96">
        <f t="shared" ref="F33:O33" si="17">F32</f>
        <v>2245000</v>
      </c>
      <c r="G33" s="97">
        <f t="shared" si="17"/>
        <v>1572000</v>
      </c>
      <c r="H33" s="96">
        <f t="shared" si="17"/>
        <v>341000</v>
      </c>
      <c r="I33" s="97">
        <f t="shared" si="17"/>
        <v>0</v>
      </c>
      <c r="J33" s="96">
        <f t="shared" si="17"/>
        <v>619000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960000</v>
      </c>
      <c r="Q33" s="97">
        <f>$I33      +$K33      +$M33      +$O33</f>
        <v>0</v>
      </c>
      <c r="R33" s="52">
        <f>IF(($H33      =0),0,((($J33      -$H33      )/$H33      )*100))</f>
        <v>81.524926686217015</v>
      </c>
      <c r="S33" s="53">
        <f>IF(($I33      =0),0,((($K33      -$I33      )/$I33      )*100))</f>
        <v>0</v>
      </c>
      <c r="T33" s="52">
        <f>IF($E33   =0,0,($P33   /$E33   )*100)</f>
        <v>42.761692650334076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80000000</v>
      </c>
      <c r="C44" s="92">
        <v>0</v>
      </c>
      <c r="D44" s="92"/>
      <c r="E44" s="92">
        <f t="shared" si="26"/>
        <v>80000000</v>
      </c>
      <c r="F44" s="93">
        <v>80000000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44000000</v>
      </c>
      <c r="C51" s="92">
        <v>0</v>
      </c>
      <c r="D51" s="92"/>
      <c r="E51" s="92">
        <f t="shared" si="26"/>
        <v>44000000</v>
      </c>
      <c r="F51" s="93">
        <v>44000000</v>
      </c>
      <c r="G51" s="94">
        <v>44000000</v>
      </c>
      <c r="H51" s="93">
        <v>7543000</v>
      </c>
      <c r="I51" s="94"/>
      <c r="J51" s="93">
        <v>3790000</v>
      </c>
      <c r="K51" s="94"/>
      <c r="L51" s="93"/>
      <c r="M51" s="94"/>
      <c r="N51" s="93"/>
      <c r="O51" s="94"/>
      <c r="P51" s="93">
        <f t="shared" si="27"/>
        <v>11333000</v>
      </c>
      <c r="Q51" s="94">
        <f t="shared" si="28"/>
        <v>0</v>
      </c>
      <c r="R51" s="48">
        <f t="shared" si="29"/>
        <v>-49.754739493570199</v>
      </c>
      <c r="S51" s="49">
        <f t="shared" si="30"/>
        <v>0</v>
      </c>
      <c r="T51" s="48">
        <f t="shared" si="31"/>
        <v>25.756818181818179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124000000</v>
      </c>
      <c r="C53" s="95">
        <f>SUM(C42:C52)</f>
        <v>0</v>
      </c>
      <c r="D53" s="95"/>
      <c r="E53" s="95">
        <f t="shared" si="26"/>
        <v>124000000</v>
      </c>
      <c r="F53" s="96">
        <f t="shared" ref="F53:O53" si="33">SUM(F42:F52)</f>
        <v>124000000</v>
      </c>
      <c r="G53" s="97">
        <f t="shared" si="33"/>
        <v>44000000</v>
      </c>
      <c r="H53" s="96">
        <f t="shared" si="33"/>
        <v>7543000</v>
      </c>
      <c r="I53" s="97">
        <f t="shared" si="33"/>
        <v>0</v>
      </c>
      <c r="J53" s="96">
        <f t="shared" si="33"/>
        <v>3790000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11333000</v>
      </c>
      <c r="Q53" s="97">
        <f t="shared" si="28"/>
        <v>0</v>
      </c>
      <c r="R53" s="52">
        <f t="shared" si="29"/>
        <v>-49.754739493570199</v>
      </c>
      <c r="S53" s="53">
        <f t="shared" si="30"/>
        <v>0</v>
      </c>
      <c r="T53" s="52">
        <f>IF((+$E43+$E45+$E47+$E48+$E51) =0,0,(P53   /(+$E43+$E45+$E47+$E48+$E51) )*100)</f>
        <v>25.756818181818179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134475000</v>
      </c>
      <c r="C67" s="104">
        <f>SUM(C9:C15,C18:C23,C26:C29,C32,C35:C39,C42:C52,C55:C58,C61:C65)</f>
        <v>0</v>
      </c>
      <c r="D67" s="104"/>
      <c r="E67" s="104">
        <f t="shared" si="35"/>
        <v>134475000</v>
      </c>
      <c r="F67" s="105">
        <f t="shared" ref="F67:O67" si="43">SUM(F9:F15,F18:F23,F26:F29,F32,F35:F39,F42:F52,F55:F58,F61:F65)</f>
        <v>134475000</v>
      </c>
      <c r="G67" s="106">
        <f t="shared" si="43"/>
        <v>50081000</v>
      </c>
      <c r="H67" s="105">
        <f t="shared" si="43"/>
        <v>8779000</v>
      </c>
      <c r="I67" s="106">
        <f t="shared" si="43"/>
        <v>0</v>
      </c>
      <c r="J67" s="105">
        <f t="shared" si="43"/>
        <v>5125000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13904000</v>
      </c>
      <c r="Q67" s="106">
        <f t="shared" si="37"/>
        <v>0</v>
      </c>
      <c r="R67" s="61">
        <f t="shared" si="38"/>
        <v>-41.622052625583777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27.027447321359148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546054000</v>
      </c>
      <c r="C69" s="92">
        <v>0</v>
      </c>
      <c r="D69" s="92"/>
      <c r="E69" s="92">
        <f>$B69      +$C69      +$D69</f>
        <v>546054000</v>
      </c>
      <c r="F69" s="93">
        <v>546054000</v>
      </c>
      <c r="G69" s="94">
        <v>150877000</v>
      </c>
      <c r="H69" s="93">
        <v>88690000</v>
      </c>
      <c r="I69" s="94"/>
      <c r="J69" s="93">
        <v>176802000</v>
      </c>
      <c r="K69" s="94"/>
      <c r="L69" s="93"/>
      <c r="M69" s="94"/>
      <c r="N69" s="93"/>
      <c r="O69" s="94"/>
      <c r="P69" s="93">
        <f>$H69      +$J69      +$L69      +$N69</f>
        <v>265492000</v>
      </c>
      <c r="Q69" s="94">
        <f>$I69      +$K69      +$M69      +$O69</f>
        <v>0</v>
      </c>
      <c r="R69" s="48">
        <f>IF(($H69      =0),0,((($J69      -$H69      )/$H69      )*100))</f>
        <v>99.348291802909003</v>
      </c>
      <c r="S69" s="49">
        <f>IF(($I69      =0),0,((($K69      -$I69      )/$I69      )*100))</f>
        <v>0</v>
      </c>
      <c r="T69" s="48">
        <f>IF(($E69      =0),0,(($P69      /$E69      )*100))</f>
        <v>48.62009984360521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546054000</v>
      </c>
      <c r="C70" s="101">
        <f>C69</f>
        <v>0</v>
      </c>
      <c r="D70" s="101"/>
      <c r="E70" s="101">
        <f>$B70      +$C70      +$D70</f>
        <v>546054000</v>
      </c>
      <c r="F70" s="102">
        <f t="shared" ref="F70:O70" si="44">F69</f>
        <v>546054000</v>
      </c>
      <c r="G70" s="103">
        <f t="shared" si="44"/>
        <v>150877000</v>
      </c>
      <c r="H70" s="102">
        <f t="shared" si="44"/>
        <v>88690000</v>
      </c>
      <c r="I70" s="103">
        <f t="shared" si="44"/>
        <v>0</v>
      </c>
      <c r="J70" s="102">
        <f t="shared" si="44"/>
        <v>176802000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265492000</v>
      </c>
      <c r="Q70" s="103">
        <f>$I70      +$K70      +$M70      +$O70</f>
        <v>0</v>
      </c>
      <c r="R70" s="57">
        <f>IF(($H70      =0),0,((($J70      -$H70      )/$H70      )*100))</f>
        <v>99.348291802909003</v>
      </c>
      <c r="S70" s="58">
        <f>IF(($I70      =0),0,((($K70      -$I70      )/$I70      )*100))</f>
        <v>0</v>
      </c>
      <c r="T70" s="57">
        <f>IF($E70   =0,0,($P70   /$E70   )*100)</f>
        <v>48.62009984360521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546054000</v>
      </c>
      <c r="C71" s="104">
        <f>C69</f>
        <v>0</v>
      </c>
      <c r="D71" s="104"/>
      <c r="E71" s="104">
        <f>$B71      +$C71      +$D71</f>
        <v>546054000</v>
      </c>
      <c r="F71" s="105">
        <f t="shared" ref="F71:O71" si="45">F69</f>
        <v>546054000</v>
      </c>
      <c r="G71" s="106">
        <f t="shared" si="45"/>
        <v>150877000</v>
      </c>
      <c r="H71" s="105">
        <f t="shared" si="45"/>
        <v>88690000</v>
      </c>
      <c r="I71" s="106">
        <f t="shared" si="45"/>
        <v>0</v>
      </c>
      <c r="J71" s="105">
        <f t="shared" si="45"/>
        <v>176802000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265492000</v>
      </c>
      <c r="Q71" s="106">
        <f>$I71      +$K71      +$M71      +$O71</f>
        <v>0</v>
      </c>
      <c r="R71" s="61">
        <f>IF(($H71      =0),0,((($J71      -$H71      )/$H71      )*100))</f>
        <v>99.348291802909003</v>
      </c>
      <c r="S71" s="62">
        <f>IF(($I71      =0),0,((($K71      -$I71      )/$I71      )*100))</f>
        <v>0</v>
      </c>
      <c r="T71" s="61">
        <f>IF($E71   =0,0,($P71   /$E71   )*100)</f>
        <v>48.62009984360521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680529000</v>
      </c>
      <c r="C72" s="104">
        <f>SUM(C9:C15,C18:C23,C26:C29,C32,C35:C39,C42:C52,C55:C58,C61:C65,C69)</f>
        <v>0</v>
      </c>
      <c r="D72" s="104"/>
      <c r="E72" s="104">
        <f>$B72      +$C72      +$D72</f>
        <v>680529000</v>
      </c>
      <c r="F72" s="105">
        <f t="shared" ref="F72:O72" si="46">SUM(F9:F15,F18:F23,F26:F29,F32,F35:F39,F42:F52,F55:F58,F61:F65,F69)</f>
        <v>680529000</v>
      </c>
      <c r="G72" s="106">
        <f t="shared" si="46"/>
        <v>200958000</v>
      </c>
      <c r="H72" s="105">
        <f t="shared" si="46"/>
        <v>97469000</v>
      </c>
      <c r="I72" s="106">
        <f t="shared" si="46"/>
        <v>0</v>
      </c>
      <c r="J72" s="105">
        <f t="shared" si="46"/>
        <v>181927000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279396000</v>
      </c>
      <c r="Q72" s="106">
        <f>$I72      +$K72      +$M72      +$O72</f>
        <v>0</v>
      </c>
      <c r="R72" s="61">
        <f>IF(($H72      =0),0,((($J72      -$H72      )/$H72      )*100))</f>
        <v>86.651140362576811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46.760993342237128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hv854YZdNF2seoDb10YHDSZIVoWv/0G+/weaV2bmr8KQbwii++sJ5YnRbCXA7wKCC6SSCrGkSjTDwkoLqeqB6w==" saltValue="TKgXjFSoc4uA/Y9a3lF3g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113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334000</v>
      </c>
      <c r="I10" s="94">
        <v>364328</v>
      </c>
      <c r="J10" s="93">
        <v>387000</v>
      </c>
      <c r="K10" s="94">
        <v>433992</v>
      </c>
      <c r="L10" s="93"/>
      <c r="M10" s="94"/>
      <c r="N10" s="93"/>
      <c r="O10" s="94"/>
      <c r="P10" s="93">
        <f t="shared" ref="P10:P16" si="1">$H10      +$J10      +$L10      +$N10</f>
        <v>721000</v>
      </c>
      <c r="Q10" s="94">
        <f t="shared" ref="Q10:Q16" si="2">$I10      +$K10      +$M10      +$O10</f>
        <v>798320</v>
      </c>
      <c r="R10" s="48">
        <f t="shared" ref="R10:R16" si="3">IF(($H10      =0),0,((($J10      -$H10      )/$H10      )*100))</f>
        <v>15.868263473053892</v>
      </c>
      <c r="S10" s="49">
        <f t="shared" ref="S10:S16" si="4">IF(($I10      =0),0,((($K10      -$I10      )/$I10      )*100))</f>
        <v>19.121231417843262</v>
      </c>
      <c r="T10" s="48">
        <f t="shared" ref="T10:T15" si="5">IF(($E10      =0),0,(($P10      /$E10      )*100))</f>
        <v>72.099999999999994</v>
      </c>
      <c r="U10" s="50">
        <f t="shared" ref="U10:U15" si="6">IF(($E10      =0),0,(($Q10      /$E10      )*100))</f>
        <v>79.832000000000008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334000</v>
      </c>
      <c r="I16" s="97">
        <f t="shared" si="7"/>
        <v>364328</v>
      </c>
      <c r="J16" s="96">
        <f t="shared" si="7"/>
        <v>387000</v>
      </c>
      <c r="K16" s="97">
        <f t="shared" si="7"/>
        <v>433992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721000</v>
      </c>
      <c r="Q16" s="97">
        <f t="shared" si="2"/>
        <v>798320</v>
      </c>
      <c r="R16" s="52">
        <f t="shared" si="3"/>
        <v>15.868263473053892</v>
      </c>
      <c r="S16" s="53">
        <f t="shared" si="4"/>
        <v>19.121231417843262</v>
      </c>
      <c r="T16" s="52">
        <f>IF((SUM($E9:$E13)+$E15)=0,0,(P16/(SUM($E9:$E13)+$E15)*100))</f>
        <v>72.099999999999994</v>
      </c>
      <c r="U16" s="54">
        <f>IF((SUM($E9:$E13)+$E15)=0,0,(Q16/(SUM($E9:$E13)+$E15)*100))</f>
        <v>79.832000000000008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3871000</v>
      </c>
      <c r="C19" s="92">
        <v>0</v>
      </c>
      <c r="D19" s="92"/>
      <c r="E19" s="92">
        <f t="shared" si="8"/>
        <v>3871000</v>
      </c>
      <c r="F19" s="93">
        <v>3871000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3871000</v>
      </c>
      <c r="C24" s="95">
        <f>SUM(C18:C23)</f>
        <v>0</v>
      </c>
      <c r="D24" s="95"/>
      <c r="E24" s="95">
        <f t="shared" si="8"/>
        <v>3871000</v>
      </c>
      <c r="F24" s="96">
        <f t="shared" ref="F24:O24" si="15">SUM(F18:F23)</f>
        <v>3871000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2475000</v>
      </c>
      <c r="C29" s="92">
        <v>0</v>
      </c>
      <c r="D29" s="92"/>
      <c r="E29" s="92">
        <f>$B29      +$C29      +$D29</f>
        <v>2475000</v>
      </c>
      <c r="F29" s="93">
        <v>2475000</v>
      </c>
      <c r="G29" s="94">
        <v>1733000</v>
      </c>
      <c r="H29" s="93">
        <v>605000</v>
      </c>
      <c r="I29" s="94">
        <v>719672</v>
      </c>
      <c r="J29" s="93">
        <v>684000</v>
      </c>
      <c r="K29" s="94">
        <v>1032247</v>
      </c>
      <c r="L29" s="93"/>
      <c r="M29" s="94"/>
      <c r="N29" s="93"/>
      <c r="O29" s="94"/>
      <c r="P29" s="93">
        <f>$H29      +$J29      +$L29      +$N29</f>
        <v>1289000</v>
      </c>
      <c r="Q29" s="94">
        <f>$I29      +$K29      +$M29      +$O29</f>
        <v>1751919</v>
      </c>
      <c r="R29" s="48">
        <f>IF(($H29      =0),0,((($J29      -$H29      )/$H29      )*100))</f>
        <v>13.057851239669422</v>
      </c>
      <c r="S29" s="49">
        <f>IF(($I29      =0),0,((($K29      -$I29      )/$I29      )*100))</f>
        <v>43.43298058004202</v>
      </c>
      <c r="T29" s="48">
        <f>IF(($E29      =0),0,(($P29      /$E29      )*100))</f>
        <v>52.080808080808083</v>
      </c>
      <c r="U29" s="50">
        <f>IF(($E29      =0),0,(($Q29      /$E29      )*100))</f>
        <v>70.784606060606052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2475000</v>
      </c>
      <c r="C30" s="95">
        <f>SUM(C26:C29)</f>
        <v>0</v>
      </c>
      <c r="D30" s="95"/>
      <c r="E30" s="95">
        <f>$B30      +$C30      +$D30</f>
        <v>2475000</v>
      </c>
      <c r="F30" s="96">
        <f t="shared" ref="F30:O30" si="16">SUM(F26:F29)</f>
        <v>2475000</v>
      </c>
      <c r="G30" s="97">
        <f t="shared" si="16"/>
        <v>1733000</v>
      </c>
      <c r="H30" s="96">
        <f t="shared" si="16"/>
        <v>605000</v>
      </c>
      <c r="I30" s="97">
        <f t="shared" si="16"/>
        <v>719672</v>
      </c>
      <c r="J30" s="96">
        <f t="shared" si="16"/>
        <v>684000</v>
      </c>
      <c r="K30" s="97">
        <f t="shared" si="16"/>
        <v>1032247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1289000</v>
      </c>
      <c r="Q30" s="97">
        <f>$I30      +$K30      +$M30      +$O30</f>
        <v>1751919</v>
      </c>
      <c r="R30" s="52">
        <f>IF(($H30      =0),0,((($J30      -$H30      )/$H30      )*100))</f>
        <v>13.057851239669422</v>
      </c>
      <c r="S30" s="53">
        <f>IF(($I30      =0),0,((($K30      -$I30      )/$I30      )*100))</f>
        <v>43.43298058004202</v>
      </c>
      <c r="T30" s="52">
        <f>IF($E30   =0,0,($P30   /$E30   )*100)</f>
        <v>52.080808080808083</v>
      </c>
      <c r="U30" s="54">
        <f>IF($E30   =0,0,($Q30   /$E30   )*100)</f>
        <v>70.784606060606052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3866000</v>
      </c>
      <c r="C32" s="92">
        <v>0</v>
      </c>
      <c r="D32" s="92"/>
      <c r="E32" s="92">
        <f>$B32      +$C32      +$D32</f>
        <v>3866000</v>
      </c>
      <c r="F32" s="93">
        <v>3866000</v>
      </c>
      <c r="G32" s="94">
        <v>2706000</v>
      </c>
      <c r="H32" s="93">
        <v>202000</v>
      </c>
      <c r="I32" s="94">
        <v>202356</v>
      </c>
      <c r="J32" s="93">
        <v>747000</v>
      </c>
      <c r="K32" s="94">
        <v>747725</v>
      </c>
      <c r="L32" s="93"/>
      <c r="M32" s="94"/>
      <c r="N32" s="93"/>
      <c r="O32" s="94"/>
      <c r="P32" s="93">
        <f>$H32      +$J32      +$L32      +$N32</f>
        <v>949000</v>
      </c>
      <c r="Q32" s="94">
        <f>$I32      +$K32      +$M32      +$O32</f>
        <v>950081</v>
      </c>
      <c r="R32" s="48">
        <f>IF(($H32      =0),0,((($J32      -$H32      )/$H32      )*100))</f>
        <v>269.80198019801981</v>
      </c>
      <c r="S32" s="49">
        <f>IF(($I32      =0),0,((($K32      -$I32      )/$I32      )*100))</f>
        <v>269.50967601652536</v>
      </c>
      <c r="T32" s="48">
        <f>IF(($E32      =0),0,(($P32      /$E32      )*100))</f>
        <v>24.547335747542679</v>
      </c>
      <c r="U32" s="50">
        <f>IF(($E32      =0),0,(($Q32      /$E32      )*100))</f>
        <v>24.575297465080187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3866000</v>
      </c>
      <c r="C33" s="95">
        <f>C32</f>
        <v>0</v>
      </c>
      <c r="D33" s="95"/>
      <c r="E33" s="95">
        <f>$B33      +$C33      +$D33</f>
        <v>3866000</v>
      </c>
      <c r="F33" s="96">
        <f t="shared" ref="F33:O33" si="17">F32</f>
        <v>3866000</v>
      </c>
      <c r="G33" s="97">
        <f t="shared" si="17"/>
        <v>2706000</v>
      </c>
      <c r="H33" s="96">
        <f t="shared" si="17"/>
        <v>202000</v>
      </c>
      <c r="I33" s="97">
        <f t="shared" si="17"/>
        <v>202356</v>
      </c>
      <c r="J33" s="96">
        <f t="shared" si="17"/>
        <v>747000</v>
      </c>
      <c r="K33" s="97">
        <f t="shared" si="17"/>
        <v>747725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949000</v>
      </c>
      <c r="Q33" s="97">
        <f>$I33      +$K33      +$M33      +$O33</f>
        <v>950081</v>
      </c>
      <c r="R33" s="52">
        <f>IF(($H33      =0),0,((($J33      -$H33      )/$H33      )*100))</f>
        <v>269.80198019801981</v>
      </c>
      <c r="S33" s="53">
        <f>IF(($I33      =0),0,((($K33      -$I33      )/$I33      )*100))</f>
        <v>269.50967601652536</v>
      </c>
      <c r="T33" s="52">
        <f>IF($E33   =0,0,($P33   /$E33   )*100)</f>
        <v>24.547335747542679</v>
      </c>
      <c r="U33" s="54">
        <f>IF($E33   =0,0,($Q33   /$E33   )*100)</f>
        <v>24.575297465080187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95000000</v>
      </c>
      <c r="C51" s="92">
        <v>0</v>
      </c>
      <c r="D51" s="92"/>
      <c r="E51" s="92">
        <f t="shared" si="26"/>
        <v>95000000</v>
      </c>
      <c r="F51" s="93">
        <v>95000000</v>
      </c>
      <c r="G51" s="94">
        <v>65000000</v>
      </c>
      <c r="H51" s="93">
        <v>14214000</v>
      </c>
      <c r="I51" s="94">
        <v>41958822</v>
      </c>
      <c r="J51" s="93">
        <v>33412000</v>
      </c>
      <c r="K51" s="94">
        <v>23233722</v>
      </c>
      <c r="L51" s="93"/>
      <c r="M51" s="94"/>
      <c r="N51" s="93"/>
      <c r="O51" s="94"/>
      <c r="P51" s="93">
        <f t="shared" si="27"/>
        <v>47626000</v>
      </c>
      <c r="Q51" s="94">
        <f t="shared" si="28"/>
        <v>65192544</v>
      </c>
      <c r="R51" s="48">
        <f t="shared" si="29"/>
        <v>135.06402138736456</v>
      </c>
      <c r="S51" s="49">
        <f t="shared" si="30"/>
        <v>-44.62732533339473</v>
      </c>
      <c r="T51" s="48">
        <f t="shared" si="31"/>
        <v>50.132631578947375</v>
      </c>
      <c r="U51" s="50">
        <f t="shared" si="32"/>
        <v>68.623730526315782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95000000</v>
      </c>
      <c r="C53" s="95">
        <f>SUM(C42:C52)</f>
        <v>0</v>
      </c>
      <c r="D53" s="95"/>
      <c r="E53" s="95">
        <f t="shared" si="26"/>
        <v>95000000</v>
      </c>
      <c r="F53" s="96">
        <f t="shared" ref="F53:O53" si="33">SUM(F42:F52)</f>
        <v>95000000</v>
      </c>
      <c r="G53" s="97">
        <f t="shared" si="33"/>
        <v>65000000</v>
      </c>
      <c r="H53" s="96">
        <f t="shared" si="33"/>
        <v>14214000</v>
      </c>
      <c r="I53" s="97">
        <f t="shared" si="33"/>
        <v>41958822</v>
      </c>
      <c r="J53" s="96">
        <f t="shared" si="33"/>
        <v>33412000</v>
      </c>
      <c r="K53" s="97">
        <f t="shared" si="33"/>
        <v>23233722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47626000</v>
      </c>
      <c r="Q53" s="97">
        <f t="shared" si="28"/>
        <v>65192544</v>
      </c>
      <c r="R53" s="52">
        <f t="shared" si="29"/>
        <v>135.06402138736456</v>
      </c>
      <c r="S53" s="53">
        <f t="shared" si="30"/>
        <v>-44.62732533339473</v>
      </c>
      <c r="T53" s="52">
        <f>IF((+$E43+$E45+$E47+$E48+$E51) =0,0,(P53   /(+$E43+$E45+$E47+$E48+$E51) )*100)</f>
        <v>50.132631578947375</v>
      </c>
      <c r="U53" s="54">
        <f>IF((+$E43+$E45+$E47+$E48+$E51) =0,0,(Q53   /(+$E43+$E45+$E47+$E48+$E51) )*100)</f>
        <v>68.623730526315782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106212000</v>
      </c>
      <c r="C67" s="104">
        <f>SUM(C9:C15,C18:C23,C26:C29,C32,C35:C39,C42:C52,C55:C58,C61:C65)</f>
        <v>0</v>
      </c>
      <c r="D67" s="104"/>
      <c r="E67" s="104">
        <f t="shared" si="35"/>
        <v>106212000</v>
      </c>
      <c r="F67" s="105">
        <f t="shared" ref="F67:O67" si="43">SUM(F9:F15,F18:F23,F26:F29,F32,F35:F39,F42:F52,F55:F58,F61:F65)</f>
        <v>106212000</v>
      </c>
      <c r="G67" s="106">
        <f t="shared" si="43"/>
        <v>70439000</v>
      </c>
      <c r="H67" s="105">
        <f t="shared" si="43"/>
        <v>15355000</v>
      </c>
      <c r="I67" s="106">
        <f t="shared" si="43"/>
        <v>43245178</v>
      </c>
      <c r="J67" s="105">
        <f t="shared" si="43"/>
        <v>35230000</v>
      </c>
      <c r="K67" s="106">
        <f t="shared" si="43"/>
        <v>25447686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50585000</v>
      </c>
      <c r="Q67" s="106">
        <f t="shared" si="37"/>
        <v>68692864</v>
      </c>
      <c r="R67" s="61">
        <f t="shared" si="38"/>
        <v>129.43666558124389</v>
      </c>
      <c r="S67" s="62">
        <f t="shared" si="39"/>
        <v>-41.15485893016789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49.427893024301113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67.121548548480078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244646000</v>
      </c>
      <c r="C69" s="92">
        <v>0</v>
      </c>
      <c r="D69" s="92"/>
      <c r="E69" s="92">
        <f>$B69      +$C69      +$D69</f>
        <v>244646000</v>
      </c>
      <c r="F69" s="93">
        <v>244646000</v>
      </c>
      <c r="G69" s="94">
        <v>171000000</v>
      </c>
      <c r="H69" s="93">
        <v>93402000</v>
      </c>
      <c r="I69" s="94">
        <v>67895874</v>
      </c>
      <c r="J69" s="93">
        <v>41373000</v>
      </c>
      <c r="K69" s="94">
        <v>55801639</v>
      </c>
      <c r="L69" s="93"/>
      <c r="M69" s="94"/>
      <c r="N69" s="93"/>
      <c r="O69" s="94"/>
      <c r="P69" s="93">
        <f>$H69      +$J69      +$L69      +$N69</f>
        <v>134775000</v>
      </c>
      <c r="Q69" s="94">
        <f>$I69      +$K69      +$M69      +$O69</f>
        <v>123697513</v>
      </c>
      <c r="R69" s="48">
        <f>IF(($H69      =0),0,((($J69      -$H69      )/$H69      )*100))</f>
        <v>-55.704374638658706</v>
      </c>
      <c r="S69" s="49">
        <f>IF(($I69      =0),0,((($K69      -$I69      )/$I69      )*100))</f>
        <v>-17.81291599545504</v>
      </c>
      <c r="T69" s="48">
        <f>IF(($E69      =0),0,(($P69      /$E69      )*100))</f>
        <v>55.089803225885568</v>
      </c>
      <c r="U69" s="50">
        <f>IF(($E69      =0),0,(($Q69      /$E69      )*100))</f>
        <v>50.561837512160423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244646000</v>
      </c>
      <c r="C70" s="101">
        <f>C69</f>
        <v>0</v>
      </c>
      <c r="D70" s="101"/>
      <c r="E70" s="101">
        <f>$B70      +$C70      +$D70</f>
        <v>244646000</v>
      </c>
      <c r="F70" s="102">
        <f t="shared" ref="F70:O70" si="44">F69</f>
        <v>244646000</v>
      </c>
      <c r="G70" s="103">
        <f t="shared" si="44"/>
        <v>171000000</v>
      </c>
      <c r="H70" s="102">
        <f t="shared" si="44"/>
        <v>93402000</v>
      </c>
      <c r="I70" s="103">
        <f t="shared" si="44"/>
        <v>67895874</v>
      </c>
      <c r="J70" s="102">
        <f t="shared" si="44"/>
        <v>41373000</v>
      </c>
      <c r="K70" s="103">
        <f t="shared" si="44"/>
        <v>55801639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134775000</v>
      </c>
      <c r="Q70" s="103">
        <f>$I70      +$K70      +$M70      +$O70</f>
        <v>123697513</v>
      </c>
      <c r="R70" s="57">
        <f>IF(($H70      =0),0,((($J70      -$H70      )/$H70      )*100))</f>
        <v>-55.704374638658706</v>
      </c>
      <c r="S70" s="58">
        <f>IF(($I70      =0),0,((($K70      -$I70      )/$I70      )*100))</f>
        <v>-17.81291599545504</v>
      </c>
      <c r="T70" s="57">
        <f>IF($E70   =0,0,($P70   /$E70   )*100)</f>
        <v>55.089803225885568</v>
      </c>
      <c r="U70" s="59">
        <f>IF($E70   =0,0,($Q70   /$E70 )*100)</f>
        <v>50.561837512160423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244646000</v>
      </c>
      <c r="C71" s="104">
        <f>C69</f>
        <v>0</v>
      </c>
      <c r="D71" s="104"/>
      <c r="E71" s="104">
        <f>$B71      +$C71      +$D71</f>
        <v>244646000</v>
      </c>
      <c r="F71" s="105">
        <f t="shared" ref="F71:O71" si="45">F69</f>
        <v>244646000</v>
      </c>
      <c r="G71" s="106">
        <f t="shared" si="45"/>
        <v>171000000</v>
      </c>
      <c r="H71" s="105">
        <f t="shared" si="45"/>
        <v>93402000</v>
      </c>
      <c r="I71" s="106">
        <f t="shared" si="45"/>
        <v>67895874</v>
      </c>
      <c r="J71" s="105">
        <f t="shared" si="45"/>
        <v>41373000</v>
      </c>
      <c r="K71" s="106">
        <f t="shared" si="45"/>
        <v>55801639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134775000</v>
      </c>
      <c r="Q71" s="106">
        <f>$I71      +$K71      +$M71      +$O71</f>
        <v>123697513</v>
      </c>
      <c r="R71" s="61">
        <f>IF(($H71      =0),0,((($J71      -$H71      )/$H71      )*100))</f>
        <v>-55.704374638658706</v>
      </c>
      <c r="S71" s="62">
        <f>IF(($I71      =0),0,((($K71      -$I71      )/$I71      )*100))</f>
        <v>-17.81291599545504</v>
      </c>
      <c r="T71" s="61">
        <f>IF($E71   =0,0,($P71   /$E71   )*100)</f>
        <v>55.089803225885568</v>
      </c>
      <c r="U71" s="65">
        <f>IF($E71   =0,0,($Q71   /$E71   )*100)</f>
        <v>50.561837512160423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350858000</v>
      </c>
      <c r="C72" s="104">
        <f>SUM(C9:C15,C18:C23,C26:C29,C32,C35:C39,C42:C52,C55:C58,C61:C65,C69)</f>
        <v>0</v>
      </c>
      <c r="D72" s="104"/>
      <c r="E72" s="104">
        <f>$B72      +$C72      +$D72</f>
        <v>350858000</v>
      </c>
      <c r="F72" s="105">
        <f t="shared" ref="F72:O72" si="46">SUM(F9:F15,F18:F23,F26:F29,F32,F35:F39,F42:F52,F55:F58,F61:F65,F69)</f>
        <v>350858000</v>
      </c>
      <c r="G72" s="106">
        <f t="shared" si="46"/>
        <v>241439000</v>
      </c>
      <c r="H72" s="105">
        <f t="shared" si="46"/>
        <v>108757000</v>
      </c>
      <c r="I72" s="106">
        <f t="shared" si="46"/>
        <v>111141052</v>
      </c>
      <c r="J72" s="105">
        <f t="shared" si="46"/>
        <v>76603000</v>
      </c>
      <c r="K72" s="106">
        <f t="shared" si="46"/>
        <v>81249325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185360000</v>
      </c>
      <c r="Q72" s="106">
        <f>$I72      +$K72      +$M72      +$O72</f>
        <v>192390377</v>
      </c>
      <c r="R72" s="61">
        <f>IF(($H72      =0),0,((($J72      -$H72      )/$H72      )*100))</f>
        <v>-29.564993517658632</v>
      </c>
      <c r="S72" s="62">
        <f>IF(($I72      =0),0,((($K72      -$I72      )/$I72      )*100))</f>
        <v>-26.895306875446888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53.419868755889986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55.445989907402868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VAnPIsg0BDIYryP8m1RbXDa0uyKouh78oZS3VXXQ3mt7iduhFRdSnQqBsoG8W3AUPjPbwwn8uX674yq/uRlGAw==" saltValue="IBez7BQKS9+/RC1RSBWfP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1000000</v>
      </c>
      <c r="C10" s="92">
        <v>0</v>
      </c>
      <c r="D10" s="92"/>
      <c r="E10" s="92">
        <f t="shared" ref="E10:E16" si="0">$B10      +$C10      +$D10</f>
        <v>1000000</v>
      </c>
      <c r="F10" s="93">
        <v>1000000</v>
      </c>
      <c r="G10" s="94">
        <v>1000000</v>
      </c>
      <c r="H10" s="93">
        <v>124000</v>
      </c>
      <c r="I10" s="94"/>
      <c r="J10" s="93">
        <v>187000</v>
      </c>
      <c r="K10" s="94"/>
      <c r="L10" s="93"/>
      <c r="M10" s="94"/>
      <c r="N10" s="93"/>
      <c r="O10" s="94"/>
      <c r="P10" s="93">
        <f t="shared" ref="P10:P16" si="1">$H10      +$J10      +$L10      +$N10</f>
        <v>311000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50.806451612903224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31.1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1000000</v>
      </c>
      <c r="C16" s="95">
        <f>SUM(C9:C15)</f>
        <v>0</v>
      </c>
      <c r="D16" s="95"/>
      <c r="E16" s="95">
        <f t="shared" si="0"/>
        <v>1000000</v>
      </c>
      <c r="F16" s="96">
        <f t="shared" ref="F16:O16" si="7">SUM(F9:F15)</f>
        <v>1000000</v>
      </c>
      <c r="G16" s="97">
        <f t="shared" si="7"/>
        <v>1000000</v>
      </c>
      <c r="H16" s="96">
        <f t="shared" si="7"/>
        <v>124000</v>
      </c>
      <c r="I16" s="97">
        <f t="shared" si="7"/>
        <v>0</v>
      </c>
      <c r="J16" s="96">
        <f t="shared" si="7"/>
        <v>187000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311000</v>
      </c>
      <c r="Q16" s="97">
        <f t="shared" si="2"/>
        <v>0</v>
      </c>
      <c r="R16" s="52">
        <f t="shared" si="3"/>
        <v>50.806451612903224</v>
      </c>
      <c r="S16" s="53">
        <f t="shared" si="4"/>
        <v>0</v>
      </c>
      <c r="T16" s="52">
        <f>IF((SUM($E9:$E13)+$E15)=0,0,(P16/(SUM($E9:$E13)+$E15)*100))</f>
        <v>31.1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4398000</v>
      </c>
      <c r="C19" s="92">
        <v>0</v>
      </c>
      <c r="D19" s="92"/>
      <c r="E19" s="92">
        <f t="shared" si="8"/>
        <v>4398000</v>
      </c>
      <c r="F19" s="93">
        <v>4398000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4398000</v>
      </c>
      <c r="C24" s="95">
        <f>SUM(C18:C23)</f>
        <v>0</v>
      </c>
      <c r="D24" s="95"/>
      <c r="E24" s="95">
        <f t="shared" si="8"/>
        <v>4398000</v>
      </c>
      <c r="F24" s="96">
        <f t="shared" ref="F24:O24" si="15">SUM(F18:F23)</f>
        <v>4398000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2179000</v>
      </c>
      <c r="C29" s="92">
        <v>0</v>
      </c>
      <c r="D29" s="92"/>
      <c r="E29" s="92">
        <f>$B29      +$C29      +$D29</f>
        <v>2179000</v>
      </c>
      <c r="F29" s="93">
        <v>2179000</v>
      </c>
      <c r="G29" s="94">
        <v>1525000</v>
      </c>
      <c r="H29" s="93">
        <v>431000</v>
      </c>
      <c r="I29" s="94"/>
      <c r="J29" s="93">
        <v>469000</v>
      </c>
      <c r="K29" s="94"/>
      <c r="L29" s="93"/>
      <c r="M29" s="94"/>
      <c r="N29" s="93"/>
      <c r="O29" s="94"/>
      <c r="P29" s="93">
        <f>$H29      +$J29      +$L29      +$N29</f>
        <v>900000</v>
      </c>
      <c r="Q29" s="94">
        <f>$I29      +$K29      +$M29      +$O29</f>
        <v>0</v>
      </c>
      <c r="R29" s="48">
        <f>IF(($H29      =0),0,((($J29      -$H29      )/$H29      )*100))</f>
        <v>8.8167053364269137</v>
      </c>
      <c r="S29" s="49">
        <f>IF(($I29      =0),0,((($K29      -$I29      )/$I29      )*100))</f>
        <v>0</v>
      </c>
      <c r="T29" s="48">
        <f>IF(($E29      =0),0,(($P29      /$E29      )*100))</f>
        <v>41.303350160624142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2179000</v>
      </c>
      <c r="C30" s="95">
        <f>SUM(C26:C29)</f>
        <v>0</v>
      </c>
      <c r="D30" s="95"/>
      <c r="E30" s="95">
        <f>$B30      +$C30      +$D30</f>
        <v>2179000</v>
      </c>
      <c r="F30" s="96">
        <f t="shared" ref="F30:O30" si="16">SUM(F26:F29)</f>
        <v>2179000</v>
      </c>
      <c r="G30" s="97">
        <f t="shared" si="16"/>
        <v>1525000</v>
      </c>
      <c r="H30" s="96">
        <f t="shared" si="16"/>
        <v>431000</v>
      </c>
      <c r="I30" s="97">
        <f t="shared" si="16"/>
        <v>0</v>
      </c>
      <c r="J30" s="96">
        <f t="shared" si="16"/>
        <v>469000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900000</v>
      </c>
      <c r="Q30" s="97">
        <f>$I30      +$K30      +$M30      +$O30</f>
        <v>0</v>
      </c>
      <c r="R30" s="52">
        <f>IF(($H30      =0),0,((($J30      -$H30      )/$H30      )*100))</f>
        <v>8.8167053364269137</v>
      </c>
      <c r="S30" s="53">
        <f>IF(($I30      =0),0,((($K30      -$I30      )/$I30      )*100))</f>
        <v>0</v>
      </c>
      <c r="T30" s="52">
        <f>IF($E30   =0,0,($P30   /$E30   )*100)</f>
        <v>41.303350160624142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0</v>
      </c>
      <c r="C32" s="92">
        <v>0</v>
      </c>
      <c r="D32" s="92"/>
      <c r="E32" s="92">
        <f>$B32      +$C32      +$D32</f>
        <v>0</v>
      </c>
      <c r="F32" s="93">
        <v>0</v>
      </c>
      <c r="G32" s="94">
        <v>0</v>
      </c>
      <c r="H32" s="93"/>
      <c r="I32" s="94"/>
      <c r="J32" s="93"/>
      <c r="K32" s="94"/>
      <c r="L32" s="93"/>
      <c r="M32" s="94"/>
      <c r="N32" s="93"/>
      <c r="O32" s="94"/>
      <c r="P32" s="93">
        <f>$H32      +$J32      +$L32      +$N32</f>
        <v>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0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0</v>
      </c>
      <c r="C33" s="95">
        <f>C32</f>
        <v>0</v>
      </c>
      <c r="D33" s="95"/>
      <c r="E33" s="95">
        <f>$B33      +$C33      +$D33</f>
        <v>0</v>
      </c>
      <c r="F33" s="96">
        <f t="shared" ref="F33:O33" si="17">F32</f>
        <v>0</v>
      </c>
      <c r="G33" s="97">
        <f t="shared" si="17"/>
        <v>0</v>
      </c>
      <c r="H33" s="96">
        <f t="shared" si="17"/>
        <v>0</v>
      </c>
      <c r="I33" s="97">
        <f t="shared" si="17"/>
        <v>0</v>
      </c>
      <c r="J33" s="96">
        <f t="shared" si="17"/>
        <v>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0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7577000</v>
      </c>
      <c r="C67" s="104">
        <f>SUM(C9:C15,C18:C23,C26:C29,C32,C35:C39,C42:C52,C55:C58,C61:C65)</f>
        <v>0</v>
      </c>
      <c r="D67" s="104"/>
      <c r="E67" s="104">
        <f t="shared" si="35"/>
        <v>7577000</v>
      </c>
      <c r="F67" s="105">
        <f t="shared" ref="F67:O67" si="43">SUM(F9:F15,F18:F23,F26:F29,F32,F35:F39,F42:F52,F55:F58,F61:F65)</f>
        <v>7577000</v>
      </c>
      <c r="G67" s="106">
        <f t="shared" si="43"/>
        <v>2525000</v>
      </c>
      <c r="H67" s="105">
        <f t="shared" si="43"/>
        <v>555000</v>
      </c>
      <c r="I67" s="106">
        <f t="shared" si="43"/>
        <v>0</v>
      </c>
      <c r="J67" s="105">
        <f t="shared" si="43"/>
        <v>656000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1211000</v>
      </c>
      <c r="Q67" s="106">
        <f t="shared" si="37"/>
        <v>0</v>
      </c>
      <c r="R67" s="61">
        <f t="shared" si="38"/>
        <v>18.198198198198199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38.093740169864738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0</v>
      </c>
      <c r="C69" s="92">
        <v>0</v>
      </c>
      <c r="D69" s="92"/>
      <c r="E69" s="92">
        <f>$B69      +$C69      +$D69</f>
        <v>0</v>
      </c>
      <c r="F69" s="93">
        <v>0</v>
      </c>
      <c r="G69" s="94">
        <v>0</v>
      </c>
      <c r="H69" s="93"/>
      <c r="I69" s="94"/>
      <c r="J69" s="93"/>
      <c r="K69" s="94"/>
      <c r="L69" s="93"/>
      <c r="M69" s="94"/>
      <c r="N69" s="93"/>
      <c r="O69" s="94"/>
      <c r="P69" s="93">
        <f>$H69      +$J69      +$L69      +$N69</f>
        <v>0</v>
      </c>
      <c r="Q69" s="94">
        <f>$I69      +$K69      +$M69      +$O69</f>
        <v>0</v>
      </c>
      <c r="R69" s="48">
        <f>IF(($H69      =0),0,((($J69      -$H69      )/$H69      )*100))</f>
        <v>0</v>
      </c>
      <c r="S69" s="49">
        <f>IF(($I69      =0),0,((($K69      -$I69      )/$I69      )*100))</f>
        <v>0</v>
      </c>
      <c r="T69" s="48">
        <f>IF(($E69      =0),0,(($P69      /$E69      )*100))</f>
        <v>0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0</v>
      </c>
      <c r="C70" s="101">
        <f>C69</f>
        <v>0</v>
      </c>
      <c r="D70" s="101"/>
      <c r="E70" s="101">
        <f>$B70      +$C70      +$D70</f>
        <v>0</v>
      </c>
      <c r="F70" s="102">
        <f t="shared" ref="F70:O70" si="44">F69</f>
        <v>0</v>
      </c>
      <c r="G70" s="103">
        <f t="shared" si="44"/>
        <v>0</v>
      </c>
      <c r="H70" s="102">
        <f t="shared" si="44"/>
        <v>0</v>
      </c>
      <c r="I70" s="103">
        <f t="shared" si="44"/>
        <v>0</v>
      </c>
      <c r="J70" s="102">
        <f t="shared" si="44"/>
        <v>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0</v>
      </c>
      <c r="Q70" s="103">
        <f>$I70      +$K70      +$M70      +$O70</f>
        <v>0</v>
      </c>
      <c r="R70" s="57">
        <f>IF(($H70      =0),0,((($J70      -$H70      )/$H70      )*100))</f>
        <v>0</v>
      </c>
      <c r="S70" s="58">
        <f>IF(($I70      =0),0,((($K70      -$I70      )/$I70      )*100))</f>
        <v>0</v>
      </c>
      <c r="T70" s="57">
        <f>IF($E70   =0,0,($P70   /$E70   )*100)</f>
        <v>0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0</v>
      </c>
      <c r="C71" s="104">
        <f>C69</f>
        <v>0</v>
      </c>
      <c r="D71" s="104"/>
      <c r="E71" s="104">
        <f>$B71      +$C71      +$D71</f>
        <v>0</v>
      </c>
      <c r="F71" s="105">
        <f t="shared" ref="F71:O71" si="45">F69</f>
        <v>0</v>
      </c>
      <c r="G71" s="106">
        <f t="shared" si="45"/>
        <v>0</v>
      </c>
      <c r="H71" s="105">
        <f t="shared" si="45"/>
        <v>0</v>
      </c>
      <c r="I71" s="106">
        <f t="shared" si="45"/>
        <v>0</v>
      </c>
      <c r="J71" s="105">
        <f t="shared" si="45"/>
        <v>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0</v>
      </c>
      <c r="Q71" s="106">
        <f>$I71      +$K71      +$M71      +$O71</f>
        <v>0</v>
      </c>
      <c r="R71" s="61">
        <f>IF(($H71      =0),0,((($J71      -$H71      )/$H71      )*100))</f>
        <v>0</v>
      </c>
      <c r="S71" s="62">
        <f>IF(($I71      =0),0,((($K71      -$I71      )/$I71      )*100))</f>
        <v>0</v>
      </c>
      <c r="T71" s="61">
        <f>IF($E71   =0,0,($P71   /$E71   )*100)</f>
        <v>0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7577000</v>
      </c>
      <c r="C72" s="104">
        <f>SUM(C9:C15,C18:C23,C26:C29,C32,C35:C39,C42:C52,C55:C58,C61:C65,C69)</f>
        <v>0</v>
      </c>
      <c r="D72" s="104"/>
      <c r="E72" s="104">
        <f>$B72      +$C72      +$D72</f>
        <v>7577000</v>
      </c>
      <c r="F72" s="105">
        <f t="shared" ref="F72:O72" si="46">SUM(F9:F15,F18:F23,F26:F29,F32,F35:F39,F42:F52,F55:F58,F61:F65,F69)</f>
        <v>7577000</v>
      </c>
      <c r="G72" s="106">
        <f t="shared" si="46"/>
        <v>2525000</v>
      </c>
      <c r="H72" s="105">
        <f t="shared" si="46"/>
        <v>555000</v>
      </c>
      <c r="I72" s="106">
        <f t="shared" si="46"/>
        <v>0</v>
      </c>
      <c r="J72" s="105">
        <f t="shared" si="46"/>
        <v>656000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1211000</v>
      </c>
      <c r="Q72" s="106">
        <f>$I72      +$K72      +$M72      +$O72</f>
        <v>0</v>
      </c>
      <c r="R72" s="61">
        <f>IF(($H72      =0),0,((($J72      -$H72      )/$H72      )*100))</f>
        <v>18.198198198198199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38.093740169864738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vOSLr5X5z5zDLlsMgIqD4tw7pUhlHy7bFDE8810mexKHW3la10jfhGUejaEVZZILo2fq1BKATF0U8vRoc1P8RA==" saltValue="KKDyK41YVQEwetyAw+3Nlw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115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2300000</v>
      </c>
      <c r="C10" s="92">
        <v>0</v>
      </c>
      <c r="D10" s="92"/>
      <c r="E10" s="92">
        <f t="shared" ref="E10:E16" si="0">$B10      +$C10      +$D10</f>
        <v>2300000</v>
      </c>
      <c r="F10" s="93">
        <v>2300000</v>
      </c>
      <c r="G10" s="94">
        <v>2300000</v>
      </c>
      <c r="H10" s="93">
        <v>188000</v>
      </c>
      <c r="I10" s="94">
        <v>239083</v>
      </c>
      <c r="J10" s="93">
        <v>91000</v>
      </c>
      <c r="K10" s="94">
        <v>558207</v>
      </c>
      <c r="L10" s="93"/>
      <c r="M10" s="94"/>
      <c r="N10" s="93"/>
      <c r="O10" s="94"/>
      <c r="P10" s="93">
        <f t="shared" ref="P10:P16" si="1">$H10      +$J10      +$L10      +$N10</f>
        <v>279000</v>
      </c>
      <c r="Q10" s="94">
        <f t="shared" ref="Q10:Q16" si="2">$I10      +$K10      +$M10      +$O10</f>
        <v>797290</v>
      </c>
      <c r="R10" s="48">
        <f t="shared" ref="R10:R16" si="3">IF(($H10      =0),0,((($J10      -$H10      )/$H10      )*100))</f>
        <v>-51.595744680851062</v>
      </c>
      <c r="S10" s="49">
        <f t="shared" ref="S10:S16" si="4">IF(($I10      =0),0,((($K10      -$I10      )/$I10      )*100))</f>
        <v>133.4783317927247</v>
      </c>
      <c r="T10" s="48">
        <f t="shared" ref="T10:T15" si="5">IF(($E10      =0),0,(($P10      /$E10      )*100))</f>
        <v>12.130434782608695</v>
      </c>
      <c r="U10" s="50">
        <f t="shared" ref="U10:U15" si="6">IF(($E10      =0),0,(($Q10      /$E10      )*100))</f>
        <v>34.664782608695653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2300000</v>
      </c>
      <c r="C16" s="95">
        <f>SUM(C9:C15)</f>
        <v>0</v>
      </c>
      <c r="D16" s="95"/>
      <c r="E16" s="95">
        <f t="shared" si="0"/>
        <v>2300000</v>
      </c>
      <c r="F16" s="96">
        <f t="shared" ref="F16:O16" si="7">SUM(F9:F15)</f>
        <v>2300000</v>
      </c>
      <c r="G16" s="97">
        <f t="shared" si="7"/>
        <v>2300000</v>
      </c>
      <c r="H16" s="96">
        <f t="shared" si="7"/>
        <v>188000</v>
      </c>
      <c r="I16" s="97">
        <f t="shared" si="7"/>
        <v>239083</v>
      </c>
      <c r="J16" s="96">
        <f t="shared" si="7"/>
        <v>91000</v>
      </c>
      <c r="K16" s="97">
        <f t="shared" si="7"/>
        <v>558207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279000</v>
      </c>
      <c r="Q16" s="97">
        <f t="shared" si="2"/>
        <v>797290</v>
      </c>
      <c r="R16" s="52">
        <f t="shared" si="3"/>
        <v>-51.595744680851062</v>
      </c>
      <c r="S16" s="53">
        <f t="shared" si="4"/>
        <v>133.4783317927247</v>
      </c>
      <c r="T16" s="52">
        <f>IF((SUM($E9:$E13)+$E15)=0,0,(P16/(SUM($E9:$E13)+$E15)*100))</f>
        <v>12.130434782608695</v>
      </c>
      <c r="U16" s="54">
        <f>IF((SUM($E9:$E13)+$E15)=0,0,(Q16/(SUM($E9:$E13)+$E15)*100))</f>
        <v>34.664782608695653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4031000</v>
      </c>
      <c r="C19" s="92">
        <v>0</v>
      </c>
      <c r="D19" s="92"/>
      <c r="E19" s="92">
        <f t="shared" si="8"/>
        <v>4031000</v>
      </c>
      <c r="F19" s="93">
        <v>4031000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4031000</v>
      </c>
      <c r="C24" s="95">
        <f>SUM(C18:C23)</f>
        <v>0</v>
      </c>
      <c r="D24" s="95"/>
      <c r="E24" s="95">
        <f t="shared" si="8"/>
        <v>4031000</v>
      </c>
      <c r="F24" s="96">
        <f t="shared" ref="F24:O24" si="15">SUM(F18:F23)</f>
        <v>4031000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2341000</v>
      </c>
      <c r="C29" s="92">
        <v>0</v>
      </c>
      <c r="D29" s="92"/>
      <c r="E29" s="92">
        <f>$B29      +$C29      +$D29</f>
        <v>2341000</v>
      </c>
      <c r="F29" s="93">
        <v>2341000</v>
      </c>
      <c r="G29" s="94">
        <v>1639000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2341000</v>
      </c>
      <c r="C30" s="95">
        <f>SUM(C26:C29)</f>
        <v>0</v>
      </c>
      <c r="D30" s="95"/>
      <c r="E30" s="95">
        <f>$B30      +$C30      +$D30</f>
        <v>2341000</v>
      </c>
      <c r="F30" s="96">
        <f t="shared" ref="F30:O30" si="16">SUM(F26:F29)</f>
        <v>2341000</v>
      </c>
      <c r="G30" s="97">
        <f t="shared" si="16"/>
        <v>1639000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8180000</v>
      </c>
      <c r="C32" s="92">
        <v>0</v>
      </c>
      <c r="D32" s="92"/>
      <c r="E32" s="92">
        <f>$B32      +$C32      +$D32</f>
        <v>8180000</v>
      </c>
      <c r="F32" s="93">
        <v>8180000</v>
      </c>
      <c r="G32" s="94">
        <v>5726000</v>
      </c>
      <c r="H32" s="93">
        <v>1465000</v>
      </c>
      <c r="I32" s="94">
        <v>1464655</v>
      </c>
      <c r="J32" s="93">
        <v>2021000</v>
      </c>
      <c r="K32" s="94">
        <v>2020016</v>
      </c>
      <c r="L32" s="93"/>
      <c r="M32" s="94"/>
      <c r="N32" s="93"/>
      <c r="O32" s="94"/>
      <c r="P32" s="93">
        <f>$H32      +$J32      +$L32      +$N32</f>
        <v>3486000</v>
      </c>
      <c r="Q32" s="94">
        <f>$I32      +$K32      +$M32      +$O32</f>
        <v>3484671</v>
      </c>
      <c r="R32" s="48">
        <f>IF(($H32      =0),0,((($J32      -$H32      )/$H32      )*100))</f>
        <v>37.952218430034129</v>
      </c>
      <c r="S32" s="49">
        <f>IF(($I32      =0),0,((($K32      -$I32      )/$I32      )*100))</f>
        <v>37.917530066807544</v>
      </c>
      <c r="T32" s="48">
        <f>IF(($E32      =0),0,(($P32      /$E32      )*100))</f>
        <v>42.616136919315409</v>
      </c>
      <c r="U32" s="50">
        <f>IF(($E32      =0),0,(($Q32      /$E32      )*100))</f>
        <v>42.59988997555012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8180000</v>
      </c>
      <c r="C33" s="95">
        <f>C32</f>
        <v>0</v>
      </c>
      <c r="D33" s="95"/>
      <c r="E33" s="95">
        <f>$B33      +$C33      +$D33</f>
        <v>8180000</v>
      </c>
      <c r="F33" s="96">
        <f t="shared" ref="F33:O33" si="17">F32</f>
        <v>8180000</v>
      </c>
      <c r="G33" s="97">
        <f t="shared" si="17"/>
        <v>5726000</v>
      </c>
      <c r="H33" s="96">
        <f t="shared" si="17"/>
        <v>1465000</v>
      </c>
      <c r="I33" s="97">
        <f t="shared" si="17"/>
        <v>1464655</v>
      </c>
      <c r="J33" s="96">
        <f t="shared" si="17"/>
        <v>2021000</v>
      </c>
      <c r="K33" s="97">
        <f t="shared" si="17"/>
        <v>2020016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3486000</v>
      </c>
      <c r="Q33" s="97">
        <f>$I33      +$K33      +$M33      +$O33</f>
        <v>3484671</v>
      </c>
      <c r="R33" s="52">
        <f>IF(($H33      =0),0,((($J33      -$H33      )/$H33      )*100))</f>
        <v>37.952218430034129</v>
      </c>
      <c r="S33" s="53">
        <f>IF(($I33      =0),0,((($K33      -$I33      )/$I33      )*100))</f>
        <v>37.917530066807544</v>
      </c>
      <c r="T33" s="52">
        <f>IF($E33   =0,0,($P33   /$E33   )*100)</f>
        <v>42.616136919315409</v>
      </c>
      <c r="U33" s="54">
        <f>IF($E33   =0,0,($Q33   /$E33   )*100)</f>
        <v>42.59988997555012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0</v>
      </c>
      <c r="C35" s="92">
        <v>0</v>
      </c>
      <c r="D35" s="92"/>
      <c r="E35" s="92">
        <f t="shared" ref="E35:E40" si="18">$B35      +$C35      +$D35</f>
        <v>0</v>
      </c>
      <c r="F35" s="93">
        <v>0</v>
      </c>
      <c r="G35" s="94">
        <v>0</v>
      </c>
      <c r="H35" s="93"/>
      <c r="I35" s="94"/>
      <c r="J35" s="93"/>
      <c r="K35" s="94"/>
      <c r="L35" s="93"/>
      <c r="M35" s="94"/>
      <c r="N35" s="93"/>
      <c r="O35" s="94"/>
      <c r="P35" s="93">
        <f t="shared" ref="P35:P40" si="19">$H35      +$J35      +$L35      +$N35</f>
        <v>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0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0</v>
      </c>
      <c r="C36" s="92">
        <v>0</v>
      </c>
      <c r="D36" s="92"/>
      <c r="E36" s="92">
        <f t="shared" si="18"/>
        <v>0</v>
      </c>
      <c r="F36" s="93">
        <v>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0</v>
      </c>
      <c r="C40" s="95">
        <f>SUM(C35:C39)</f>
        <v>0</v>
      </c>
      <c r="D40" s="95"/>
      <c r="E40" s="95">
        <f t="shared" si="18"/>
        <v>0</v>
      </c>
      <c r="F40" s="96">
        <f t="shared" ref="F40:O40" si="25">SUM(F35:F39)</f>
        <v>0</v>
      </c>
      <c r="G40" s="97">
        <f t="shared" si="25"/>
        <v>0</v>
      </c>
      <c r="H40" s="96">
        <f t="shared" si="25"/>
        <v>0</v>
      </c>
      <c r="I40" s="97">
        <f t="shared" si="25"/>
        <v>0</v>
      </c>
      <c r="J40" s="96">
        <f t="shared" si="25"/>
        <v>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0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224645000</v>
      </c>
      <c r="C44" s="92">
        <v>0</v>
      </c>
      <c r="D44" s="92"/>
      <c r="E44" s="92">
        <f t="shared" si="26"/>
        <v>224645000</v>
      </c>
      <c r="F44" s="93">
        <v>224645000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50000000</v>
      </c>
      <c r="C52" s="92">
        <v>0</v>
      </c>
      <c r="D52" s="92"/>
      <c r="E52" s="92">
        <f t="shared" si="26"/>
        <v>50000000</v>
      </c>
      <c r="F52" s="93">
        <v>50000000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274645000</v>
      </c>
      <c r="C53" s="95">
        <f>SUM(C42:C52)</f>
        <v>0</v>
      </c>
      <c r="D53" s="95"/>
      <c r="E53" s="95">
        <f t="shared" si="26"/>
        <v>274645000</v>
      </c>
      <c r="F53" s="96">
        <f t="shared" ref="F53:O53" si="33">SUM(F42:F52)</f>
        <v>274645000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291497000</v>
      </c>
      <c r="C67" s="104">
        <f>SUM(C9:C15,C18:C23,C26:C29,C32,C35:C39,C42:C52,C55:C58,C61:C65)</f>
        <v>0</v>
      </c>
      <c r="D67" s="104"/>
      <c r="E67" s="104">
        <f t="shared" si="35"/>
        <v>291497000</v>
      </c>
      <c r="F67" s="105">
        <f t="shared" ref="F67:O67" si="43">SUM(F9:F15,F18:F23,F26:F29,F32,F35:F39,F42:F52,F55:F58,F61:F65)</f>
        <v>291497000</v>
      </c>
      <c r="G67" s="106">
        <f t="shared" si="43"/>
        <v>9665000</v>
      </c>
      <c r="H67" s="105">
        <f t="shared" si="43"/>
        <v>1653000</v>
      </c>
      <c r="I67" s="106">
        <f t="shared" si="43"/>
        <v>1703738</v>
      </c>
      <c r="J67" s="105">
        <f t="shared" si="43"/>
        <v>2112000</v>
      </c>
      <c r="K67" s="106">
        <f t="shared" si="43"/>
        <v>2578223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3765000</v>
      </c>
      <c r="Q67" s="106">
        <f t="shared" si="37"/>
        <v>4281961</v>
      </c>
      <c r="R67" s="61">
        <f t="shared" si="38"/>
        <v>27.767695099818511</v>
      </c>
      <c r="S67" s="62">
        <f t="shared" si="39"/>
        <v>51.327434147738686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29.365884096404336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33.398026674986355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504052000</v>
      </c>
      <c r="C69" s="92">
        <v>0</v>
      </c>
      <c r="D69" s="92"/>
      <c r="E69" s="92">
        <f>$B69      +$C69      +$D69</f>
        <v>504052000</v>
      </c>
      <c r="F69" s="93">
        <v>504052000</v>
      </c>
      <c r="G69" s="94">
        <v>192131000</v>
      </c>
      <c r="H69" s="93">
        <v>46744000</v>
      </c>
      <c r="I69" s="94">
        <v>47026411</v>
      </c>
      <c r="J69" s="93">
        <v>109025000</v>
      </c>
      <c r="K69" s="94">
        <v>109321764</v>
      </c>
      <c r="L69" s="93"/>
      <c r="M69" s="94"/>
      <c r="N69" s="93"/>
      <c r="O69" s="94"/>
      <c r="P69" s="93">
        <f>$H69      +$J69      +$L69      +$N69</f>
        <v>155769000</v>
      </c>
      <c r="Q69" s="94">
        <f>$I69      +$K69      +$M69      +$O69</f>
        <v>156348175</v>
      </c>
      <c r="R69" s="48">
        <f>IF(($H69      =0),0,((($J69      -$H69      )/$H69      )*100))</f>
        <v>133.23849050145472</v>
      </c>
      <c r="S69" s="49">
        <f>IF(($I69      =0),0,((($K69      -$I69      )/$I69      )*100))</f>
        <v>132.46886520853144</v>
      </c>
      <c r="T69" s="48">
        <f>IF(($E69      =0),0,(($P69      /$E69      )*100))</f>
        <v>30.903359177227745</v>
      </c>
      <c r="U69" s="50">
        <f>IF(($E69      =0),0,(($Q69      /$E69      )*100))</f>
        <v>31.018262996674945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504052000</v>
      </c>
      <c r="C70" s="101">
        <f>C69</f>
        <v>0</v>
      </c>
      <c r="D70" s="101"/>
      <c r="E70" s="101">
        <f>$B70      +$C70      +$D70</f>
        <v>504052000</v>
      </c>
      <c r="F70" s="102">
        <f t="shared" ref="F70:O70" si="44">F69</f>
        <v>504052000</v>
      </c>
      <c r="G70" s="103">
        <f t="shared" si="44"/>
        <v>192131000</v>
      </c>
      <c r="H70" s="102">
        <f t="shared" si="44"/>
        <v>46744000</v>
      </c>
      <c r="I70" s="103">
        <f t="shared" si="44"/>
        <v>47026411</v>
      </c>
      <c r="J70" s="102">
        <f t="shared" si="44"/>
        <v>109025000</v>
      </c>
      <c r="K70" s="103">
        <f t="shared" si="44"/>
        <v>109321764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155769000</v>
      </c>
      <c r="Q70" s="103">
        <f>$I70      +$K70      +$M70      +$O70</f>
        <v>156348175</v>
      </c>
      <c r="R70" s="57">
        <f>IF(($H70      =0),0,((($J70      -$H70      )/$H70      )*100))</f>
        <v>133.23849050145472</v>
      </c>
      <c r="S70" s="58">
        <f>IF(($I70      =0),0,((($K70      -$I70      )/$I70      )*100))</f>
        <v>132.46886520853144</v>
      </c>
      <c r="T70" s="57">
        <f>IF($E70   =0,0,($P70   /$E70   )*100)</f>
        <v>30.903359177227745</v>
      </c>
      <c r="U70" s="59">
        <f>IF($E70   =0,0,($Q70   /$E70 )*100)</f>
        <v>31.018262996674945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504052000</v>
      </c>
      <c r="C71" s="104">
        <f>C69</f>
        <v>0</v>
      </c>
      <c r="D71" s="104"/>
      <c r="E71" s="104">
        <f>$B71      +$C71      +$D71</f>
        <v>504052000</v>
      </c>
      <c r="F71" s="105">
        <f t="shared" ref="F71:O71" si="45">F69</f>
        <v>504052000</v>
      </c>
      <c r="G71" s="106">
        <f t="shared" si="45"/>
        <v>192131000</v>
      </c>
      <c r="H71" s="105">
        <f t="shared" si="45"/>
        <v>46744000</v>
      </c>
      <c r="I71" s="106">
        <f t="shared" si="45"/>
        <v>47026411</v>
      </c>
      <c r="J71" s="105">
        <f t="shared" si="45"/>
        <v>109025000</v>
      </c>
      <c r="K71" s="106">
        <f t="shared" si="45"/>
        <v>109321764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155769000</v>
      </c>
      <c r="Q71" s="106">
        <f>$I71      +$K71      +$M71      +$O71</f>
        <v>156348175</v>
      </c>
      <c r="R71" s="61">
        <f>IF(($H71      =0),0,((($J71      -$H71      )/$H71      )*100))</f>
        <v>133.23849050145472</v>
      </c>
      <c r="S71" s="62">
        <f>IF(($I71      =0),0,((($K71      -$I71      )/$I71      )*100))</f>
        <v>132.46886520853144</v>
      </c>
      <c r="T71" s="61">
        <f>IF($E71   =0,0,($P71   /$E71   )*100)</f>
        <v>30.903359177227745</v>
      </c>
      <c r="U71" s="65">
        <f>IF($E71   =0,0,($Q71   /$E71   )*100)</f>
        <v>31.018262996674945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795549000</v>
      </c>
      <c r="C72" s="104">
        <f>SUM(C9:C15,C18:C23,C26:C29,C32,C35:C39,C42:C52,C55:C58,C61:C65,C69)</f>
        <v>0</v>
      </c>
      <c r="D72" s="104"/>
      <c r="E72" s="104">
        <f>$B72      +$C72      +$D72</f>
        <v>795549000</v>
      </c>
      <c r="F72" s="105">
        <f t="shared" ref="F72:O72" si="46">SUM(F9:F15,F18:F23,F26:F29,F32,F35:F39,F42:F52,F55:F58,F61:F65,F69)</f>
        <v>795549000</v>
      </c>
      <c r="G72" s="106">
        <f t="shared" si="46"/>
        <v>201796000</v>
      </c>
      <c r="H72" s="105">
        <f t="shared" si="46"/>
        <v>48397000</v>
      </c>
      <c r="I72" s="106">
        <f t="shared" si="46"/>
        <v>48730149</v>
      </c>
      <c r="J72" s="105">
        <f t="shared" si="46"/>
        <v>111137000</v>
      </c>
      <c r="K72" s="106">
        <f t="shared" si="46"/>
        <v>111899987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159534000</v>
      </c>
      <c r="Q72" s="106">
        <f>$I72      +$K72      +$M72      +$O72</f>
        <v>160630136</v>
      </c>
      <c r="R72" s="61">
        <f>IF(($H72      =0),0,((($J72      -$H72      )/$H72      )*100))</f>
        <v>129.63613447114491</v>
      </c>
      <c r="S72" s="62">
        <f>IF(($I72      =0),0,((($K72      -$I72      )/$I72      )*100))</f>
        <v>129.63194099816931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30.865222211258857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31.077292874651995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psc3UnHR8KFmvwK1eIbkVSlNN1ekxSBCBfHSrlbKtsZty6ymPFwy7vvXtg41hK+JDze8uvdJ8rUkzNDrXUsszQ==" saltValue="b0xUgeajLjqx9uFOQA821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2200000</v>
      </c>
      <c r="C10" s="92">
        <v>0</v>
      </c>
      <c r="D10" s="92"/>
      <c r="E10" s="92">
        <f t="shared" ref="E10:E16" si="0">$B10      +$C10      +$D10</f>
        <v>2200000</v>
      </c>
      <c r="F10" s="93">
        <v>2200000</v>
      </c>
      <c r="G10" s="94">
        <v>2200000</v>
      </c>
      <c r="H10" s="93">
        <v>387000</v>
      </c>
      <c r="I10" s="94"/>
      <c r="J10" s="93">
        <v>396000</v>
      </c>
      <c r="K10" s="94"/>
      <c r="L10" s="93"/>
      <c r="M10" s="94"/>
      <c r="N10" s="93"/>
      <c r="O10" s="94"/>
      <c r="P10" s="93">
        <f t="shared" ref="P10:P16" si="1">$H10      +$J10      +$L10      +$N10</f>
        <v>783000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2.3255813953488373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35.590909090909086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2200000</v>
      </c>
      <c r="C16" s="95">
        <f>SUM(C9:C15)</f>
        <v>0</v>
      </c>
      <c r="D16" s="95"/>
      <c r="E16" s="95">
        <f t="shared" si="0"/>
        <v>2200000</v>
      </c>
      <c r="F16" s="96">
        <f t="shared" ref="F16:O16" si="7">SUM(F9:F15)</f>
        <v>2200000</v>
      </c>
      <c r="G16" s="97">
        <f t="shared" si="7"/>
        <v>2200000</v>
      </c>
      <c r="H16" s="96">
        <f t="shared" si="7"/>
        <v>387000</v>
      </c>
      <c r="I16" s="97">
        <f t="shared" si="7"/>
        <v>0</v>
      </c>
      <c r="J16" s="96">
        <f t="shared" si="7"/>
        <v>396000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783000</v>
      </c>
      <c r="Q16" s="97">
        <f t="shared" si="2"/>
        <v>0</v>
      </c>
      <c r="R16" s="52">
        <f t="shared" si="3"/>
        <v>2.3255813953488373</v>
      </c>
      <c r="S16" s="53">
        <f t="shared" si="4"/>
        <v>0</v>
      </c>
      <c r="T16" s="52">
        <f>IF((SUM($E9:$E13)+$E15)=0,0,(P16/(SUM($E9:$E13)+$E15)*100))</f>
        <v>35.590909090909086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3851000</v>
      </c>
      <c r="C32" s="92">
        <v>0</v>
      </c>
      <c r="D32" s="92"/>
      <c r="E32" s="92">
        <f>$B32      +$C32      +$D32</f>
        <v>3851000</v>
      </c>
      <c r="F32" s="93">
        <v>3851000</v>
      </c>
      <c r="G32" s="94">
        <v>2695000</v>
      </c>
      <c r="H32" s="93"/>
      <c r="I32" s="94"/>
      <c r="J32" s="93">
        <v>2266000</v>
      </c>
      <c r="K32" s="94"/>
      <c r="L32" s="93"/>
      <c r="M32" s="94"/>
      <c r="N32" s="93"/>
      <c r="O32" s="94"/>
      <c r="P32" s="93">
        <f>$H32      +$J32      +$L32      +$N32</f>
        <v>2266000</v>
      </c>
      <c r="Q32" s="94">
        <f>$I32      +$K32      +$M32      +$O32</f>
        <v>0</v>
      </c>
      <c r="R32" s="48">
        <f>IF(($H32      =0),0,((($J32      -$H32      )/$H32      )*100))</f>
        <v>0</v>
      </c>
      <c r="S32" s="49">
        <f>IF(($I32      =0),0,((($K32      -$I32      )/$I32      )*100))</f>
        <v>0</v>
      </c>
      <c r="T32" s="48">
        <f>IF(($E32      =0),0,(($P32      /$E32      )*100))</f>
        <v>58.841859257335763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3851000</v>
      </c>
      <c r="C33" s="95">
        <f>C32</f>
        <v>0</v>
      </c>
      <c r="D33" s="95"/>
      <c r="E33" s="95">
        <f>$B33      +$C33      +$D33</f>
        <v>3851000</v>
      </c>
      <c r="F33" s="96">
        <f t="shared" ref="F33:O33" si="17">F32</f>
        <v>3851000</v>
      </c>
      <c r="G33" s="97">
        <f t="shared" si="17"/>
        <v>2695000</v>
      </c>
      <c r="H33" s="96">
        <f t="shared" si="17"/>
        <v>0</v>
      </c>
      <c r="I33" s="97">
        <f t="shared" si="17"/>
        <v>0</v>
      </c>
      <c r="J33" s="96">
        <f t="shared" si="17"/>
        <v>2266000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2266000</v>
      </c>
      <c r="Q33" s="97">
        <f>$I33      +$K33      +$M33      +$O33</f>
        <v>0</v>
      </c>
      <c r="R33" s="52">
        <f>IF(($H33      =0),0,((($J33      -$H33      )/$H33      )*100))</f>
        <v>0</v>
      </c>
      <c r="S33" s="53">
        <f>IF(($I33      =0),0,((($K33      -$I33      )/$I33      )*100))</f>
        <v>0</v>
      </c>
      <c r="T33" s="52">
        <f>IF($E33   =0,0,($P33   /$E33   )*100)</f>
        <v>58.841859257335763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18000000</v>
      </c>
      <c r="C35" s="92">
        <v>0</v>
      </c>
      <c r="D35" s="92"/>
      <c r="E35" s="92">
        <f t="shared" ref="E35:E40" si="18">$B35      +$C35      +$D35</f>
        <v>18000000</v>
      </c>
      <c r="F35" s="93">
        <v>18000000</v>
      </c>
      <c r="G35" s="94">
        <v>18000000</v>
      </c>
      <c r="H35" s="93"/>
      <c r="I35" s="94"/>
      <c r="J35" s="93">
        <v>4218000</v>
      </c>
      <c r="K35" s="94"/>
      <c r="L35" s="93"/>
      <c r="M35" s="94"/>
      <c r="N35" s="93"/>
      <c r="O35" s="94"/>
      <c r="P35" s="93">
        <f t="shared" ref="P35:P40" si="19">$H35      +$J35      +$L35      +$N35</f>
        <v>4218000</v>
      </c>
      <c r="Q35" s="94">
        <f t="shared" ref="Q35:Q40" si="20">$I35      +$K35      +$M35      +$O35</f>
        <v>0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0</v>
      </c>
      <c r="T35" s="48">
        <f t="shared" ref="T35:T39" si="23">IF(($E35      =0),0,(($P35      /$E35      )*100))</f>
        <v>23.433333333333334</v>
      </c>
      <c r="U35" s="50">
        <f t="shared" ref="U35:U39" si="24">IF(($E35      =0),0,(($Q35      /$E35      )*100))</f>
        <v>0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17061000</v>
      </c>
      <c r="C36" s="92">
        <v>0</v>
      </c>
      <c r="D36" s="92"/>
      <c r="E36" s="92">
        <f t="shared" si="18"/>
        <v>17061000</v>
      </c>
      <c r="F36" s="93">
        <v>17061000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35061000</v>
      </c>
      <c r="C40" s="95">
        <f>SUM(C35:C39)</f>
        <v>0</v>
      </c>
      <c r="D40" s="95"/>
      <c r="E40" s="95">
        <f t="shared" si="18"/>
        <v>35061000</v>
      </c>
      <c r="F40" s="96">
        <f t="shared" ref="F40:O40" si="25">SUM(F35:F39)</f>
        <v>35061000</v>
      </c>
      <c r="G40" s="97">
        <f t="shared" si="25"/>
        <v>18000000</v>
      </c>
      <c r="H40" s="96">
        <f t="shared" si="25"/>
        <v>0</v>
      </c>
      <c r="I40" s="97">
        <f t="shared" si="25"/>
        <v>0</v>
      </c>
      <c r="J40" s="96">
        <f t="shared" si="25"/>
        <v>4218000</v>
      </c>
      <c r="K40" s="97">
        <f t="shared" si="25"/>
        <v>0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4218000</v>
      </c>
      <c r="Q40" s="97">
        <f t="shared" si="20"/>
        <v>0</v>
      </c>
      <c r="R40" s="52">
        <f t="shared" si="21"/>
        <v>0</v>
      </c>
      <c r="S40" s="53">
        <f t="shared" si="22"/>
        <v>0</v>
      </c>
      <c r="T40" s="52">
        <f>IF((+$E35+$E38) =0,0,(P40   /(+$E35+$E38) )*100)</f>
        <v>23.433333333333334</v>
      </c>
      <c r="U40" s="54">
        <f>IF((+$E35+$E38) =0,0,(Q40   /(+$E35+$E38) )*100)</f>
        <v>0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41112000</v>
      </c>
      <c r="C67" s="104">
        <f>SUM(C9:C15,C18:C23,C26:C29,C32,C35:C39,C42:C52,C55:C58,C61:C65)</f>
        <v>0</v>
      </c>
      <c r="D67" s="104"/>
      <c r="E67" s="104">
        <f t="shared" si="35"/>
        <v>41112000</v>
      </c>
      <c r="F67" s="105">
        <f t="shared" ref="F67:O67" si="43">SUM(F9:F15,F18:F23,F26:F29,F32,F35:F39,F42:F52,F55:F58,F61:F65)</f>
        <v>41112000</v>
      </c>
      <c r="G67" s="106">
        <f t="shared" si="43"/>
        <v>22895000</v>
      </c>
      <c r="H67" s="105">
        <f t="shared" si="43"/>
        <v>387000</v>
      </c>
      <c r="I67" s="106">
        <f t="shared" si="43"/>
        <v>0</v>
      </c>
      <c r="J67" s="105">
        <f t="shared" si="43"/>
        <v>6880000</v>
      </c>
      <c r="K67" s="106">
        <f t="shared" si="43"/>
        <v>0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7267000</v>
      </c>
      <c r="Q67" s="106">
        <f t="shared" si="37"/>
        <v>0</v>
      </c>
      <c r="R67" s="61">
        <f t="shared" si="38"/>
        <v>1677.7777777777778</v>
      </c>
      <c r="S67" s="62">
        <f t="shared" si="39"/>
        <v>0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30.214959876928194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0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64105000</v>
      </c>
      <c r="C69" s="92">
        <v>0</v>
      </c>
      <c r="D69" s="92"/>
      <c r="E69" s="92">
        <f>$B69      +$C69      +$D69</f>
        <v>64105000</v>
      </c>
      <c r="F69" s="93">
        <v>64105000</v>
      </c>
      <c r="G69" s="94">
        <v>42562000</v>
      </c>
      <c r="H69" s="93">
        <v>25040000</v>
      </c>
      <c r="I69" s="94"/>
      <c r="J69" s="93">
        <v>6963000</v>
      </c>
      <c r="K69" s="94"/>
      <c r="L69" s="93"/>
      <c r="M69" s="94"/>
      <c r="N69" s="93"/>
      <c r="O69" s="94"/>
      <c r="P69" s="93">
        <f>$H69      +$J69      +$L69      +$N69</f>
        <v>32003000</v>
      </c>
      <c r="Q69" s="94">
        <f>$I69      +$K69      +$M69      +$O69</f>
        <v>0</v>
      </c>
      <c r="R69" s="48">
        <f>IF(($H69      =0),0,((($J69      -$H69      )/$H69      )*100))</f>
        <v>-72.192492012779553</v>
      </c>
      <c r="S69" s="49">
        <f>IF(($I69      =0),0,((($K69      -$I69      )/$I69      )*100))</f>
        <v>0</v>
      </c>
      <c r="T69" s="48">
        <f>IF(($E69      =0),0,(($P69      /$E69      )*100))</f>
        <v>49.922782934248502</v>
      </c>
      <c r="U69" s="50">
        <f>IF(($E69      =0),0,(($Q69      /$E69      )*100))</f>
        <v>0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64105000</v>
      </c>
      <c r="C70" s="101">
        <f>C69</f>
        <v>0</v>
      </c>
      <c r="D70" s="101"/>
      <c r="E70" s="101">
        <f>$B70      +$C70      +$D70</f>
        <v>64105000</v>
      </c>
      <c r="F70" s="102">
        <f t="shared" ref="F70:O70" si="44">F69</f>
        <v>64105000</v>
      </c>
      <c r="G70" s="103">
        <f t="shared" si="44"/>
        <v>42562000</v>
      </c>
      <c r="H70" s="102">
        <f t="shared" si="44"/>
        <v>25040000</v>
      </c>
      <c r="I70" s="103">
        <f t="shared" si="44"/>
        <v>0</v>
      </c>
      <c r="J70" s="102">
        <f t="shared" si="44"/>
        <v>6963000</v>
      </c>
      <c r="K70" s="103">
        <f t="shared" si="44"/>
        <v>0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32003000</v>
      </c>
      <c r="Q70" s="103">
        <f>$I70      +$K70      +$M70      +$O70</f>
        <v>0</v>
      </c>
      <c r="R70" s="57">
        <f>IF(($H70      =0),0,((($J70      -$H70      )/$H70      )*100))</f>
        <v>-72.192492012779553</v>
      </c>
      <c r="S70" s="58">
        <f>IF(($I70      =0),0,((($K70      -$I70      )/$I70      )*100))</f>
        <v>0</v>
      </c>
      <c r="T70" s="57">
        <f>IF($E70   =0,0,($P70   /$E70   )*100)</f>
        <v>49.922782934248502</v>
      </c>
      <c r="U70" s="59">
        <f>IF($E70   =0,0,($Q70   /$E70 )*100)</f>
        <v>0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64105000</v>
      </c>
      <c r="C71" s="104">
        <f>C69</f>
        <v>0</v>
      </c>
      <c r="D71" s="104"/>
      <c r="E71" s="104">
        <f>$B71      +$C71      +$D71</f>
        <v>64105000</v>
      </c>
      <c r="F71" s="105">
        <f t="shared" ref="F71:O71" si="45">F69</f>
        <v>64105000</v>
      </c>
      <c r="G71" s="106">
        <f t="shared" si="45"/>
        <v>42562000</v>
      </c>
      <c r="H71" s="105">
        <f t="shared" si="45"/>
        <v>25040000</v>
      </c>
      <c r="I71" s="106">
        <f t="shared" si="45"/>
        <v>0</v>
      </c>
      <c r="J71" s="105">
        <f t="shared" si="45"/>
        <v>6963000</v>
      </c>
      <c r="K71" s="106">
        <f t="shared" si="45"/>
        <v>0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32003000</v>
      </c>
      <c r="Q71" s="106">
        <f>$I71      +$K71      +$M71      +$O71</f>
        <v>0</v>
      </c>
      <c r="R71" s="61">
        <f>IF(($H71      =0),0,((($J71      -$H71      )/$H71      )*100))</f>
        <v>-72.192492012779553</v>
      </c>
      <c r="S71" s="62">
        <f>IF(($I71      =0),0,((($K71      -$I71      )/$I71      )*100))</f>
        <v>0</v>
      </c>
      <c r="T71" s="61">
        <f>IF($E71   =0,0,($P71   /$E71   )*100)</f>
        <v>49.922782934248502</v>
      </c>
      <c r="U71" s="65">
        <f>IF($E71   =0,0,($Q71   /$E71   )*100)</f>
        <v>0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105217000</v>
      </c>
      <c r="C72" s="104">
        <f>SUM(C9:C15,C18:C23,C26:C29,C32,C35:C39,C42:C52,C55:C58,C61:C65,C69)</f>
        <v>0</v>
      </c>
      <c r="D72" s="104"/>
      <c r="E72" s="104">
        <f>$B72      +$C72      +$D72</f>
        <v>105217000</v>
      </c>
      <c r="F72" s="105">
        <f t="shared" ref="F72:O72" si="46">SUM(F9:F15,F18:F23,F26:F29,F32,F35:F39,F42:F52,F55:F58,F61:F65,F69)</f>
        <v>105217000</v>
      </c>
      <c r="G72" s="106">
        <f t="shared" si="46"/>
        <v>65457000</v>
      </c>
      <c r="H72" s="105">
        <f t="shared" si="46"/>
        <v>25427000</v>
      </c>
      <c r="I72" s="106">
        <f t="shared" si="46"/>
        <v>0</v>
      </c>
      <c r="J72" s="105">
        <f t="shared" si="46"/>
        <v>13843000</v>
      </c>
      <c r="K72" s="106">
        <f t="shared" si="46"/>
        <v>0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39270000</v>
      </c>
      <c r="Q72" s="106">
        <f>$I72      +$K72      +$M72      +$O72</f>
        <v>0</v>
      </c>
      <c r="R72" s="61">
        <f>IF(($H72      =0),0,((($J72      -$H72      )/$H72      )*100))</f>
        <v>-45.557871553860068</v>
      </c>
      <c r="S72" s="62">
        <f>IF(($I72      =0),0,((($K72      -$I72      )/$I72      )*100))</f>
        <v>0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44.546032034121332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0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Be824kLyddg7Fi/Fd9OyYM4Q4WIUvb6OTAsrnRYLjDLW9jDbxmux3ZqJdAHikkLMbnSc11Zb9XekopYfQM08JQ==" saltValue="l8upaWvTn6496T35cIzYAg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6" si="0">$B10      +$C10      +$D10</f>
        <v>2000000</v>
      </c>
      <c r="F10" s="93">
        <v>2000000</v>
      </c>
      <c r="G10" s="94">
        <v>2000000</v>
      </c>
      <c r="H10" s="93">
        <v>126000</v>
      </c>
      <c r="I10" s="94">
        <v>125000</v>
      </c>
      <c r="J10" s="93">
        <v>578000</v>
      </c>
      <c r="K10" s="94">
        <v>577025</v>
      </c>
      <c r="L10" s="93"/>
      <c r="M10" s="94"/>
      <c r="N10" s="93"/>
      <c r="O10" s="94"/>
      <c r="P10" s="93">
        <f t="shared" ref="P10:P16" si="1">$H10      +$J10      +$L10      +$N10</f>
        <v>704000</v>
      </c>
      <c r="Q10" s="94">
        <f t="shared" ref="Q10:Q16" si="2">$I10      +$K10      +$M10      +$O10</f>
        <v>702025</v>
      </c>
      <c r="R10" s="48">
        <f t="shared" ref="R10:R16" si="3">IF(($H10      =0),0,((($J10      -$H10      )/$H10      )*100))</f>
        <v>358.73015873015873</v>
      </c>
      <c r="S10" s="49">
        <f t="shared" ref="S10:S16" si="4">IF(($I10      =0),0,((($K10      -$I10      )/$I10      )*100))</f>
        <v>361.62</v>
      </c>
      <c r="T10" s="48">
        <f t="shared" ref="T10:T15" si="5">IF(($E10      =0),0,(($P10      /$E10      )*100))</f>
        <v>35.199999999999996</v>
      </c>
      <c r="U10" s="50">
        <f t="shared" ref="U10:U15" si="6">IF(($E10      =0),0,(($Q10      /$E10      )*100))</f>
        <v>35.10125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2000000</v>
      </c>
      <c r="C16" s="95">
        <f>SUM(C9:C15)</f>
        <v>0</v>
      </c>
      <c r="D16" s="95"/>
      <c r="E16" s="95">
        <f t="shared" si="0"/>
        <v>2000000</v>
      </c>
      <c r="F16" s="96">
        <f t="shared" ref="F16:O16" si="7">SUM(F9:F15)</f>
        <v>2000000</v>
      </c>
      <c r="G16" s="97">
        <f t="shared" si="7"/>
        <v>2000000</v>
      </c>
      <c r="H16" s="96">
        <f t="shared" si="7"/>
        <v>126000</v>
      </c>
      <c r="I16" s="97">
        <f t="shared" si="7"/>
        <v>125000</v>
      </c>
      <c r="J16" s="96">
        <f t="shared" si="7"/>
        <v>578000</v>
      </c>
      <c r="K16" s="97">
        <f t="shared" si="7"/>
        <v>577025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704000</v>
      </c>
      <c r="Q16" s="97">
        <f t="shared" si="2"/>
        <v>702025</v>
      </c>
      <c r="R16" s="52">
        <f t="shared" si="3"/>
        <v>358.73015873015873</v>
      </c>
      <c r="S16" s="53">
        <f t="shared" si="4"/>
        <v>361.62</v>
      </c>
      <c r="T16" s="52">
        <f>IF((SUM($E9:$E13)+$E15)=0,0,(P16/(SUM($E9:$E13)+$E15)*100))</f>
        <v>35.199999999999996</v>
      </c>
      <c r="U16" s="54">
        <f>IF((SUM($E9:$E13)+$E15)=0,0,(Q16/(SUM($E9:$E13)+$E15)*100))</f>
        <v>35.10125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1918000</v>
      </c>
      <c r="C32" s="92">
        <v>0</v>
      </c>
      <c r="D32" s="92"/>
      <c r="E32" s="92">
        <f>$B32      +$C32      +$D32</f>
        <v>1918000</v>
      </c>
      <c r="F32" s="93">
        <v>1918000</v>
      </c>
      <c r="G32" s="94">
        <v>1343000</v>
      </c>
      <c r="H32" s="93">
        <v>1029000</v>
      </c>
      <c r="I32" s="94"/>
      <c r="J32" s="93">
        <v>591000</v>
      </c>
      <c r="K32" s="94">
        <v>997230</v>
      </c>
      <c r="L32" s="93"/>
      <c r="M32" s="94"/>
      <c r="N32" s="93"/>
      <c r="O32" s="94"/>
      <c r="P32" s="93">
        <f>$H32      +$J32      +$L32      +$N32</f>
        <v>1620000</v>
      </c>
      <c r="Q32" s="94">
        <f>$I32      +$K32      +$M32      +$O32</f>
        <v>997230</v>
      </c>
      <c r="R32" s="48">
        <f>IF(($H32      =0),0,((($J32      -$H32      )/$H32      )*100))</f>
        <v>-42.565597667638485</v>
      </c>
      <c r="S32" s="49">
        <f>IF(($I32      =0),0,((($K32      -$I32      )/$I32      )*100))</f>
        <v>0</v>
      </c>
      <c r="T32" s="48">
        <f>IF(($E32      =0),0,(($P32      /$E32      )*100))</f>
        <v>84.462982273201249</v>
      </c>
      <c r="U32" s="50">
        <f>IF(($E32      =0),0,(($Q32      /$E32      )*100))</f>
        <v>51.99322210636079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1918000</v>
      </c>
      <c r="C33" s="95">
        <f>C32</f>
        <v>0</v>
      </c>
      <c r="D33" s="95"/>
      <c r="E33" s="95">
        <f>$B33      +$C33      +$D33</f>
        <v>1918000</v>
      </c>
      <c r="F33" s="96">
        <f t="shared" ref="F33:O33" si="17">F32</f>
        <v>1918000</v>
      </c>
      <c r="G33" s="97">
        <f t="shared" si="17"/>
        <v>1343000</v>
      </c>
      <c r="H33" s="96">
        <f t="shared" si="17"/>
        <v>1029000</v>
      </c>
      <c r="I33" s="97">
        <f t="shared" si="17"/>
        <v>0</v>
      </c>
      <c r="J33" s="96">
        <f t="shared" si="17"/>
        <v>591000</v>
      </c>
      <c r="K33" s="97">
        <f t="shared" si="17"/>
        <v>997230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1620000</v>
      </c>
      <c r="Q33" s="97">
        <f>$I33      +$K33      +$M33      +$O33</f>
        <v>997230</v>
      </c>
      <c r="R33" s="52">
        <f>IF(($H33      =0),0,((($J33      -$H33      )/$H33      )*100))</f>
        <v>-42.565597667638485</v>
      </c>
      <c r="S33" s="53">
        <f>IF(($I33      =0),0,((($K33      -$I33      )/$I33      )*100))</f>
        <v>0</v>
      </c>
      <c r="T33" s="52">
        <f>IF($E33   =0,0,($P33   /$E33   )*100)</f>
        <v>84.462982273201249</v>
      </c>
      <c r="U33" s="54">
        <f>IF($E33   =0,0,($Q33   /$E33   )*100)</f>
        <v>51.99322210636079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10000000</v>
      </c>
      <c r="C35" s="92">
        <v>0</v>
      </c>
      <c r="D35" s="92"/>
      <c r="E35" s="92">
        <f t="shared" ref="E35:E40" si="18">$B35      +$C35      +$D35</f>
        <v>10000000</v>
      </c>
      <c r="F35" s="93">
        <v>10000000</v>
      </c>
      <c r="G35" s="94">
        <v>10000000</v>
      </c>
      <c r="H35" s="93"/>
      <c r="I35" s="94">
        <v>1522902</v>
      </c>
      <c r="J35" s="93">
        <v>513000</v>
      </c>
      <c r="K35" s="94">
        <v>495000</v>
      </c>
      <c r="L35" s="93"/>
      <c r="M35" s="94"/>
      <c r="N35" s="93"/>
      <c r="O35" s="94"/>
      <c r="P35" s="93">
        <f t="shared" ref="P35:P40" si="19">$H35      +$J35      +$L35      +$N35</f>
        <v>513000</v>
      </c>
      <c r="Q35" s="94">
        <f t="shared" ref="Q35:Q40" si="20">$I35      +$K35      +$M35      +$O35</f>
        <v>2017902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-67.496266995512514</v>
      </c>
      <c r="T35" s="48">
        <f t="shared" ref="T35:T39" si="23">IF(($E35      =0),0,(($P35      /$E35      )*100))</f>
        <v>5.13</v>
      </c>
      <c r="U35" s="50">
        <f t="shared" ref="U35:U39" si="24">IF(($E35      =0),0,(($Q35      /$E35      )*100))</f>
        <v>20.179020000000001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9874000</v>
      </c>
      <c r="C36" s="92">
        <v>0</v>
      </c>
      <c r="D36" s="92"/>
      <c r="E36" s="92">
        <f t="shared" si="18"/>
        <v>9874000</v>
      </c>
      <c r="F36" s="93">
        <v>9874000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4000000</v>
      </c>
      <c r="C38" s="92">
        <v>0</v>
      </c>
      <c r="D38" s="92"/>
      <c r="E38" s="92">
        <f t="shared" si="18"/>
        <v>4000000</v>
      </c>
      <c r="F38" s="93">
        <v>4000000</v>
      </c>
      <c r="G38" s="94">
        <v>3000000</v>
      </c>
      <c r="H38" s="93"/>
      <c r="I38" s="94">
        <v>-869565</v>
      </c>
      <c r="J38" s="93">
        <v>40000</v>
      </c>
      <c r="K38" s="94">
        <v>4347824</v>
      </c>
      <c r="L38" s="93"/>
      <c r="M38" s="94"/>
      <c r="N38" s="93"/>
      <c r="O38" s="94"/>
      <c r="P38" s="93">
        <f t="shared" si="19"/>
        <v>40000</v>
      </c>
      <c r="Q38" s="94">
        <f t="shared" si="20"/>
        <v>3478259</v>
      </c>
      <c r="R38" s="48">
        <f t="shared" si="21"/>
        <v>0</v>
      </c>
      <c r="S38" s="49">
        <f t="shared" si="22"/>
        <v>-599.99988499997119</v>
      </c>
      <c r="T38" s="48">
        <f t="shared" si="23"/>
        <v>1</v>
      </c>
      <c r="U38" s="50">
        <f t="shared" si="24"/>
        <v>86.956474999999998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23874000</v>
      </c>
      <c r="C40" s="95">
        <f>SUM(C35:C39)</f>
        <v>0</v>
      </c>
      <c r="D40" s="95"/>
      <c r="E40" s="95">
        <f t="shared" si="18"/>
        <v>23874000</v>
      </c>
      <c r="F40" s="96">
        <f t="shared" ref="F40:O40" si="25">SUM(F35:F39)</f>
        <v>23874000</v>
      </c>
      <c r="G40" s="97">
        <f t="shared" si="25"/>
        <v>13000000</v>
      </c>
      <c r="H40" s="96">
        <f t="shared" si="25"/>
        <v>0</v>
      </c>
      <c r="I40" s="97">
        <f t="shared" si="25"/>
        <v>653337</v>
      </c>
      <c r="J40" s="96">
        <f t="shared" si="25"/>
        <v>553000</v>
      </c>
      <c r="K40" s="97">
        <f t="shared" si="25"/>
        <v>4842824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553000</v>
      </c>
      <c r="Q40" s="97">
        <f t="shared" si="20"/>
        <v>5496161</v>
      </c>
      <c r="R40" s="52">
        <f t="shared" si="21"/>
        <v>0</v>
      </c>
      <c r="S40" s="53">
        <f t="shared" si="22"/>
        <v>641.24441138340546</v>
      </c>
      <c r="T40" s="52">
        <f>IF((+$E35+$E38) =0,0,(P40   /(+$E35+$E38) )*100)</f>
        <v>3.95</v>
      </c>
      <c r="U40" s="54">
        <f>IF((+$E35+$E38) =0,0,(Q40   /(+$E35+$E38) )*100)</f>
        <v>39.258292857142855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27792000</v>
      </c>
      <c r="C67" s="104">
        <f>SUM(C9:C15,C18:C23,C26:C29,C32,C35:C39,C42:C52,C55:C58,C61:C65)</f>
        <v>0</v>
      </c>
      <c r="D67" s="104"/>
      <c r="E67" s="104">
        <f t="shared" si="35"/>
        <v>27792000</v>
      </c>
      <c r="F67" s="105">
        <f t="shared" ref="F67:O67" si="43">SUM(F9:F15,F18:F23,F26:F29,F32,F35:F39,F42:F52,F55:F58,F61:F65)</f>
        <v>27792000</v>
      </c>
      <c r="G67" s="106">
        <f t="shared" si="43"/>
        <v>16343000</v>
      </c>
      <c r="H67" s="105">
        <f t="shared" si="43"/>
        <v>1155000</v>
      </c>
      <c r="I67" s="106">
        <f t="shared" si="43"/>
        <v>778337</v>
      </c>
      <c r="J67" s="105">
        <f t="shared" si="43"/>
        <v>1722000</v>
      </c>
      <c r="K67" s="106">
        <f t="shared" si="43"/>
        <v>6417079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2877000</v>
      </c>
      <c r="Q67" s="106">
        <f t="shared" si="37"/>
        <v>7195416</v>
      </c>
      <c r="R67" s="61">
        <f t="shared" si="38"/>
        <v>49.090909090909093</v>
      </c>
      <c r="S67" s="62">
        <f t="shared" si="39"/>
        <v>724.46022738222644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16.056479517803325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40.157472932246904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60836000</v>
      </c>
      <c r="C69" s="92">
        <v>0</v>
      </c>
      <c r="D69" s="92"/>
      <c r="E69" s="92">
        <f>$B69      +$C69      +$D69</f>
        <v>60836000</v>
      </c>
      <c r="F69" s="93">
        <v>60836000</v>
      </c>
      <c r="G69" s="94">
        <v>19100000</v>
      </c>
      <c r="H69" s="93">
        <v>16264000</v>
      </c>
      <c r="I69" s="94">
        <v>12867203</v>
      </c>
      <c r="J69" s="93">
        <v>15659000</v>
      </c>
      <c r="K69" s="94">
        <v>14170839</v>
      </c>
      <c r="L69" s="93"/>
      <c r="M69" s="94"/>
      <c r="N69" s="93"/>
      <c r="O69" s="94"/>
      <c r="P69" s="93">
        <f>$H69      +$J69      +$L69      +$N69</f>
        <v>31923000</v>
      </c>
      <c r="Q69" s="94">
        <f>$I69      +$K69      +$M69      +$O69</f>
        <v>27038042</v>
      </c>
      <c r="R69" s="48">
        <f>IF(($H69      =0),0,((($J69      -$H69      )/$H69      )*100))</f>
        <v>-3.7198721101819974</v>
      </c>
      <c r="S69" s="49">
        <f>IF(($I69      =0),0,((($K69      -$I69      )/$I69      )*100))</f>
        <v>10.131463691060132</v>
      </c>
      <c r="T69" s="48">
        <f>IF(($E69      =0),0,(($P69      /$E69      )*100))</f>
        <v>52.47386415937931</v>
      </c>
      <c r="U69" s="50">
        <f>IF(($E69      =0),0,(($Q69      /$E69      )*100))</f>
        <v>44.444148201722669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60836000</v>
      </c>
      <c r="C70" s="101">
        <f>C69</f>
        <v>0</v>
      </c>
      <c r="D70" s="101"/>
      <c r="E70" s="101">
        <f>$B70      +$C70      +$D70</f>
        <v>60836000</v>
      </c>
      <c r="F70" s="102">
        <f t="shared" ref="F70:O70" si="44">F69</f>
        <v>60836000</v>
      </c>
      <c r="G70" s="103">
        <f t="shared" si="44"/>
        <v>19100000</v>
      </c>
      <c r="H70" s="102">
        <f t="shared" si="44"/>
        <v>16264000</v>
      </c>
      <c r="I70" s="103">
        <f t="shared" si="44"/>
        <v>12867203</v>
      </c>
      <c r="J70" s="102">
        <f t="shared" si="44"/>
        <v>15659000</v>
      </c>
      <c r="K70" s="103">
        <f t="shared" si="44"/>
        <v>14170839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31923000</v>
      </c>
      <c r="Q70" s="103">
        <f>$I70      +$K70      +$M70      +$O70</f>
        <v>27038042</v>
      </c>
      <c r="R70" s="57">
        <f>IF(($H70      =0),0,((($J70      -$H70      )/$H70      )*100))</f>
        <v>-3.7198721101819974</v>
      </c>
      <c r="S70" s="58">
        <f>IF(($I70      =0),0,((($K70      -$I70      )/$I70      )*100))</f>
        <v>10.131463691060132</v>
      </c>
      <c r="T70" s="57">
        <f>IF($E70   =0,0,($P70   /$E70   )*100)</f>
        <v>52.47386415937931</v>
      </c>
      <c r="U70" s="59">
        <f>IF($E70   =0,0,($Q70   /$E70 )*100)</f>
        <v>44.444148201722669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60836000</v>
      </c>
      <c r="C71" s="104">
        <f>C69</f>
        <v>0</v>
      </c>
      <c r="D71" s="104"/>
      <c r="E71" s="104">
        <f>$B71      +$C71      +$D71</f>
        <v>60836000</v>
      </c>
      <c r="F71" s="105">
        <f t="shared" ref="F71:O71" si="45">F69</f>
        <v>60836000</v>
      </c>
      <c r="G71" s="106">
        <f t="shared" si="45"/>
        <v>19100000</v>
      </c>
      <c r="H71" s="105">
        <f t="shared" si="45"/>
        <v>16264000</v>
      </c>
      <c r="I71" s="106">
        <f t="shared" si="45"/>
        <v>12867203</v>
      </c>
      <c r="J71" s="105">
        <f t="shared" si="45"/>
        <v>15659000</v>
      </c>
      <c r="K71" s="106">
        <f t="shared" si="45"/>
        <v>14170839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31923000</v>
      </c>
      <c r="Q71" s="106">
        <f>$I71      +$K71      +$M71      +$O71</f>
        <v>27038042</v>
      </c>
      <c r="R71" s="61">
        <f>IF(($H71      =0),0,((($J71      -$H71      )/$H71      )*100))</f>
        <v>-3.7198721101819974</v>
      </c>
      <c r="S71" s="62">
        <f>IF(($I71      =0),0,((($K71      -$I71      )/$I71      )*100))</f>
        <v>10.131463691060132</v>
      </c>
      <c r="T71" s="61">
        <f>IF($E71   =0,0,($P71   /$E71   )*100)</f>
        <v>52.47386415937931</v>
      </c>
      <c r="U71" s="65">
        <f>IF($E71   =0,0,($Q71   /$E71   )*100)</f>
        <v>44.444148201722669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88628000</v>
      </c>
      <c r="C72" s="104">
        <f>SUM(C9:C15,C18:C23,C26:C29,C32,C35:C39,C42:C52,C55:C58,C61:C65,C69)</f>
        <v>0</v>
      </c>
      <c r="D72" s="104"/>
      <c r="E72" s="104">
        <f>$B72      +$C72      +$D72</f>
        <v>88628000</v>
      </c>
      <c r="F72" s="105">
        <f t="shared" ref="F72:O72" si="46">SUM(F9:F15,F18:F23,F26:F29,F32,F35:F39,F42:F52,F55:F58,F61:F65,F69)</f>
        <v>88628000</v>
      </c>
      <c r="G72" s="106">
        <f t="shared" si="46"/>
        <v>35443000</v>
      </c>
      <c r="H72" s="105">
        <f t="shared" si="46"/>
        <v>17419000</v>
      </c>
      <c r="I72" s="106">
        <f t="shared" si="46"/>
        <v>13645540</v>
      </c>
      <c r="J72" s="105">
        <f t="shared" si="46"/>
        <v>17381000</v>
      </c>
      <c r="K72" s="106">
        <f t="shared" si="46"/>
        <v>20587918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34800000</v>
      </c>
      <c r="Q72" s="106">
        <f>$I72      +$K72      +$M72      +$O72</f>
        <v>34233458</v>
      </c>
      <c r="R72" s="61">
        <f>IF(($H72      =0),0,((($J72      -$H72      )/$H72      )*100))</f>
        <v>-0.21815259199724438</v>
      </c>
      <c r="S72" s="62">
        <f>IF(($I72      =0),0,((($K72      -$I72      )/$I72      )*100))</f>
        <v>50.876535483388707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44.18823170886558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43.4688498361988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ncijlNLBhD+btaMnoxtG1VQIO0pk4oV4aW2JjlXlMcf2hTWizoq7wdvWAEPvgxbxczSDWMaoy4rUSbLTjYi8yA==" saltValue="R+ySwiFH7TjA1IL0e5YRXQ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5"/>
  <sheetViews>
    <sheetView showGridLines="0" workbookViewId="0">
      <selection sqref="A1:U1"/>
    </sheetView>
  </sheetViews>
  <sheetFormatPr defaultRowHeight="12.75" x14ac:dyDescent="0.2"/>
  <cols>
    <col min="1" max="1" width="52.7109375" customWidth="1"/>
    <col min="2" max="11" width="13.7109375" customWidth="1"/>
    <col min="12" max="15" width="13.7109375" hidden="1" customWidth="1"/>
    <col min="16" max="23" width="13.7109375" customWidth="1"/>
    <col min="24" max="24" width="2.7109375" customWidth="1"/>
  </cols>
  <sheetData>
    <row r="1" spans="1:23" x14ac:dyDescent="0.2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32"/>
      <c r="W1" s="32"/>
    </row>
    <row r="2" spans="1:23" ht="18" x14ac:dyDescent="0.25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33"/>
      <c r="W2" s="33"/>
    </row>
    <row r="3" spans="1:23" ht="18" customHeight="1" x14ac:dyDescent="0.25">
      <c r="A3" s="136" t="s">
        <v>2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33"/>
      <c r="W3" s="33"/>
    </row>
    <row r="4" spans="1:23" ht="18" customHeight="1" x14ac:dyDescent="0.25">
      <c r="A4" s="136" t="s">
        <v>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33"/>
      <c r="W4" s="33"/>
    </row>
    <row r="5" spans="1:23" ht="15" customHeight="1" x14ac:dyDescent="0.25">
      <c r="A5" s="137" t="s">
        <v>118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34"/>
      <c r="W5" s="34"/>
    </row>
    <row r="6" spans="1:23" ht="12.75" customHeight="1" x14ac:dyDescent="0.2">
      <c r="A6" s="31"/>
      <c r="B6" s="31" t="s">
        <v>1</v>
      </c>
      <c r="C6" s="31" t="s">
        <v>1</v>
      </c>
      <c r="D6" s="31" t="s">
        <v>1</v>
      </c>
      <c r="E6" s="35" t="s">
        <v>1</v>
      </c>
      <c r="F6" s="133" t="s">
        <v>5</v>
      </c>
      <c r="G6" s="134"/>
      <c r="H6" s="133" t="s">
        <v>6</v>
      </c>
      <c r="I6" s="134"/>
      <c r="J6" s="133" t="s">
        <v>7</v>
      </c>
      <c r="K6" s="134"/>
      <c r="L6" s="133" t="s">
        <v>8</v>
      </c>
      <c r="M6" s="134"/>
      <c r="N6" s="133" t="s">
        <v>9</v>
      </c>
      <c r="O6" s="134"/>
      <c r="P6" s="133" t="s">
        <v>10</v>
      </c>
      <c r="Q6" s="134"/>
      <c r="R6" s="133" t="s">
        <v>11</v>
      </c>
      <c r="S6" s="134"/>
      <c r="T6" s="133" t="s">
        <v>12</v>
      </c>
      <c r="U6" s="134"/>
      <c r="V6" s="133" t="s">
        <v>13</v>
      </c>
      <c r="W6" s="134"/>
    </row>
    <row r="7" spans="1:23" ht="76.5" x14ac:dyDescent="0.2">
      <c r="A7" s="36" t="s">
        <v>14</v>
      </c>
      <c r="B7" s="37" t="s">
        <v>15</v>
      </c>
      <c r="C7" s="37" t="s">
        <v>16</v>
      </c>
      <c r="D7" s="37" t="s">
        <v>17</v>
      </c>
      <c r="E7" s="37" t="s">
        <v>18</v>
      </c>
      <c r="F7" s="38" t="s">
        <v>19</v>
      </c>
      <c r="G7" s="39" t="s">
        <v>20</v>
      </c>
      <c r="H7" s="38" t="s">
        <v>21</v>
      </c>
      <c r="I7" s="39" t="s">
        <v>22</v>
      </c>
      <c r="J7" s="38" t="s">
        <v>23</v>
      </c>
      <c r="K7" s="39" t="s">
        <v>24</v>
      </c>
      <c r="L7" s="38" t="s">
        <v>25</v>
      </c>
      <c r="M7" s="39" t="s">
        <v>26</v>
      </c>
      <c r="N7" s="38" t="s">
        <v>27</v>
      </c>
      <c r="O7" s="39" t="s">
        <v>28</v>
      </c>
      <c r="P7" s="38" t="s">
        <v>29</v>
      </c>
      <c r="Q7" s="39" t="s">
        <v>30</v>
      </c>
      <c r="R7" s="38" t="s">
        <v>29</v>
      </c>
      <c r="S7" s="39" t="s">
        <v>30</v>
      </c>
      <c r="T7" s="38" t="s">
        <v>31</v>
      </c>
      <c r="U7" s="39" t="s">
        <v>32</v>
      </c>
      <c r="V7" s="38" t="s">
        <v>18</v>
      </c>
      <c r="W7" s="39" t="s">
        <v>33</v>
      </c>
    </row>
    <row r="8" spans="1:23" ht="12.95" customHeight="1" x14ac:dyDescent="0.2">
      <c r="A8" s="40" t="s">
        <v>34</v>
      </c>
      <c r="B8" s="41" t="s">
        <v>1</v>
      </c>
      <c r="C8" s="41"/>
      <c r="D8" s="41"/>
      <c r="E8" s="41"/>
      <c r="F8" s="42"/>
      <c r="G8" s="43"/>
      <c r="H8" s="42"/>
      <c r="I8" s="43"/>
      <c r="J8" s="42"/>
      <c r="K8" s="43"/>
      <c r="L8" s="42"/>
      <c r="M8" s="43"/>
      <c r="N8" s="42"/>
      <c r="O8" s="43"/>
      <c r="P8" s="42"/>
      <c r="Q8" s="43"/>
      <c r="R8" s="44"/>
      <c r="S8" s="45"/>
      <c r="T8" s="44"/>
      <c r="U8" s="46"/>
      <c r="V8" s="42"/>
      <c r="W8" s="43"/>
    </row>
    <row r="9" spans="1:23" ht="12.95" customHeight="1" x14ac:dyDescent="0.2">
      <c r="A9" s="47" t="s">
        <v>35</v>
      </c>
      <c r="B9" s="92">
        <v>0</v>
      </c>
      <c r="C9" s="92">
        <v>0</v>
      </c>
      <c r="D9" s="92"/>
      <c r="E9" s="92">
        <f>$B9       +$C9       +$D9</f>
        <v>0</v>
      </c>
      <c r="F9" s="93">
        <v>0</v>
      </c>
      <c r="G9" s="94">
        <v>0</v>
      </c>
      <c r="H9" s="93"/>
      <c r="I9" s="94"/>
      <c r="J9" s="93"/>
      <c r="K9" s="94"/>
      <c r="L9" s="93"/>
      <c r="M9" s="94"/>
      <c r="N9" s="93"/>
      <c r="O9" s="94"/>
      <c r="P9" s="93">
        <f>$H9       +$J9       +$L9       +$N9</f>
        <v>0</v>
      </c>
      <c r="Q9" s="94">
        <f>$I9       +$K9       +$M9       +$O9</f>
        <v>0</v>
      </c>
      <c r="R9" s="48">
        <f>IF(($H9       =0),0,((($J9       -$H9       )/$H9       )*100))</f>
        <v>0</v>
      </c>
      <c r="S9" s="49">
        <f>IF(($I9       =0),0,((($K9       -$I9       )/$I9       )*100))</f>
        <v>0</v>
      </c>
      <c r="T9" s="48">
        <f>IF(($E9       =0),0,(($P9       /$E9       )*100))</f>
        <v>0</v>
      </c>
      <c r="U9" s="50">
        <f>IF(($E9       =0),0,(($Q9       /$E9       )*100))</f>
        <v>0</v>
      </c>
      <c r="V9" s="93">
        <v>0</v>
      </c>
      <c r="W9" s="94">
        <v>0</v>
      </c>
    </row>
    <row r="10" spans="1:23" ht="12.95" customHeight="1" x14ac:dyDescent="0.2">
      <c r="A10" s="47" t="s">
        <v>36</v>
      </c>
      <c r="B10" s="92">
        <v>2000000</v>
      </c>
      <c r="C10" s="92">
        <v>0</v>
      </c>
      <c r="D10" s="92"/>
      <c r="E10" s="92">
        <f t="shared" ref="E10:E16" si="0">$B10      +$C10      +$D10</f>
        <v>2000000</v>
      </c>
      <c r="F10" s="93">
        <v>2000000</v>
      </c>
      <c r="G10" s="94">
        <v>2000000</v>
      </c>
      <c r="H10" s="93">
        <v>82000</v>
      </c>
      <c r="I10" s="94"/>
      <c r="J10" s="93">
        <v>118000</v>
      </c>
      <c r="K10" s="94"/>
      <c r="L10" s="93"/>
      <c r="M10" s="94"/>
      <c r="N10" s="93"/>
      <c r="O10" s="94"/>
      <c r="P10" s="93">
        <f t="shared" ref="P10:P16" si="1">$H10      +$J10      +$L10      +$N10</f>
        <v>200000</v>
      </c>
      <c r="Q10" s="94">
        <f t="shared" ref="Q10:Q16" si="2">$I10      +$K10      +$M10      +$O10</f>
        <v>0</v>
      </c>
      <c r="R10" s="48">
        <f t="shared" ref="R10:R16" si="3">IF(($H10      =0),0,((($J10      -$H10      )/$H10      )*100))</f>
        <v>43.902439024390247</v>
      </c>
      <c r="S10" s="49">
        <f t="shared" ref="S10:S16" si="4">IF(($I10      =0),0,((($K10      -$I10      )/$I10      )*100))</f>
        <v>0</v>
      </c>
      <c r="T10" s="48">
        <f t="shared" ref="T10:T15" si="5">IF(($E10      =0),0,(($P10      /$E10      )*100))</f>
        <v>10</v>
      </c>
      <c r="U10" s="50">
        <f t="shared" ref="U10:U15" si="6">IF(($E10      =0),0,(($Q10      /$E10      )*100))</f>
        <v>0</v>
      </c>
      <c r="V10" s="93">
        <v>0</v>
      </c>
      <c r="W10" s="94">
        <v>0</v>
      </c>
    </row>
    <row r="11" spans="1:23" ht="12.95" customHeight="1" x14ac:dyDescent="0.2">
      <c r="A11" s="47" t="s">
        <v>37</v>
      </c>
      <c r="B11" s="92">
        <v>0</v>
      </c>
      <c r="C11" s="92">
        <v>0</v>
      </c>
      <c r="D11" s="92"/>
      <c r="E11" s="92">
        <f t="shared" si="0"/>
        <v>0</v>
      </c>
      <c r="F11" s="93">
        <v>0</v>
      </c>
      <c r="G11" s="94">
        <v>0</v>
      </c>
      <c r="H11" s="93"/>
      <c r="I11" s="94"/>
      <c r="J11" s="93"/>
      <c r="K11" s="94"/>
      <c r="L11" s="93"/>
      <c r="M11" s="94"/>
      <c r="N11" s="93"/>
      <c r="O11" s="94"/>
      <c r="P11" s="93">
        <f t="shared" si="1"/>
        <v>0</v>
      </c>
      <c r="Q11" s="94">
        <f t="shared" si="2"/>
        <v>0</v>
      </c>
      <c r="R11" s="48">
        <f t="shared" si="3"/>
        <v>0</v>
      </c>
      <c r="S11" s="49">
        <f t="shared" si="4"/>
        <v>0</v>
      </c>
      <c r="T11" s="48">
        <f t="shared" si="5"/>
        <v>0</v>
      </c>
      <c r="U11" s="50">
        <f t="shared" si="6"/>
        <v>0</v>
      </c>
      <c r="V11" s="93">
        <v>0</v>
      </c>
      <c r="W11" s="94">
        <v>0</v>
      </c>
    </row>
    <row r="12" spans="1:23" ht="12.95" customHeight="1" x14ac:dyDescent="0.2">
      <c r="A12" s="47" t="s">
        <v>38</v>
      </c>
      <c r="B12" s="92">
        <v>0</v>
      </c>
      <c r="C12" s="92">
        <v>0</v>
      </c>
      <c r="D12" s="92"/>
      <c r="E12" s="92">
        <f t="shared" si="0"/>
        <v>0</v>
      </c>
      <c r="F12" s="93">
        <v>0</v>
      </c>
      <c r="G12" s="94">
        <v>0</v>
      </c>
      <c r="H12" s="93"/>
      <c r="I12" s="94"/>
      <c r="J12" s="93"/>
      <c r="K12" s="94"/>
      <c r="L12" s="93"/>
      <c r="M12" s="94"/>
      <c r="N12" s="93"/>
      <c r="O12" s="94"/>
      <c r="P12" s="93">
        <f t="shared" si="1"/>
        <v>0</v>
      </c>
      <c r="Q12" s="94">
        <f t="shared" si="2"/>
        <v>0</v>
      </c>
      <c r="R12" s="48">
        <f t="shared" si="3"/>
        <v>0</v>
      </c>
      <c r="S12" s="49">
        <f t="shared" si="4"/>
        <v>0</v>
      </c>
      <c r="T12" s="48">
        <f t="shared" si="5"/>
        <v>0</v>
      </c>
      <c r="U12" s="50">
        <f t="shared" si="6"/>
        <v>0</v>
      </c>
      <c r="V12" s="93">
        <v>0</v>
      </c>
      <c r="W12" s="94">
        <v>0</v>
      </c>
    </row>
    <row r="13" spans="1:23" ht="12.95" customHeight="1" x14ac:dyDescent="0.2">
      <c r="A13" s="47" t="s">
        <v>39</v>
      </c>
      <c r="B13" s="92">
        <v>0</v>
      </c>
      <c r="C13" s="92">
        <v>0</v>
      </c>
      <c r="D13" s="92"/>
      <c r="E13" s="92">
        <f t="shared" si="0"/>
        <v>0</v>
      </c>
      <c r="F13" s="93">
        <v>0</v>
      </c>
      <c r="G13" s="94">
        <v>0</v>
      </c>
      <c r="H13" s="93"/>
      <c r="I13" s="94"/>
      <c r="J13" s="93"/>
      <c r="K13" s="94"/>
      <c r="L13" s="93"/>
      <c r="M13" s="94"/>
      <c r="N13" s="93"/>
      <c r="O13" s="94"/>
      <c r="P13" s="93">
        <f t="shared" si="1"/>
        <v>0</v>
      </c>
      <c r="Q13" s="94">
        <f t="shared" si="2"/>
        <v>0</v>
      </c>
      <c r="R13" s="48">
        <f t="shared" si="3"/>
        <v>0</v>
      </c>
      <c r="S13" s="49">
        <f t="shared" si="4"/>
        <v>0</v>
      </c>
      <c r="T13" s="48">
        <f t="shared" si="5"/>
        <v>0</v>
      </c>
      <c r="U13" s="50">
        <f t="shared" si="6"/>
        <v>0</v>
      </c>
      <c r="V13" s="93">
        <v>0</v>
      </c>
      <c r="W13" s="94">
        <v>0</v>
      </c>
    </row>
    <row r="14" spans="1:23" ht="12.95" customHeight="1" x14ac:dyDescent="0.2">
      <c r="A14" s="47" t="s">
        <v>40</v>
      </c>
      <c r="B14" s="92">
        <v>0</v>
      </c>
      <c r="C14" s="92">
        <v>0</v>
      </c>
      <c r="D14" s="92"/>
      <c r="E14" s="92">
        <f t="shared" si="0"/>
        <v>0</v>
      </c>
      <c r="F14" s="93">
        <v>0</v>
      </c>
      <c r="G14" s="94">
        <v>0</v>
      </c>
      <c r="H14" s="93"/>
      <c r="I14" s="94"/>
      <c r="J14" s="93"/>
      <c r="K14" s="94"/>
      <c r="L14" s="93"/>
      <c r="M14" s="94"/>
      <c r="N14" s="93"/>
      <c r="O14" s="94"/>
      <c r="P14" s="93">
        <f t="shared" si="1"/>
        <v>0</v>
      </c>
      <c r="Q14" s="94">
        <f t="shared" si="2"/>
        <v>0</v>
      </c>
      <c r="R14" s="48">
        <f t="shared" si="3"/>
        <v>0</v>
      </c>
      <c r="S14" s="49">
        <f t="shared" si="4"/>
        <v>0</v>
      </c>
      <c r="T14" s="48">
        <f t="shared" si="5"/>
        <v>0</v>
      </c>
      <c r="U14" s="50">
        <f t="shared" si="6"/>
        <v>0</v>
      </c>
      <c r="V14" s="93">
        <v>0</v>
      </c>
      <c r="W14" s="94">
        <v>0</v>
      </c>
    </row>
    <row r="15" spans="1:23" ht="12.95" customHeight="1" x14ac:dyDescent="0.2">
      <c r="A15" s="47" t="s">
        <v>41</v>
      </c>
      <c r="B15" s="92">
        <v>0</v>
      </c>
      <c r="C15" s="92">
        <v>0</v>
      </c>
      <c r="D15" s="92"/>
      <c r="E15" s="92">
        <f t="shared" si="0"/>
        <v>0</v>
      </c>
      <c r="F15" s="93">
        <v>0</v>
      </c>
      <c r="G15" s="94">
        <v>0</v>
      </c>
      <c r="H15" s="93"/>
      <c r="I15" s="94"/>
      <c r="J15" s="93"/>
      <c r="K15" s="94"/>
      <c r="L15" s="93"/>
      <c r="M15" s="94"/>
      <c r="N15" s="93"/>
      <c r="O15" s="94"/>
      <c r="P15" s="93">
        <f t="shared" si="1"/>
        <v>0</v>
      </c>
      <c r="Q15" s="94">
        <f t="shared" si="2"/>
        <v>0</v>
      </c>
      <c r="R15" s="48">
        <f t="shared" si="3"/>
        <v>0</v>
      </c>
      <c r="S15" s="49">
        <f t="shared" si="4"/>
        <v>0</v>
      </c>
      <c r="T15" s="48">
        <f t="shared" si="5"/>
        <v>0</v>
      </c>
      <c r="U15" s="50">
        <f t="shared" si="6"/>
        <v>0</v>
      </c>
      <c r="V15" s="93">
        <v>0</v>
      </c>
      <c r="W15" s="94">
        <v>0</v>
      </c>
    </row>
    <row r="16" spans="1:23" ht="12.95" customHeight="1" x14ac:dyDescent="0.2">
      <c r="A16" s="51" t="s">
        <v>42</v>
      </c>
      <c r="B16" s="95">
        <f>SUM(B9:B15)</f>
        <v>2000000</v>
      </c>
      <c r="C16" s="95">
        <f>SUM(C9:C15)</f>
        <v>0</v>
      </c>
      <c r="D16" s="95"/>
      <c r="E16" s="95">
        <f t="shared" si="0"/>
        <v>2000000</v>
      </c>
      <c r="F16" s="96">
        <f t="shared" ref="F16:O16" si="7">SUM(F9:F15)</f>
        <v>2000000</v>
      </c>
      <c r="G16" s="97">
        <f t="shared" si="7"/>
        <v>2000000</v>
      </c>
      <c r="H16" s="96">
        <f t="shared" si="7"/>
        <v>82000</v>
      </c>
      <c r="I16" s="97">
        <f t="shared" si="7"/>
        <v>0</v>
      </c>
      <c r="J16" s="96">
        <f t="shared" si="7"/>
        <v>118000</v>
      </c>
      <c r="K16" s="97">
        <f t="shared" si="7"/>
        <v>0</v>
      </c>
      <c r="L16" s="96">
        <f t="shared" si="7"/>
        <v>0</v>
      </c>
      <c r="M16" s="97">
        <f t="shared" si="7"/>
        <v>0</v>
      </c>
      <c r="N16" s="96">
        <f t="shared" si="7"/>
        <v>0</v>
      </c>
      <c r="O16" s="97">
        <f t="shared" si="7"/>
        <v>0</v>
      </c>
      <c r="P16" s="96">
        <f t="shared" si="1"/>
        <v>200000</v>
      </c>
      <c r="Q16" s="97">
        <f t="shared" si="2"/>
        <v>0</v>
      </c>
      <c r="R16" s="52">
        <f t="shared" si="3"/>
        <v>43.902439024390247</v>
      </c>
      <c r="S16" s="53">
        <f t="shared" si="4"/>
        <v>0</v>
      </c>
      <c r="T16" s="52">
        <f>IF((SUM($E9:$E13)+$E15)=0,0,(P16/(SUM($E9:$E13)+$E15)*100))</f>
        <v>10</v>
      </c>
      <c r="U16" s="54">
        <f>IF((SUM($E9:$E13)+$E15)=0,0,(Q16/(SUM($E9:$E13)+$E15)*100))</f>
        <v>0</v>
      </c>
      <c r="V16" s="96">
        <f>SUM(V9:V15)</f>
        <v>0</v>
      </c>
      <c r="W16" s="97">
        <f>SUM(W9:W15)</f>
        <v>0</v>
      </c>
    </row>
    <row r="17" spans="1:23" ht="12.95" customHeight="1" x14ac:dyDescent="0.2">
      <c r="A17" s="40" t="s">
        <v>43</v>
      </c>
      <c r="B17" s="98" t="s">
        <v>1</v>
      </c>
      <c r="C17" s="98"/>
      <c r="D17" s="98"/>
      <c r="E17" s="98"/>
      <c r="F17" s="99"/>
      <c r="G17" s="100"/>
      <c r="H17" s="99"/>
      <c r="I17" s="100"/>
      <c r="J17" s="99"/>
      <c r="K17" s="100"/>
      <c r="L17" s="99"/>
      <c r="M17" s="100"/>
      <c r="N17" s="99"/>
      <c r="O17" s="100"/>
      <c r="P17" s="99"/>
      <c r="Q17" s="100"/>
      <c r="R17" s="44"/>
      <c r="S17" s="45"/>
      <c r="T17" s="44"/>
      <c r="U17" s="46"/>
      <c r="V17" s="99"/>
      <c r="W17" s="100"/>
    </row>
    <row r="18" spans="1:23" ht="12.95" customHeight="1" x14ac:dyDescent="0.2">
      <c r="A18" s="47" t="s">
        <v>44</v>
      </c>
      <c r="B18" s="92">
        <v>0</v>
      </c>
      <c r="C18" s="92">
        <v>0</v>
      </c>
      <c r="D18" s="92"/>
      <c r="E18" s="92">
        <f t="shared" ref="E18:E24" si="8">$B18      +$C18      +$D18</f>
        <v>0</v>
      </c>
      <c r="F18" s="93">
        <v>0</v>
      </c>
      <c r="G18" s="94">
        <v>0</v>
      </c>
      <c r="H18" s="93"/>
      <c r="I18" s="94"/>
      <c r="J18" s="93"/>
      <c r="K18" s="94"/>
      <c r="L18" s="93"/>
      <c r="M18" s="94"/>
      <c r="N18" s="93"/>
      <c r="O18" s="94"/>
      <c r="P18" s="93">
        <f t="shared" ref="P18:P24" si="9">$H18      +$J18      +$L18      +$N18</f>
        <v>0</v>
      </c>
      <c r="Q18" s="94">
        <f t="shared" ref="Q18:Q24" si="10">$I18      +$K18      +$M18      +$O18</f>
        <v>0</v>
      </c>
      <c r="R18" s="48">
        <f t="shared" ref="R18:R24" si="11">IF(($H18      =0),0,((($J18      -$H18      )/$H18      )*100))</f>
        <v>0</v>
      </c>
      <c r="S18" s="49">
        <f t="shared" ref="S18:S24" si="12">IF(($I18      =0),0,((($K18      -$I18      )/$I18      )*100))</f>
        <v>0</v>
      </c>
      <c r="T18" s="48">
        <f t="shared" ref="T18:T23" si="13">IF(($E18      =0),0,(($P18      /$E18      )*100))</f>
        <v>0</v>
      </c>
      <c r="U18" s="50">
        <f t="shared" ref="U18:U23" si="14">IF(($E18      =0),0,(($Q18      /$E18      )*100))</f>
        <v>0</v>
      </c>
      <c r="V18" s="93">
        <v>0</v>
      </c>
      <c r="W18" s="94">
        <v>0</v>
      </c>
    </row>
    <row r="19" spans="1:23" ht="12.95" customHeight="1" x14ac:dyDescent="0.2">
      <c r="A19" s="47" t="s">
        <v>45</v>
      </c>
      <c r="B19" s="92">
        <v>0</v>
      </c>
      <c r="C19" s="92">
        <v>0</v>
      </c>
      <c r="D19" s="92"/>
      <c r="E19" s="92">
        <f t="shared" si="8"/>
        <v>0</v>
      </c>
      <c r="F19" s="93">
        <v>0</v>
      </c>
      <c r="G19" s="94">
        <v>0</v>
      </c>
      <c r="H19" s="93"/>
      <c r="I19" s="94"/>
      <c r="J19" s="93"/>
      <c r="K19" s="94"/>
      <c r="L19" s="93"/>
      <c r="M19" s="94"/>
      <c r="N19" s="93"/>
      <c r="O19" s="94"/>
      <c r="P19" s="93">
        <f t="shared" si="9"/>
        <v>0</v>
      </c>
      <c r="Q19" s="94">
        <f t="shared" si="10"/>
        <v>0</v>
      </c>
      <c r="R19" s="48">
        <f t="shared" si="11"/>
        <v>0</v>
      </c>
      <c r="S19" s="49">
        <f t="shared" si="12"/>
        <v>0</v>
      </c>
      <c r="T19" s="48">
        <f t="shared" si="13"/>
        <v>0</v>
      </c>
      <c r="U19" s="50">
        <f t="shared" si="14"/>
        <v>0</v>
      </c>
      <c r="V19" s="93">
        <v>0</v>
      </c>
      <c r="W19" s="94">
        <v>0</v>
      </c>
    </row>
    <row r="20" spans="1:23" ht="12.95" customHeight="1" x14ac:dyDescent="0.2">
      <c r="A20" s="47" t="s">
        <v>46</v>
      </c>
      <c r="B20" s="92">
        <v>0</v>
      </c>
      <c r="C20" s="92">
        <v>0</v>
      </c>
      <c r="D20" s="92"/>
      <c r="E20" s="92">
        <f t="shared" si="8"/>
        <v>0</v>
      </c>
      <c r="F20" s="93">
        <v>0</v>
      </c>
      <c r="G20" s="94">
        <v>0</v>
      </c>
      <c r="H20" s="93"/>
      <c r="I20" s="94"/>
      <c r="J20" s="93"/>
      <c r="K20" s="94"/>
      <c r="L20" s="93"/>
      <c r="M20" s="94"/>
      <c r="N20" s="93"/>
      <c r="O20" s="94"/>
      <c r="P20" s="93">
        <f t="shared" si="9"/>
        <v>0</v>
      </c>
      <c r="Q20" s="94">
        <f t="shared" si="10"/>
        <v>0</v>
      </c>
      <c r="R20" s="48">
        <f t="shared" si="11"/>
        <v>0</v>
      </c>
      <c r="S20" s="49">
        <f t="shared" si="12"/>
        <v>0</v>
      </c>
      <c r="T20" s="48">
        <f t="shared" si="13"/>
        <v>0</v>
      </c>
      <c r="U20" s="50">
        <f t="shared" si="14"/>
        <v>0</v>
      </c>
      <c r="V20" s="93">
        <v>0</v>
      </c>
      <c r="W20" s="94" t="s">
        <v>47</v>
      </c>
    </row>
    <row r="21" spans="1:23" ht="12.95" customHeight="1" x14ac:dyDescent="0.2">
      <c r="A21" s="47" t="s">
        <v>48</v>
      </c>
      <c r="B21" s="92">
        <v>0</v>
      </c>
      <c r="C21" s="92">
        <v>0</v>
      </c>
      <c r="D21" s="92"/>
      <c r="E21" s="92">
        <f t="shared" si="8"/>
        <v>0</v>
      </c>
      <c r="F21" s="93">
        <v>0</v>
      </c>
      <c r="G21" s="94">
        <v>0</v>
      </c>
      <c r="H21" s="93"/>
      <c r="I21" s="94"/>
      <c r="J21" s="93"/>
      <c r="K21" s="94"/>
      <c r="L21" s="93"/>
      <c r="M21" s="94"/>
      <c r="N21" s="93"/>
      <c r="O21" s="94"/>
      <c r="P21" s="93">
        <f t="shared" si="9"/>
        <v>0</v>
      </c>
      <c r="Q21" s="94">
        <f t="shared" si="10"/>
        <v>0</v>
      </c>
      <c r="R21" s="48">
        <f t="shared" si="11"/>
        <v>0</v>
      </c>
      <c r="S21" s="49">
        <f t="shared" si="12"/>
        <v>0</v>
      </c>
      <c r="T21" s="48">
        <f t="shared" si="13"/>
        <v>0</v>
      </c>
      <c r="U21" s="50">
        <f t="shared" si="14"/>
        <v>0</v>
      </c>
      <c r="V21" s="93">
        <v>0</v>
      </c>
      <c r="W21" s="94">
        <v>0</v>
      </c>
    </row>
    <row r="22" spans="1:23" ht="12.95" customHeight="1" x14ac:dyDescent="0.2">
      <c r="A22" s="47" t="s">
        <v>49</v>
      </c>
      <c r="B22" s="92">
        <v>0</v>
      </c>
      <c r="C22" s="92">
        <v>0</v>
      </c>
      <c r="D22" s="92"/>
      <c r="E22" s="92">
        <f t="shared" si="8"/>
        <v>0</v>
      </c>
      <c r="F22" s="93">
        <v>0</v>
      </c>
      <c r="G22" s="94">
        <v>0</v>
      </c>
      <c r="H22" s="93"/>
      <c r="I22" s="94"/>
      <c r="J22" s="93"/>
      <c r="K22" s="94"/>
      <c r="L22" s="93"/>
      <c r="M22" s="94"/>
      <c r="N22" s="93"/>
      <c r="O22" s="94"/>
      <c r="P22" s="93">
        <f t="shared" si="9"/>
        <v>0</v>
      </c>
      <c r="Q22" s="94">
        <f t="shared" si="10"/>
        <v>0</v>
      </c>
      <c r="R22" s="48">
        <f t="shared" si="11"/>
        <v>0</v>
      </c>
      <c r="S22" s="49">
        <f t="shared" si="12"/>
        <v>0</v>
      </c>
      <c r="T22" s="48">
        <f t="shared" si="13"/>
        <v>0</v>
      </c>
      <c r="U22" s="50">
        <f t="shared" si="14"/>
        <v>0</v>
      </c>
      <c r="V22" s="93">
        <v>0</v>
      </c>
      <c r="W22" s="94" t="s">
        <v>47</v>
      </c>
    </row>
    <row r="23" spans="1:23" ht="12.95" customHeight="1" x14ac:dyDescent="0.2">
      <c r="A23" s="47" t="s">
        <v>50</v>
      </c>
      <c r="B23" s="92">
        <v>0</v>
      </c>
      <c r="C23" s="92">
        <v>0</v>
      </c>
      <c r="D23" s="92"/>
      <c r="E23" s="92">
        <f t="shared" si="8"/>
        <v>0</v>
      </c>
      <c r="F23" s="93">
        <v>0</v>
      </c>
      <c r="G23" s="94">
        <v>0</v>
      </c>
      <c r="H23" s="93"/>
      <c r="I23" s="94"/>
      <c r="J23" s="93"/>
      <c r="K23" s="94"/>
      <c r="L23" s="93"/>
      <c r="M23" s="94"/>
      <c r="N23" s="93"/>
      <c r="O23" s="94"/>
      <c r="P23" s="93">
        <f t="shared" si="9"/>
        <v>0</v>
      </c>
      <c r="Q23" s="94">
        <f t="shared" si="10"/>
        <v>0</v>
      </c>
      <c r="R23" s="48">
        <f t="shared" si="11"/>
        <v>0</v>
      </c>
      <c r="S23" s="49">
        <f t="shared" si="12"/>
        <v>0</v>
      </c>
      <c r="T23" s="48">
        <f t="shared" si="13"/>
        <v>0</v>
      </c>
      <c r="U23" s="50">
        <f t="shared" si="14"/>
        <v>0</v>
      </c>
      <c r="V23" s="93">
        <v>0</v>
      </c>
      <c r="W23" s="94" t="s">
        <v>47</v>
      </c>
    </row>
    <row r="24" spans="1:23" ht="12.95" customHeight="1" x14ac:dyDescent="0.2">
      <c r="A24" s="51" t="s">
        <v>42</v>
      </c>
      <c r="B24" s="95">
        <f>SUM(B18:B23)</f>
        <v>0</v>
      </c>
      <c r="C24" s="95">
        <f>SUM(C18:C23)</f>
        <v>0</v>
      </c>
      <c r="D24" s="95"/>
      <c r="E24" s="95">
        <f t="shared" si="8"/>
        <v>0</v>
      </c>
      <c r="F24" s="96">
        <f t="shared" ref="F24:O24" si="15">SUM(F18:F23)</f>
        <v>0</v>
      </c>
      <c r="G24" s="97">
        <f t="shared" si="15"/>
        <v>0</v>
      </c>
      <c r="H24" s="96">
        <f t="shared" si="15"/>
        <v>0</v>
      </c>
      <c r="I24" s="97">
        <f t="shared" si="15"/>
        <v>0</v>
      </c>
      <c r="J24" s="96">
        <f t="shared" si="15"/>
        <v>0</v>
      </c>
      <c r="K24" s="97">
        <f t="shared" si="15"/>
        <v>0</v>
      </c>
      <c r="L24" s="96">
        <f t="shared" si="15"/>
        <v>0</v>
      </c>
      <c r="M24" s="97">
        <f t="shared" si="15"/>
        <v>0</v>
      </c>
      <c r="N24" s="96">
        <f t="shared" si="15"/>
        <v>0</v>
      </c>
      <c r="O24" s="97">
        <f t="shared" si="15"/>
        <v>0</v>
      </c>
      <c r="P24" s="96">
        <f t="shared" si="9"/>
        <v>0</v>
      </c>
      <c r="Q24" s="97">
        <f t="shared" si="10"/>
        <v>0</v>
      </c>
      <c r="R24" s="52">
        <f t="shared" si="11"/>
        <v>0</v>
      </c>
      <c r="S24" s="53">
        <f t="shared" si="12"/>
        <v>0</v>
      </c>
      <c r="T24" s="52">
        <f>IF(($E24-$E19-$E23)   =0,0,($P24   /($E24-$E19-$E23)   )*100)</f>
        <v>0</v>
      </c>
      <c r="U24" s="54">
        <f>IF(($E24-$E19-$E23)   =0,0,($Q24   /($E24-$E19-$E23)   )*100)</f>
        <v>0</v>
      </c>
      <c r="V24" s="96">
        <f>SUM(V18:V23)</f>
        <v>0</v>
      </c>
      <c r="W24" s="97">
        <f>SUM(W18:W23)</f>
        <v>0</v>
      </c>
    </row>
    <row r="25" spans="1:23" ht="12.95" customHeight="1" x14ac:dyDescent="0.2">
      <c r="A25" s="40" t="s">
        <v>51</v>
      </c>
      <c r="B25" s="98" t="s">
        <v>1</v>
      </c>
      <c r="C25" s="98"/>
      <c r="D25" s="98"/>
      <c r="E25" s="98"/>
      <c r="F25" s="99"/>
      <c r="G25" s="100"/>
      <c r="H25" s="99"/>
      <c r="I25" s="100"/>
      <c r="J25" s="99"/>
      <c r="K25" s="100"/>
      <c r="L25" s="99"/>
      <c r="M25" s="100"/>
      <c r="N25" s="99"/>
      <c r="O25" s="100"/>
      <c r="P25" s="99"/>
      <c r="Q25" s="100"/>
      <c r="R25" s="44"/>
      <c r="S25" s="45"/>
      <c r="T25" s="44"/>
      <c r="U25" s="46"/>
      <c r="V25" s="99"/>
      <c r="W25" s="100"/>
    </row>
    <row r="26" spans="1:23" ht="12.95" customHeight="1" x14ac:dyDescent="0.2">
      <c r="A26" s="47" t="s">
        <v>52</v>
      </c>
      <c r="B26" s="92">
        <v>0</v>
      </c>
      <c r="C26" s="92">
        <v>0</v>
      </c>
      <c r="D26" s="92"/>
      <c r="E26" s="92">
        <f>$B26      +$C26      +$D26</f>
        <v>0</v>
      </c>
      <c r="F26" s="93">
        <v>0</v>
      </c>
      <c r="G26" s="94">
        <v>0</v>
      </c>
      <c r="H26" s="93"/>
      <c r="I26" s="94"/>
      <c r="J26" s="93"/>
      <c r="K26" s="94"/>
      <c r="L26" s="93"/>
      <c r="M26" s="94"/>
      <c r="N26" s="93"/>
      <c r="O26" s="94"/>
      <c r="P26" s="93">
        <f>$H26      +$J26      +$L26      +$N26</f>
        <v>0</v>
      </c>
      <c r="Q26" s="94">
        <f>$I26      +$K26      +$M26      +$O26</f>
        <v>0</v>
      </c>
      <c r="R26" s="48">
        <f>IF(($H26      =0),0,((($J26      -$H26      )/$H26      )*100))</f>
        <v>0</v>
      </c>
      <c r="S26" s="49">
        <f>IF(($I26      =0),0,((($K26      -$I26      )/$I26      )*100))</f>
        <v>0</v>
      </c>
      <c r="T26" s="48">
        <f>IF(($E26      =0),0,(($P26      /$E26      )*100))</f>
        <v>0</v>
      </c>
      <c r="U26" s="50">
        <f>IF(($E26      =0),0,(($Q26      /$E26      )*100))</f>
        <v>0</v>
      </c>
      <c r="V26" s="93">
        <v>0</v>
      </c>
      <c r="W26" s="94" t="s">
        <v>47</v>
      </c>
    </row>
    <row r="27" spans="1:23" ht="12.95" customHeight="1" x14ac:dyDescent="0.2">
      <c r="A27" s="47" t="s">
        <v>53</v>
      </c>
      <c r="B27" s="92">
        <v>0</v>
      </c>
      <c r="C27" s="92">
        <v>0</v>
      </c>
      <c r="D27" s="92"/>
      <c r="E27" s="92">
        <f>$B27      +$C27      +$D27</f>
        <v>0</v>
      </c>
      <c r="F27" s="93">
        <v>0</v>
      </c>
      <c r="G27" s="94">
        <v>0</v>
      </c>
      <c r="H27" s="93"/>
      <c r="I27" s="94"/>
      <c r="J27" s="93"/>
      <c r="K27" s="94"/>
      <c r="L27" s="93"/>
      <c r="M27" s="94"/>
      <c r="N27" s="93"/>
      <c r="O27" s="94"/>
      <c r="P27" s="93">
        <f>$H27      +$J27      +$L27      +$N27</f>
        <v>0</v>
      </c>
      <c r="Q27" s="94">
        <f>$I27      +$K27      +$M27      +$O27</f>
        <v>0</v>
      </c>
      <c r="R27" s="48">
        <f>IF(($H27      =0),0,((($J27      -$H27      )/$H27      )*100))</f>
        <v>0</v>
      </c>
      <c r="S27" s="49">
        <f>IF(($I27      =0),0,((($K27      -$I27      )/$I27      )*100))</f>
        <v>0</v>
      </c>
      <c r="T27" s="48">
        <f>IF(($E27      =0),0,(($P27      /$E27      )*100))</f>
        <v>0</v>
      </c>
      <c r="U27" s="50">
        <f>IF(($E27      =0),0,(($Q27      /$E27      )*100))</f>
        <v>0</v>
      </c>
      <c r="V27" s="93">
        <v>0</v>
      </c>
      <c r="W27" s="94" t="s">
        <v>47</v>
      </c>
    </row>
    <row r="28" spans="1:23" ht="12.95" customHeight="1" x14ac:dyDescent="0.2">
      <c r="A28" s="47" t="s">
        <v>54</v>
      </c>
      <c r="B28" s="92">
        <v>0</v>
      </c>
      <c r="C28" s="92">
        <v>0</v>
      </c>
      <c r="D28" s="92"/>
      <c r="E28" s="92">
        <f>$B28      +$C28      +$D28</f>
        <v>0</v>
      </c>
      <c r="F28" s="93">
        <v>0</v>
      </c>
      <c r="G28" s="94">
        <v>0</v>
      </c>
      <c r="H28" s="93"/>
      <c r="I28" s="94"/>
      <c r="J28" s="93"/>
      <c r="K28" s="94"/>
      <c r="L28" s="93"/>
      <c r="M28" s="94"/>
      <c r="N28" s="93"/>
      <c r="O28" s="94"/>
      <c r="P28" s="93">
        <f>$H28      +$J28      +$L28      +$N28</f>
        <v>0</v>
      </c>
      <c r="Q28" s="94">
        <f>$I28      +$K28      +$M28      +$O28</f>
        <v>0</v>
      </c>
      <c r="R28" s="48">
        <f>IF(($H28      =0),0,((($J28      -$H28      )/$H28      )*100))</f>
        <v>0</v>
      </c>
      <c r="S28" s="49">
        <f>IF(($I28      =0),0,((($K28      -$I28      )/$I28      )*100))</f>
        <v>0</v>
      </c>
      <c r="T28" s="48">
        <f>IF(($E28      =0),0,(($P28      /$E28      )*100))</f>
        <v>0</v>
      </c>
      <c r="U28" s="50">
        <f>IF(($E28      =0),0,(($Q28      /$E28      )*100))</f>
        <v>0</v>
      </c>
      <c r="V28" s="93">
        <v>0</v>
      </c>
      <c r="W28" s="94">
        <v>0</v>
      </c>
    </row>
    <row r="29" spans="1:23" ht="12.95" customHeight="1" x14ac:dyDescent="0.2">
      <c r="A29" s="47" t="s">
        <v>55</v>
      </c>
      <c r="B29" s="92">
        <v>0</v>
      </c>
      <c r="C29" s="92">
        <v>0</v>
      </c>
      <c r="D29" s="92"/>
      <c r="E29" s="92">
        <f>$B29      +$C29      +$D29</f>
        <v>0</v>
      </c>
      <c r="F29" s="93">
        <v>0</v>
      </c>
      <c r="G29" s="94">
        <v>0</v>
      </c>
      <c r="H29" s="93"/>
      <c r="I29" s="94"/>
      <c r="J29" s="93"/>
      <c r="K29" s="94"/>
      <c r="L29" s="93"/>
      <c r="M29" s="94"/>
      <c r="N29" s="93"/>
      <c r="O29" s="94"/>
      <c r="P29" s="93">
        <f>$H29      +$J29      +$L29      +$N29</f>
        <v>0</v>
      </c>
      <c r="Q29" s="94">
        <f>$I29      +$K29      +$M29      +$O29</f>
        <v>0</v>
      </c>
      <c r="R29" s="48">
        <f>IF(($H29      =0),0,((($J29      -$H29      )/$H29      )*100))</f>
        <v>0</v>
      </c>
      <c r="S29" s="49">
        <f>IF(($I29      =0),0,((($K29      -$I29      )/$I29      )*100))</f>
        <v>0</v>
      </c>
      <c r="T29" s="48">
        <f>IF(($E29      =0),0,(($P29      /$E29      )*100))</f>
        <v>0</v>
      </c>
      <c r="U29" s="50">
        <f>IF(($E29      =0),0,(($Q29      /$E29      )*100))</f>
        <v>0</v>
      </c>
      <c r="V29" s="93">
        <v>0</v>
      </c>
      <c r="W29" s="94">
        <v>0</v>
      </c>
    </row>
    <row r="30" spans="1:23" ht="12.95" customHeight="1" x14ac:dyDescent="0.2">
      <c r="A30" s="51" t="s">
        <v>42</v>
      </c>
      <c r="B30" s="95">
        <f>SUM(B26:B29)</f>
        <v>0</v>
      </c>
      <c r="C30" s="95">
        <f>SUM(C26:C29)</f>
        <v>0</v>
      </c>
      <c r="D30" s="95"/>
      <c r="E30" s="95">
        <f>$B30      +$C30      +$D30</f>
        <v>0</v>
      </c>
      <c r="F30" s="96">
        <f t="shared" ref="F30:O30" si="16">SUM(F26:F29)</f>
        <v>0</v>
      </c>
      <c r="G30" s="97">
        <f t="shared" si="16"/>
        <v>0</v>
      </c>
      <c r="H30" s="96">
        <f t="shared" si="16"/>
        <v>0</v>
      </c>
      <c r="I30" s="97">
        <f t="shared" si="16"/>
        <v>0</v>
      </c>
      <c r="J30" s="96">
        <f t="shared" si="16"/>
        <v>0</v>
      </c>
      <c r="K30" s="97">
        <f t="shared" si="16"/>
        <v>0</v>
      </c>
      <c r="L30" s="96">
        <f t="shared" si="16"/>
        <v>0</v>
      </c>
      <c r="M30" s="97">
        <f t="shared" si="16"/>
        <v>0</v>
      </c>
      <c r="N30" s="96">
        <f t="shared" si="16"/>
        <v>0</v>
      </c>
      <c r="O30" s="97">
        <f t="shared" si="16"/>
        <v>0</v>
      </c>
      <c r="P30" s="96">
        <f>$H30      +$J30      +$L30      +$N30</f>
        <v>0</v>
      </c>
      <c r="Q30" s="97">
        <f>$I30      +$K30      +$M30      +$O30</f>
        <v>0</v>
      </c>
      <c r="R30" s="52">
        <f>IF(($H30      =0),0,((($J30      -$H30      )/$H30      )*100))</f>
        <v>0</v>
      </c>
      <c r="S30" s="53">
        <f>IF(($I30      =0),0,((($K30      -$I30      )/$I30      )*100))</f>
        <v>0</v>
      </c>
      <c r="T30" s="52">
        <f>IF($E30   =0,0,($P30   /$E30   )*100)</f>
        <v>0</v>
      </c>
      <c r="U30" s="54">
        <f>IF($E30   =0,0,($Q30   /$E30   )*100)</f>
        <v>0</v>
      </c>
      <c r="V30" s="96">
        <f>SUM(V26:V29)</f>
        <v>0</v>
      </c>
      <c r="W30" s="97">
        <f>SUM(W26:W29)</f>
        <v>0</v>
      </c>
    </row>
    <row r="31" spans="1:23" ht="12.95" customHeight="1" x14ac:dyDescent="0.2">
      <c r="A31" s="40" t="s">
        <v>56</v>
      </c>
      <c r="B31" s="98" t="s">
        <v>1</v>
      </c>
      <c r="C31" s="98"/>
      <c r="D31" s="98"/>
      <c r="E31" s="98"/>
      <c r="F31" s="99"/>
      <c r="G31" s="100"/>
      <c r="H31" s="99"/>
      <c r="I31" s="100"/>
      <c r="J31" s="99"/>
      <c r="K31" s="100"/>
      <c r="L31" s="99"/>
      <c r="M31" s="100"/>
      <c r="N31" s="99"/>
      <c r="O31" s="100"/>
      <c r="P31" s="99"/>
      <c r="Q31" s="100"/>
      <c r="R31" s="44"/>
      <c r="S31" s="45"/>
      <c r="T31" s="44"/>
      <c r="U31" s="46"/>
      <c r="V31" s="99"/>
      <c r="W31" s="100"/>
    </row>
    <row r="32" spans="1:23" ht="12.95" customHeight="1" x14ac:dyDescent="0.2">
      <c r="A32" s="47" t="s">
        <v>57</v>
      </c>
      <c r="B32" s="92">
        <v>8463000</v>
      </c>
      <c r="C32" s="92">
        <v>0</v>
      </c>
      <c r="D32" s="92"/>
      <c r="E32" s="92">
        <f>$B32      +$C32      +$D32</f>
        <v>8463000</v>
      </c>
      <c r="F32" s="93">
        <v>8463000</v>
      </c>
      <c r="G32" s="94">
        <v>5924000</v>
      </c>
      <c r="H32" s="93">
        <v>2583000</v>
      </c>
      <c r="I32" s="94"/>
      <c r="J32" s="93">
        <v>2057000</v>
      </c>
      <c r="K32" s="94"/>
      <c r="L32" s="93"/>
      <c r="M32" s="94"/>
      <c r="N32" s="93"/>
      <c r="O32" s="94"/>
      <c r="P32" s="93">
        <f>$H32      +$J32      +$L32      +$N32</f>
        <v>4640000</v>
      </c>
      <c r="Q32" s="94">
        <f>$I32      +$K32      +$M32      +$O32</f>
        <v>0</v>
      </c>
      <c r="R32" s="48">
        <f>IF(($H32      =0),0,((($J32      -$H32      )/$H32      )*100))</f>
        <v>-20.363917924893535</v>
      </c>
      <c r="S32" s="49">
        <f>IF(($I32      =0),0,((($K32      -$I32      )/$I32      )*100))</f>
        <v>0</v>
      </c>
      <c r="T32" s="48">
        <f>IF(($E32      =0),0,(($P32      /$E32      )*100))</f>
        <v>54.82689353657095</v>
      </c>
      <c r="U32" s="50">
        <f>IF(($E32      =0),0,(($Q32      /$E32      )*100))</f>
        <v>0</v>
      </c>
      <c r="V32" s="93">
        <v>0</v>
      </c>
      <c r="W32" s="94">
        <v>0</v>
      </c>
    </row>
    <row r="33" spans="1:23" ht="12.95" customHeight="1" x14ac:dyDescent="0.2">
      <c r="A33" s="51" t="s">
        <v>42</v>
      </c>
      <c r="B33" s="95">
        <f>B32</f>
        <v>8463000</v>
      </c>
      <c r="C33" s="95">
        <f>C32</f>
        <v>0</v>
      </c>
      <c r="D33" s="95"/>
      <c r="E33" s="95">
        <f>$B33      +$C33      +$D33</f>
        <v>8463000</v>
      </c>
      <c r="F33" s="96">
        <f t="shared" ref="F33:O33" si="17">F32</f>
        <v>8463000</v>
      </c>
      <c r="G33" s="97">
        <f t="shared" si="17"/>
        <v>5924000</v>
      </c>
      <c r="H33" s="96">
        <f t="shared" si="17"/>
        <v>2583000</v>
      </c>
      <c r="I33" s="97">
        <f t="shared" si="17"/>
        <v>0</v>
      </c>
      <c r="J33" s="96">
        <f t="shared" si="17"/>
        <v>2057000</v>
      </c>
      <c r="K33" s="97">
        <f t="shared" si="17"/>
        <v>0</v>
      </c>
      <c r="L33" s="96">
        <f t="shared" si="17"/>
        <v>0</v>
      </c>
      <c r="M33" s="97">
        <f t="shared" si="17"/>
        <v>0</v>
      </c>
      <c r="N33" s="96">
        <f t="shared" si="17"/>
        <v>0</v>
      </c>
      <c r="O33" s="97">
        <f t="shared" si="17"/>
        <v>0</v>
      </c>
      <c r="P33" s="96">
        <f>$H33      +$J33      +$L33      +$N33</f>
        <v>4640000</v>
      </c>
      <c r="Q33" s="97">
        <f>$I33      +$K33      +$M33      +$O33</f>
        <v>0</v>
      </c>
      <c r="R33" s="52">
        <f>IF(($H33      =0),0,((($J33      -$H33      )/$H33      )*100))</f>
        <v>-20.363917924893535</v>
      </c>
      <c r="S33" s="53">
        <f>IF(($I33      =0),0,((($K33      -$I33      )/$I33      )*100))</f>
        <v>0</v>
      </c>
      <c r="T33" s="52">
        <f>IF($E33   =0,0,($P33   /$E33   )*100)</f>
        <v>54.82689353657095</v>
      </c>
      <c r="U33" s="54">
        <f>IF($E33   =0,0,($Q33   /$E33   )*100)</f>
        <v>0</v>
      </c>
      <c r="V33" s="96">
        <f>V32</f>
        <v>0</v>
      </c>
      <c r="W33" s="97">
        <f>W32</f>
        <v>0</v>
      </c>
    </row>
    <row r="34" spans="1:23" ht="12.95" customHeight="1" x14ac:dyDescent="0.2">
      <c r="A34" s="40" t="s">
        <v>58</v>
      </c>
      <c r="B34" s="98" t="s">
        <v>1</v>
      </c>
      <c r="C34" s="98"/>
      <c r="D34" s="98"/>
      <c r="E34" s="98"/>
      <c r="F34" s="99"/>
      <c r="G34" s="100"/>
      <c r="H34" s="99"/>
      <c r="I34" s="100"/>
      <c r="J34" s="99"/>
      <c r="K34" s="100"/>
      <c r="L34" s="99"/>
      <c r="M34" s="100"/>
      <c r="N34" s="99"/>
      <c r="O34" s="100"/>
      <c r="P34" s="99"/>
      <c r="Q34" s="100"/>
      <c r="R34" s="44"/>
      <c r="S34" s="45"/>
      <c r="T34" s="44"/>
      <c r="U34" s="46"/>
      <c r="V34" s="99"/>
      <c r="W34" s="100"/>
    </row>
    <row r="35" spans="1:23" ht="12.95" customHeight="1" x14ac:dyDescent="0.2">
      <c r="A35" s="47" t="s">
        <v>59</v>
      </c>
      <c r="B35" s="92">
        <v>16020000</v>
      </c>
      <c r="C35" s="92">
        <v>0</v>
      </c>
      <c r="D35" s="92"/>
      <c r="E35" s="92">
        <f t="shared" ref="E35:E40" si="18">$B35      +$C35      +$D35</f>
        <v>16020000</v>
      </c>
      <c r="F35" s="93">
        <v>16020000</v>
      </c>
      <c r="G35" s="94">
        <v>16020000</v>
      </c>
      <c r="H35" s="93"/>
      <c r="I35" s="94">
        <v>3056025</v>
      </c>
      <c r="J35" s="93">
        <v>2323000</v>
      </c>
      <c r="K35" s="94">
        <v>1445523</v>
      </c>
      <c r="L35" s="93"/>
      <c r="M35" s="94"/>
      <c r="N35" s="93"/>
      <c r="O35" s="94"/>
      <c r="P35" s="93">
        <f t="shared" ref="P35:P40" si="19">$H35      +$J35      +$L35      +$N35</f>
        <v>2323000</v>
      </c>
      <c r="Q35" s="94">
        <f t="shared" ref="Q35:Q40" si="20">$I35      +$K35      +$M35      +$O35</f>
        <v>4501548</v>
      </c>
      <c r="R35" s="48">
        <f t="shared" ref="R35:R40" si="21">IF(($H35      =0),0,((($J35      -$H35      )/$H35      )*100))</f>
        <v>0</v>
      </c>
      <c r="S35" s="49">
        <f t="shared" ref="S35:S40" si="22">IF(($I35      =0),0,((($K35      -$I35      )/$I35      )*100))</f>
        <v>-52.699241661962844</v>
      </c>
      <c r="T35" s="48">
        <f t="shared" ref="T35:T39" si="23">IF(($E35      =0),0,(($P35      /$E35      )*100))</f>
        <v>14.500624219725344</v>
      </c>
      <c r="U35" s="50">
        <f t="shared" ref="U35:U39" si="24">IF(($E35      =0),0,(($Q35      /$E35      )*100))</f>
        <v>28.099550561797752</v>
      </c>
      <c r="V35" s="93">
        <v>0</v>
      </c>
      <c r="W35" s="94">
        <v>0</v>
      </c>
    </row>
    <row r="36" spans="1:23" ht="12.95" customHeight="1" x14ac:dyDescent="0.2">
      <c r="A36" s="47" t="s">
        <v>60</v>
      </c>
      <c r="B36" s="92">
        <v>17566000</v>
      </c>
      <c r="C36" s="92">
        <v>0</v>
      </c>
      <c r="D36" s="92"/>
      <c r="E36" s="92">
        <f t="shared" si="18"/>
        <v>17566000</v>
      </c>
      <c r="F36" s="93">
        <v>17566000</v>
      </c>
      <c r="G36" s="94">
        <v>0</v>
      </c>
      <c r="H36" s="93"/>
      <c r="I36" s="94"/>
      <c r="J36" s="93"/>
      <c r="K36" s="94"/>
      <c r="L36" s="93"/>
      <c r="M36" s="94"/>
      <c r="N36" s="93"/>
      <c r="O36" s="94"/>
      <c r="P36" s="93">
        <f t="shared" si="19"/>
        <v>0</v>
      </c>
      <c r="Q36" s="94">
        <f t="shared" si="20"/>
        <v>0</v>
      </c>
      <c r="R36" s="48">
        <f t="shared" si="21"/>
        <v>0</v>
      </c>
      <c r="S36" s="49">
        <f t="shared" si="22"/>
        <v>0</v>
      </c>
      <c r="T36" s="48">
        <f t="shared" si="23"/>
        <v>0</v>
      </c>
      <c r="U36" s="50">
        <f t="shared" si="24"/>
        <v>0</v>
      </c>
      <c r="V36" s="93">
        <v>0</v>
      </c>
      <c r="W36" s="94">
        <v>0</v>
      </c>
    </row>
    <row r="37" spans="1:23" ht="12.95" customHeight="1" x14ac:dyDescent="0.2">
      <c r="A37" s="47" t="s">
        <v>61</v>
      </c>
      <c r="B37" s="92">
        <v>0</v>
      </c>
      <c r="C37" s="92">
        <v>0</v>
      </c>
      <c r="D37" s="92"/>
      <c r="E37" s="92">
        <f t="shared" si="18"/>
        <v>0</v>
      </c>
      <c r="F37" s="93">
        <v>0</v>
      </c>
      <c r="G37" s="94">
        <v>0</v>
      </c>
      <c r="H37" s="93"/>
      <c r="I37" s="94"/>
      <c r="J37" s="93"/>
      <c r="K37" s="94"/>
      <c r="L37" s="93"/>
      <c r="M37" s="94"/>
      <c r="N37" s="93"/>
      <c r="O37" s="94"/>
      <c r="P37" s="93">
        <f t="shared" si="19"/>
        <v>0</v>
      </c>
      <c r="Q37" s="94">
        <f t="shared" si="20"/>
        <v>0</v>
      </c>
      <c r="R37" s="48">
        <f t="shared" si="21"/>
        <v>0</v>
      </c>
      <c r="S37" s="49">
        <f t="shared" si="22"/>
        <v>0</v>
      </c>
      <c r="T37" s="48">
        <f t="shared" si="23"/>
        <v>0</v>
      </c>
      <c r="U37" s="50">
        <f t="shared" si="24"/>
        <v>0</v>
      </c>
      <c r="V37" s="93">
        <v>0</v>
      </c>
      <c r="W37" s="94" t="s">
        <v>47</v>
      </c>
    </row>
    <row r="38" spans="1:23" ht="12.95" customHeight="1" x14ac:dyDescent="0.2">
      <c r="A38" s="47" t="s">
        <v>62</v>
      </c>
      <c r="B38" s="92">
        <v>0</v>
      </c>
      <c r="C38" s="92">
        <v>0</v>
      </c>
      <c r="D38" s="92"/>
      <c r="E38" s="92">
        <f t="shared" si="18"/>
        <v>0</v>
      </c>
      <c r="F38" s="93">
        <v>0</v>
      </c>
      <c r="G38" s="94">
        <v>0</v>
      </c>
      <c r="H38" s="93"/>
      <c r="I38" s="94"/>
      <c r="J38" s="93"/>
      <c r="K38" s="94"/>
      <c r="L38" s="93"/>
      <c r="M38" s="94"/>
      <c r="N38" s="93"/>
      <c r="O38" s="94"/>
      <c r="P38" s="93">
        <f t="shared" si="19"/>
        <v>0</v>
      </c>
      <c r="Q38" s="94">
        <f t="shared" si="20"/>
        <v>0</v>
      </c>
      <c r="R38" s="48">
        <f t="shared" si="21"/>
        <v>0</v>
      </c>
      <c r="S38" s="49">
        <f t="shared" si="22"/>
        <v>0</v>
      </c>
      <c r="T38" s="48">
        <f t="shared" si="23"/>
        <v>0</v>
      </c>
      <c r="U38" s="50">
        <f t="shared" si="24"/>
        <v>0</v>
      </c>
      <c r="V38" s="93">
        <v>0</v>
      </c>
      <c r="W38" s="94">
        <v>0</v>
      </c>
    </row>
    <row r="39" spans="1:23" ht="12.95" customHeight="1" x14ac:dyDescent="0.2">
      <c r="A39" s="47" t="s">
        <v>63</v>
      </c>
      <c r="B39" s="92">
        <v>0</v>
      </c>
      <c r="C39" s="92">
        <v>0</v>
      </c>
      <c r="D39" s="92"/>
      <c r="E39" s="92">
        <f t="shared" si="18"/>
        <v>0</v>
      </c>
      <c r="F39" s="93">
        <v>0</v>
      </c>
      <c r="G39" s="94">
        <v>0</v>
      </c>
      <c r="H39" s="93"/>
      <c r="I39" s="94"/>
      <c r="J39" s="93"/>
      <c r="K39" s="94"/>
      <c r="L39" s="93"/>
      <c r="M39" s="94"/>
      <c r="N39" s="93"/>
      <c r="O39" s="94"/>
      <c r="P39" s="93">
        <f t="shared" si="19"/>
        <v>0</v>
      </c>
      <c r="Q39" s="94">
        <f t="shared" si="20"/>
        <v>0</v>
      </c>
      <c r="R39" s="48">
        <f t="shared" si="21"/>
        <v>0</v>
      </c>
      <c r="S39" s="49">
        <f t="shared" si="22"/>
        <v>0</v>
      </c>
      <c r="T39" s="48">
        <f t="shared" si="23"/>
        <v>0</v>
      </c>
      <c r="U39" s="50">
        <f t="shared" si="24"/>
        <v>0</v>
      </c>
      <c r="V39" s="93">
        <v>0</v>
      </c>
      <c r="W39" s="94" t="s">
        <v>47</v>
      </c>
    </row>
    <row r="40" spans="1:23" ht="12.95" customHeight="1" x14ac:dyDescent="0.2">
      <c r="A40" s="51" t="s">
        <v>42</v>
      </c>
      <c r="B40" s="95">
        <f>SUM(B35:B39)</f>
        <v>33586000</v>
      </c>
      <c r="C40" s="95">
        <f>SUM(C35:C39)</f>
        <v>0</v>
      </c>
      <c r="D40" s="95"/>
      <c r="E40" s="95">
        <f t="shared" si="18"/>
        <v>33586000</v>
      </c>
      <c r="F40" s="96">
        <f t="shared" ref="F40:O40" si="25">SUM(F35:F39)</f>
        <v>33586000</v>
      </c>
      <c r="G40" s="97">
        <f t="shared" si="25"/>
        <v>16020000</v>
      </c>
      <c r="H40" s="96">
        <f t="shared" si="25"/>
        <v>0</v>
      </c>
      <c r="I40" s="97">
        <f t="shared" si="25"/>
        <v>3056025</v>
      </c>
      <c r="J40" s="96">
        <f t="shared" si="25"/>
        <v>2323000</v>
      </c>
      <c r="K40" s="97">
        <f t="shared" si="25"/>
        <v>1445523</v>
      </c>
      <c r="L40" s="96">
        <f t="shared" si="25"/>
        <v>0</v>
      </c>
      <c r="M40" s="97">
        <f t="shared" si="25"/>
        <v>0</v>
      </c>
      <c r="N40" s="96">
        <f t="shared" si="25"/>
        <v>0</v>
      </c>
      <c r="O40" s="97">
        <f t="shared" si="25"/>
        <v>0</v>
      </c>
      <c r="P40" s="96">
        <f t="shared" si="19"/>
        <v>2323000</v>
      </c>
      <c r="Q40" s="97">
        <f t="shared" si="20"/>
        <v>4501548</v>
      </c>
      <c r="R40" s="52">
        <f t="shared" si="21"/>
        <v>0</v>
      </c>
      <c r="S40" s="53">
        <f t="shared" si="22"/>
        <v>-52.699241661962844</v>
      </c>
      <c r="T40" s="52">
        <f>IF((+$E35+$E38) =0,0,(P40   /(+$E35+$E38) )*100)</f>
        <v>14.500624219725344</v>
      </c>
      <c r="U40" s="54">
        <f>IF((+$E35+$E38) =0,0,(Q40   /(+$E35+$E38) )*100)</f>
        <v>28.099550561797752</v>
      </c>
      <c r="V40" s="96">
        <f>SUM(V35:V39)</f>
        <v>0</v>
      </c>
      <c r="W40" s="97">
        <f>SUM(W35:W39)</f>
        <v>0</v>
      </c>
    </row>
    <row r="41" spans="1:23" ht="12.95" customHeight="1" x14ac:dyDescent="0.2">
      <c r="A41" s="40" t="s">
        <v>64</v>
      </c>
      <c r="B41" s="98" t="s">
        <v>1</v>
      </c>
      <c r="C41" s="98"/>
      <c r="D41" s="98"/>
      <c r="E41" s="98"/>
      <c r="F41" s="99"/>
      <c r="G41" s="100"/>
      <c r="H41" s="99"/>
      <c r="I41" s="100"/>
      <c r="J41" s="99"/>
      <c r="K41" s="100"/>
      <c r="L41" s="99"/>
      <c r="M41" s="100"/>
      <c r="N41" s="99"/>
      <c r="O41" s="100"/>
      <c r="P41" s="99"/>
      <c r="Q41" s="100"/>
      <c r="R41" s="44"/>
      <c r="S41" s="45"/>
      <c r="T41" s="44"/>
      <c r="U41" s="46"/>
      <c r="V41" s="99"/>
      <c r="W41" s="100"/>
    </row>
    <row r="42" spans="1:23" ht="12.95" customHeight="1" x14ac:dyDescent="0.2">
      <c r="A42" s="47" t="s">
        <v>65</v>
      </c>
      <c r="B42" s="92">
        <v>0</v>
      </c>
      <c r="C42" s="92">
        <v>0</v>
      </c>
      <c r="D42" s="92"/>
      <c r="E42" s="92">
        <f t="shared" ref="E42:E53" si="26">$B42      +$C42      +$D42</f>
        <v>0</v>
      </c>
      <c r="F42" s="93">
        <v>0</v>
      </c>
      <c r="G42" s="94">
        <v>0</v>
      </c>
      <c r="H42" s="93"/>
      <c r="I42" s="94"/>
      <c r="J42" s="93"/>
      <c r="K42" s="94"/>
      <c r="L42" s="93"/>
      <c r="M42" s="94"/>
      <c r="N42" s="93"/>
      <c r="O42" s="94"/>
      <c r="P42" s="93">
        <f t="shared" ref="P42:P53" si="27">$H42      +$J42      +$L42      +$N42</f>
        <v>0</v>
      </c>
      <c r="Q42" s="94">
        <f t="shared" ref="Q42:Q53" si="28">$I42      +$K42      +$M42      +$O42</f>
        <v>0</v>
      </c>
      <c r="R42" s="48">
        <f t="shared" ref="R42:R53" si="29">IF(($H42      =0),0,((($J42      -$H42      )/$H42      )*100))</f>
        <v>0</v>
      </c>
      <c r="S42" s="49">
        <f t="shared" ref="S42:S53" si="30">IF(($I42      =0),0,((($K42      -$I42      )/$I42      )*100))</f>
        <v>0</v>
      </c>
      <c r="T42" s="48">
        <f t="shared" ref="T42:T52" si="31">IF(($E42      =0),0,(($P42      /$E42      )*100))</f>
        <v>0</v>
      </c>
      <c r="U42" s="50">
        <f t="shared" ref="U42:U52" si="32">IF(($E42      =0),0,(($Q42      /$E42      )*100))</f>
        <v>0</v>
      </c>
      <c r="V42" s="93">
        <v>0</v>
      </c>
      <c r="W42" s="94" t="s">
        <v>47</v>
      </c>
    </row>
    <row r="43" spans="1:23" ht="12.95" customHeight="1" x14ac:dyDescent="0.2">
      <c r="A43" s="47" t="s">
        <v>66</v>
      </c>
      <c r="B43" s="92">
        <v>0</v>
      </c>
      <c r="C43" s="92">
        <v>0</v>
      </c>
      <c r="D43" s="92"/>
      <c r="E43" s="92">
        <f t="shared" si="26"/>
        <v>0</v>
      </c>
      <c r="F43" s="93">
        <v>0</v>
      </c>
      <c r="G43" s="94">
        <v>0</v>
      </c>
      <c r="H43" s="93"/>
      <c r="I43" s="94"/>
      <c r="J43" s="93"/>
      <c r="K43" s="94"/>
      <c r="L43" s="93"/>
      <c r="M43" s="94"/>
      <c r="N43" s="93"/>
      <c r="O43" s="94"/>
      <c r="P43" s="93">
        <f t="shared" si="27"/>
        <v>0</v>
      </c>
      <c r="Q43" s="94">
        <f t="shared" si="28"/>
        <v>0</v>
      </c>
      <c r="R43" s="48">
        <f t="shared" si="29"/>
        <v>0</v>
      </c>
      <c r="S43" s="49">
        <f t="shared" si="30"/>
        <v>0</v>
      </c>
      <c r="T43" s="48">
        <f t="shared" si="31"/>
        <v>0</v>
      </c>
      <c r="U43" s="50">
        <f t="shared" si="32"/>
        <v>0</v>
      </c>
      <c r="V43" s="93">
        <v>0</v>
      </c>
      <c r="W43" s="94">
        <v>0</v>
      </c>
    </row>
    <row r="44" spans="1:23" ht="12.95" customHeight="1" x14ac:dyDescent="0.2">
      <c r="A44" s="47" t="s">
        <v>67</v>
      </c>
      <c r="B44" s="92">
        <v>0</v>
      </c>
      <c r="C44" s="92">
        <v>0</v>
      </c>
      <c r="D44" s="92"/>
      <c r="E44" s="92">
        <f t="shared" si="26"/>
        <v>0</v>
      </c>
      <c r="F44" s="93">
        <v>0</v>
      </c>
      <c r="G44" s="94">
        <v>0</v>
      </c>
      <c r="H44" s="93"/>
      <c r="I44" s="94"/>
      <c r="J44" s="93"/>
      <c r="K44" s="94"/>
      <c r="L44" s="93"/>
      <c r="M44" s="94"/>
      <c r="N44" s="93"/>
      <c r="O44" s="94"/>
      <c r="P44" s="93">
        <f t="shared" si="27"/>
        <v>0</v>
      </c>
      <c r="Q44" s="94">
        <f t="shared" si="28"/>
        <v>0</v>
      </c>
      <c r="R44" s="48">
        <f t="shared" si="29"/>
        <v>0</v>
      </c>
      <c r="S44" s="49">
        <f t="shared" si="30"/>
        <v>0</v>
      </c>
      <c r="T44" s="48">
        <f t="shared" si="31"/>
        <v>0</v>
      </c>
      <c r="U44" s="50">
        <f t="shared" si="32"/>
        <v>0</v>
      </c>
      <c r="V44" s="93">
        <v>0</v>
      </c>
      <c r="W44" s="94">
        <v>0</v>
      </c>
    </row>
    <row r="45" spans="1:23" ht="12.95" customHeight="1" x14ac:dyDescent="0.2">
      <c r="A45" s="47" t="s">
        <v>68</v>
      </c>
      <c r="B45" s="92">
        <v>0</v>
      </c>
      <c r="C45" s="92">
        <v>0</v>
      </c>
      <c r="D45" s="92"/>
      <c r="E45" s="92">
        <f t="shared" si="26"/>
        <v>0</v>
      </c>
      <c r="F45" s="93">
        <v>0</v>
      </c>
      <c r="G45" s="94">
        <v>0</v>
      </c>
      <c r="H45" s="93"/>
      <c r="I45" s="94"/>
      <c r="J45" s="93"/>
      <c r="K45" s="94"/>
      <c r="L45" s="93"/>
      <c r="M45" s="94"/>
      <c r="N45" s="93"/>
      <c r="O45" s="94"/>
      <c r="P45" s="93">
        <f t="shared" si="27"/>
        <v>0</v>
      </c>
      <c r="Q45" s="94">
        <f t="shared" si="28"/>
        <v>0</v>
      </c>
      <c r="R45" s="48">
        <f t="shared" si="29"/>
        <v>0</v>
      </c>
      <c r="S45" s="49">
        <f t="shared" si="30"/>
        <v>0</v>
      </c>
      <c r="T45" s="48">
        <f t="shared" si="31"/>
        <v>0</v>
      </c>
      <c r="U45" s="50">
        <f t="shared" si="32"/>
        <v>0</v>
      </c>
      <c r="V45" s="93">
        <v>0</v>
      </c>
      <c r="W45" s="94" t="s">
        <v>47</v>
      </c>
    </row>
    <row r="46" spans="1:23" ht="12.95" customHeight="1" x14ac:dyDescent="0.2">
      <c r="A46" s="47" t="s">
        <v>69</v>
      </c>
      <c r="B46" s="92">
        <v>0</v>
      </c>
      <c r="C46" s="92">
        <v>0</v>
      </c>
      <c r="D46" s="92"/>
      <c r="E46" s="92">
        <f t="shared" si="26"/>
        <v>0</v>
      </c>
      <c r="F46" s="93">
        <v>0</v>
      </c>
      <c r="G46" s="94">
        <v>0</v>
      </c>
      <c r="H46" s="93"/>
      <c r="I46" s="94"/>
      <c r="J46" s="93"/>
      <c r="K46" s="94"/>
      <c r="L46" s="93"/>
      <c r="M46" s="94"/>
      <c r="N46" s="93"/>
      <c r="O46" s="94"/>
      <c r="P46" s="93">
        <f t="shared" si="27"/>
        <v>0</v>
      </c>
      <c r="Q46" s="94">
        <f t="shared" si="28"/>
        <v>0</v>
      </c>
      <c r="R46" s="48">
        <f t="shared" si="29"/>
        <v>0</v>
      </c>
      <c r="S46" s="49">
        <f t="shared" si="30"/>
        <v>0</v>
      </c>
      <c r="T46" s="48">
        <f t="shared" si="31"/>
        <v>0</v>
      </c>
      <c r="U46" s="50">
        <f t="shared" si="32"/>
        <v>0</v>
      </c>
      <c r="V46" s="93">
        <v>0</v>
      </c>
      <c r="W46" s="94" t="s">
        <v>47</v>
      </c>
    </row>
    <row r="47" spans="1:23" ht="12.95" hidden="1" customHeight="1" x14ac:dyDescent="0.2">
      <c r="A47" s="47" t="s">
        <v>70</v>
      </c>
      <c r="B47" s="92">
        <v>0</v>
      </c>
      <c r="C47" s="92">
        <v>0</v>
      </c>
      <c r="D47" s="92"/>
      <c r="E47" s="92">
        <f t="shared" si="26"/>
        <v>0</v>
      </c>
      <c r="F47" s="93">
        <v>0</v>
      </c>
      <c r="G47" s="94">
        <v>0</v>
      </c>
      <c r="H47" s="93"/>
      <c r="I47" s="94"/>
      <c r="J47" s="93"/>
      <c r="K47" s="94"/>
      <c r="L47" s="93"/>
      <c r="M47" s="94"/>
      <c r="N47" s="93"/>
      <c r="O47" s="94"/>
      <c r="P47" s="93">
        <f t="shared" si="27"/>
        <v>0</v>
      </c>
      <c r="Q47" s="94">
        <f t="shared" si="28"/>
        <v>0</v>
      </c>
      <c r="R47" s="48">
        <f t="shared" si="29"/>
        <v>0</v>
      </c>
      <c r="S47" s="49">
        <f t="shared" si="30"/>
        <v>0</v>
      </c>
      <c r="T47" s="48">
        <f t="shared" si="31"/>
        <v>0</v>
      </c>
      <c r="U47" s="50">
        <f t="shared" si="32"/>
        <v>0</v>
      </c>
      <c r="V47" s="93">
        <v>0</v>
      </c>
      <c r="W47" s="94" t="s">
        <v>47</v>
      </c>
    </row>
    <row r="48" spans="1:23" ht="12.95" customHeight="1" x14ac:dyDescent="0.2">
      <c r="A48" s="47" t="s">
        <v>71</v>
      </c>
      <c r="B48" s="92">
        <v>0</v>
      </c>
      <c r="C48" s="92">
        <v>0</v>
      </c>
      <c r="D48" s="92"/>
      <c r="E48" s="92">
        <f t="shared" si="26"/>
        <v>0</v>
      </c>
      <c r="F48" s="93">
        <v>0</v>
      </c>
      <c r="G48" s="94">
        <v>0</v>
      </c>
      <c r="H48" s="93"/>
      <c r="I48" s="94"/>
      <c r="J48" s="93"/>
      <c r="K48" s="94"/>
      <c r="L48" s="93"/>
      <c r="M48" s="94"/>
      <c r="N48" s="93"/>
      <c r="O48" s="94"/>
      <c r="P48" s="93">
        <f t="shared" si="27"/>
        <v>0</v>
      </c>
      <c r="Q48" s="94">
        <f t="shared" si="28"/>
        <v>0</v>
      </c>
      <c r="R48" s="48">
        <f t="shared" si="29"/>
        <v>0</v>
      </c>
      <c r="S48" s="49">
        <f t="shared" si="30"/>
        <v>0</v>
      </c>
      <c r="T48" s="48">
        <f t="shared" si="31"/>
        <v>0</v>
      </c>
      <c r="U48" s="50">
        <f t="shared" si="32"/>
        <v>0</v>
      </c>
      <c r="V48" s="93">
        <v>0</v>
      </c>
      <c r="W48" s="94" t="s">
        <v>47</v>
      </c>
    </row>
    <row r="49" spans="1:23" ht="12.95" customHeight="1" x14ac:dyDescent="0.2">
      <c r="A49" s="47" t="s">
        <v>72</v>
      </c>
      <c r="B49" s="92">
        <v>0</v>
      </c>
      <c r="C49" s="92">
        <v>0</v>
      </c>
      <c r="D49" s="92"/>
      <c r="E49" s="92">
        <f t="shared" si="26"/>
        <v>0</v>
      </c>
      <c r="F49" s="93">
        <v>0</v>
      </c>
      <c r="G49" s="94">
        <v>0</v>
      </c>
      <c r="H49" s="93"/>
      <c r="I49" s="94"/>
      <c r="J49" s="93"/>
      <c r="K49" s="94"/>
      <c r="L49" s="93"/>
      <c r="M49" s="94"/>
      <c r="N49" s="93"/>
      <c r="O49" s="94"/>
      <c r="P49" s="93">
        <f t="shared" si="27"/>
        <v>0</v>
      </c>
      <c r="Q49" s="94">
        <f t="shared" si="28"/>
        <v>0</v>
      </c>
      <c r="R49" s="48">
        <f t="shared" si="29"/>
        <v>0</v>
      </c>
      <c r="S49" s="49">
        <f t="shared" si="30"/>
        <v>0</v>
      </c>
      <c r="T49" s="48">
        <f t="shared" si="31"/>
        <v>0</v>
      </c>
      <c r="U49" s="50">
        <f t="shared" si="32"/>
        <v>0</v>
      </c>
      <c r="V49" s="93">
        <v>0</v>
      </c>
      <c r="W49" s="94" t="s">
        <v>47</v>
      </c>
    </row>
    <row r="50" spans="1:23" ht="12.95" customHeight="1" x14ac:dyDescent="0.2">
      <c r="A50" s="47" t="s">
        <v>73</v>
      </c>
      <c r="B50" s="92">
        <v>0</v>
      </c>
      <c r="C50" s="92">
        <v>0</v>
      </c>
      <c r="D50" s="92"/>
      <c r="E50" s="92">
        <f t="shared" si="26"/>
        <v>0</v>
      </c>
      <c r="F50" s="93">
        <v>0</v>
      </c>
      <c r="G50" s="94">
        <v>0</v>
      </c>
      <c r="H50" s="93"/>
      <c r="I50" s="94"/>
      <c r="J50" s="93"/>
      <c r="K50" s="94"/>
      <c r="L50" s="93"/>
      <c r="M50" s="94"/>
      <c r="N50" s="93"/>
      <c r="O50" s="94"/>
      <c r="P50" s="93">
        <f t="shared" si="27"/>
        <v>0</v>
      </c>
      <c r="Q50" s="94">
        <f t="shared" si="28"/>
        <v>0</v>
      </c>
      <c r="R50" s="48">
        <f t="shared" si="29"/>
        <v>0</v>
      </c>
      <c r="S50" s="49">
        <f t="shared" si="30"/>
        <v>0</v>
      </c>
      <c r="T50" s="48">
        <f t="shared" si="31"/>
        <v>0</v>
      </c>
      <c r="U50" s="50">
        <f t="shared" si="32"/>
        <v>0</v>
      </c>
      <c r="V50" s="93">
        <v>0</v>
      </c>
      <c r="W50" s="94" t="s">
        <v>47</v>
      </c>
    </row>
    <row r="51" spans="1:23" ht="12.95" customHeight="1" x14ac:dyDescent="0.2">
      <c r="A51" s="47" t="s">
        <v>74</v>
      </c>
      <c r="B51" s="92">
        <v>0</v>
      </c>
      <c r="C51" s="92">
        <v>0</v>
      </c>
      <c r="D51" s="92"/>
      <c r="E51" s="92">
        <f t="shared" si="26"/>
        <v>0</v>
      </c>
      <c r="F51" s="93">
        <v>0</v>
      </c>
      <c r="G51" s="94">
        <v>0</v>
      </c>
      <c r="H51" s="93"/>
      <c r="I51" s="94"/>
      <c r="J51" s="93"/>
      <c r="K51" s="94"/>
      <c r="L51" s="93"/>
      <c r="M51" s="94"/>
      <c r="N51" s="93"/>
      <c r="O51" s="94"/>
      <c r="P51" s="93">
        <f t="shared" si="27"/>
        <v>0</v>
      </c>
      <c r="Q51" s="94">
        <f t="shared" si="28"/>
        <v>0</v>
      </c>
      <c r="R51" s="48">
        <f t="shared" si="29"/>
        <v>0</v>
      </c>
      <c r="S51" s="49">
        <f t="shared" si="30"/>
        <v>0</v>
      </c>
      <c r="T51" s="48">
        <f t="shared" si="31"/>
        <v>0</v>
      </c>
      <c r="U51" s="50">
        <f t="shared" si="32"/>
        <v>0</v>
      </c>
      <c r="V51" s="93">
        <v>0</v>
      </c>
      <c r="W51" s="94">
        <v>0</v>
      </c>
    </row>
    <row r="52" spans="1:23" ht="12.95" customHeight="1" x14ac:dyDescent="0.2">
      <c r="A52" s="47" t="s">
        <v>75</v>
      </c>
      <c r="B52" s="92">
        <v>0</v>
      </c>
      <c r="C52" s="92">
        <v>0</v>
      </c>
      <c r="D52" s="92"/>
      <c r="E52" s="92">
        <f t="shared" si="26"/>
        <v>0</v>
      </c>
      <c r="F52" s="93">
        <v>0</v>
      </c>
      <c r="G52" s="94">
        <v>0</v>
      </c>
      <c r="H52" s="93"/>
      <c r="I52" s="94"/>
      <c r="J52" s="93"/>
      <c r="K52" s="94"/>
      <c r="L52" s="93"/>
      <c r="M52" s="94"/>
      <c r="N52" s="93"/>
      <c r="O52" s="94"/>
      <c r="P52" s="93">
        <f t="shared" si="27"/>
        <v>0</v>
      </c>
      <c r="Q52" s="94">
        <f t="shared" si="28"/>
        <v>0</v>
      </c>
      <c r="R52" s="48">
        <f t="shared" si="29"/>
        <v>0</v>
      </c>
      <c r="S52" s="49">
        <f t="shared" si="30"/>
        <v>0</v>
      </c>
      <c r="T52" s="48">
        <f t="shared" si="31"/>
        <v>0</v>
      </c>
      <c r="U52" s="50">
        <f t="shared" si="32"/>
        <v>0</v>
      </c>
      <c r="V52" s="93">
        <v>0</v>
      </c>
      <c r="W52" s="94">
        <v>0</v>
      </c>
    </row>
    <row r="53" spans="1:23" ht="12.95" customHeight="1" x14ac:dyDescent="0.2">
      <c r="A53" s="51" t="s">
        <v>42</v>
      </c>
      <c r="B53" s="95">
        <f>SUM(B42:B52)</f>
        <v>0</v>
      </c>
      <c r="C53" s="95">
        <f>SUM(C42:C52)</f>
        <v>0</v>
      </c>
      <c r="D53" s="95"/>
      <c r="E53" s="95">
        <f t="shared" si="26"/>
        <v>0</v>
      </c>
      <c r="F53" s="96">
        <f t="shared" ref="F53:O53" si="33">SUM(F42:F52)</f>
        <v>0</v>
      </c>
      <c r="G53" s="97">
        <f t="shared" si="33"/>
        <v>0</v>
      </c>
      <c r="H53" s="96">
        <f t="shared" si="33"/>
        <v>0</v>
      </c>
      <c r="I53" s="97">
        <f t="shared" si="33"/>
        <v>0</v>
      </c>
      <c r="J53" s="96">
        <f t="shared" si="33"/>
        <v>0</v>
      </c>
      <c r="K53" s="97">
        <f t="shared" si="33"/>
        <v>0</v>
      </c>
      <c r="L53" s="96">
        <f t="shared" si="33"/>
        <v>0</v>
      </c>
      <c r="M53" s="97">
        <f t="shared" si="33"/>
        <v>0</v>
      </c>
      <c r="N53" s="96">
        <f t="shared" si="33"/>
        <v>0</v>
      </c>
      <c r="O53" s="97">
        <f t="shared" si="33"/>
        <v>0</v>
      </c>
      <c r="P53" s="96">
        <f t="shared" si="27"/>
        <v>0</v>
      </c>
      <c r="Q53" s="97">
        <f t="shared" si="28"/>
        <v>0</v>
      </c>
      <c r="R53" s="52">
        <f t="shared" si="29"/>
        <v>0</v>
      </c>
      <c r="S53" s="53">
        <f t="shared" si="30"/>
        <v>0</v>
      </c>
      <c r="T53" s="52">
        <f>IF((+$E43+$E45+$E47+$E48+$E51) =0,0,(P53   /(+$E43+$E45+$E47+$E48+$E51) )*100)</f>
        <v>0</v>
      </c>
      <c r="U53" s="54">
        <f>IF((+$E43+$E45+$E47+$E48+$E51) =0,0,(Q53   /(+$E43+$E45+$E47+$E48+$E51) )*100)</f>
        <v>0</v>
      </c>
      <c r="V53" s="96">
        <f>SUM(V42:V52)</f>
        <v>0</v>
      </c>
      <c r="W53" s="97">
        <f>SUM(W42:W52)</f>
        <v>0</v>
      </c>
    </row>
    <row r="54" spans="1:23" ht="12.95" customHeight="1" x14ac:dyDescent="0.2">
      <c r="A54" s="40" t="s">
        <v>76</v>
      </c>
      <c r="B54" s="98" t="s">
        <v>1</v>
      </c>
      <c r="C54" s="98"/>
      <c r="D54" s="98"/>
      <c r="E54" s="98"/>
      <c r="F54" s="99"/>
      <c r="G54" s="100"/>
      <c r="H54" s="99"/>
      <c r="I54" s="100"/>
      <c r="J54" s="99"/>
      <c r="K54" s="100"/>
      <c r="L54" s="99"/>
      <c r="M54" s="100"/>
      <c r="N54" s="99"/>
      <c r="O54" s="100"/>
      <c r="P54" s="99"/>
      <c r="Q54" s="100"/>
      <c r="R54" s="44"/>
      <c r="S54" s="45"/>
      <c r="T54" s="44"/>
      <c r="U54" s="46"/>
      <c r="V54" s="99"/>
      <c r="W54" s="100"/>
    </row>
    <row r="55" spans="1:23" ht="12.95" customHeight="1" x14ac:dyDescent="0.2">
      <c r="A55" s="55" t="s">
        <v>77</v>
      </c>
      <c r="B55" s="92">
        <v>0</v>
      </c>
      <c r="C55" s="92">
        <v>0</v>
      </c>
      <c r="D55" s="92"/>
      <c r="E55" s="92">
        <f>$B55      +$C55      +$D55</f>
        <v>0</v>
      </c>
      <c r="F55" s="93">
        <v>0</v>
      </c>
      <c r="G55" s="94">
        <v>0</v>
      </c>
      <c r="H55" s="93"/>
      <c r="I55" s="94"/>
      <c r="J55" s="93"/>
      <c r="K55" s="94"/>
      <c r="L55" s="93"/>
      <c r="M55" s="94"/>
      <c r="N55" s="93"/>
      <c r="O55" s="94"/>
      <c r="P55" s="93">
        <f>$H55      +$J55      +$L55      +$N55</f>
        <v>0</v>
      </c>
      <c r="Q55" s="94">
        <f>$I55      +$K55      +$M55      +$O55</f>
        <v>0</v>
      </c>
      <c r="R55" s="48">
        <f>IF(($H55      =0),0,((($J55      -$H55      )/$H55      )*100))</f>
        <v>0</v>
      </c>
      <c r="S55" s="49">
        <f>IF(($I55      =0),0,((($K55      -$I55      )/$I55      )*100))</f>
        <v>0</v>
      </c>
      <c r="T55" s="48">
        <f>IF(($E55      =0),0,(($P55      /$E55      )*100))</f>
        <v>0</v>
      </c>
      <c r="U55" s="50">
        <f>IF(($E55      =0),0,(($Q55      /$E55      )*100))</f>
        <v>0</v>
      </c>
      <c r="V55" s="93">
        <v>0</v>
      </c>
      <c r="W55" s="94" t="s">
        <v>47</v>
      </c>
    </row>
    <row r="56" spans="1:23" ht="12.95" customHeight="1" x14ac:dyDescent="0.2">
      <c r="A56" s="55" t="s">
        <v>78</v>
      </c>
      <c r="B56" s="92">
        <v>0</v>
      </c>
      <c r="C56" s="92">
        <v>0</v>
      </c>
      <c r="D56" s="92"/>
      <c r="E56" s="92">
        <f>$B56      +$C56      +$D56</f>
        <v>0</v>
      </c>
      <c r="F56" s="93">
        <v>0</v>
      </c>
      <c r="G56" s="94">
        <v>0</v>
      </c>
      <c r="H56" s="93"/>
      <c r="I56" s="94"/>
      <c r="J56" s="93"/>
      <c r="K56" s="94"/>
      <c r="L56" s="93"/>
      <c r="M56" s="94"/>
      <c r="N56" s="93"/>
      <c r="O56" s="94"/>
      <c r="P56" s="93">
        <f>$H56      +$J56      +$L56      +$N56</f>
        <v>0</v>
      </c>
      <c r="Q56" s="94">
        <f>$I56      +$K56      +$M56      +$O56</f>
        <v>0</v>
      </c>
      <c r="R56" s="48">
        <f>IF(($H56      =0),0,((($J56      -$H56      )/$H56      )*100))</f>
        <v>0</v>
      </c>
      <c r="S56" s="49">
        <f>IF(($I56      =0),0,((($K56      -$I56      )/$I56      )*100))</f>
        <v>0</v>
      </c>
      <c r="T56" s="48">
        <f>IF(($E56      =0),0,(($P56      /$E56      )*100))</f>
        <v>0</v>
      </c>
      <c r="U56" s="50">
        <f>IF(($E56      =0),0,(($Q56      /$E56      )*100))</f>
        <v>0</v>
      </c>
      <c r="V56" s="93">
        <v>0</v>
      </c>
      <c r="W56" s="94" t="s">
        <v>47</v>
      </c>
    </row>
    <row r="57" spans="1:23" ht="12.95" hidden="1" customHeight="1" x14ac:dyDescent="0.2">
      <c r="A57" s="55" t="s">
        <v>79</v>
      </c>
      <c r="B57" s="92">
        <v>0</v>
      </c>
      <c r="C57" s="92">
        <v>0</v>
      </c>
      <c r="D57" s="92"/>
      <c r="E57" s="92">
        <f>$B57      +$C57      +$D57</f>
        <v>0</v>
      </c>
      <c r="F57" s="93">
        <v>0</v>
      </c>
      <c r="G57" s="94">
        <v>0</v>
      </c>
      <c r="H57" s="93"/>
      <c r="I57" s="94"/>
      <c r="J57" s="93"/>
      <c r="K57" s="94"/>
      <c r="L57" s="93"/>
      <c r="M57" s="94"/>
      <c r="N57" s="93"/>
      <c r="O57" s="94"/>
      <c r="P57" s="93">
        <f>$H57      +$J57      +$L57      +$N57</f>
        <v>0</v>
      </c>
      <c r="Q57" s="94">
        <f>$I57      +$K57      +$M57      +$O57</f>
        <v>0</v>
      </c>
      <c r="R57" s="48">
        <f>IF(($H57      =0),0,((($J57      -$H57      )/$H57      )*100))</f>
        <v>0</v>
      </c>
      <c r="S57" s="49">
        <f>IF(($I57      =0),0,((($K57      -$I57      )/$I57      )*100))</f>
        <v>0</v>
      </c>
      <c r="T57" s="48">
        <f>IF(($E57      =0),0,(($P57      /$E57      )*100))</f>
        <v>0</v>
      </c>
      <c r="U57" s="50">
        <f>IF(($E57      =0),0,(($Q57      /$E57      )*100))</f>
        <v>0</v>
      </c>
      <c r="V57" s="93">
        <v>0</v>
      </c>
      <c r="W57" s="94" t="s">
        <v>47</v>
      </c>
    </row>
    <row r="58" spans="1:23" ht="12.95" hidden="1" customHeight="1" x14ac:dyDescent="0.2">
      <c r="A58" s="47" t="s">
        <v>80</v>
      </c>
      <c r="B58" s="92">
        <v>0</v>
      </c>
      <c r="C58" s="92">
        <v>0</v>
      </c>
      <c r="D58" s="92"/>
      <c r="E58" s="92">
        <f>$B58      +$C58      +$D58</f>
        <v>0</v>
      </c>
      <c r="F58" s="93">
        <v>0</v>
      </c>
      <c r="G58" s="94">
        <v>0</v>
      </c>
      <c r="H58" s="93"/>
      <c r="I58" s="94"/>
      <c r="J58" s="93"/>
      <c r="K58" s="94"/>
      <c r="L58" s="93"/>
      <c r="M58" s="94"/>
      <c r="N58" s="93"/>
      <c r="O58" s="94"/>
      <c r="P58" s="93">
        <f>$H58      +$J58      +$L58      +$N58</f>
        <v>0</v>
      </c>
      <c r="Q58" s="94">
        <f>$I58      +$K58      +$M58      +$O58</f>
        <v>0</v>
      </c>
      <c r="R58" s="48">
        <f>IF(($H58      =0),0,((($J58      -$H58      )/$H58      )*100))</f>
        <v>0</v>
      </c>
      <c r="S58" s="49">
        <f>IF(($I58      =0),0,((($K58      -$I58      )/$I58      )*100))</f>
        <v>0</v>
      </c>
      <c r="T58" s="48">
        <f>IF(($E58      =0),0,(($P58      /$E58      )*100))</f>
        <v>0</v>
      </c>
      <c r="U58" s="50">
        <f>IF(($E58      =0),0,(($Q58      /$E58      )*100))</f>
        <v>0</v>
      </c>
      <c r="V58" s="93">
        <v>0</v>
      </c>
      <c r="W58" s="94" t="s">
        <v>47</v>
      </c>
    </row>
    <row r="59" spans="1:23" ht="12.95" customHeight="1" x14ac:dyDescent="0.2">
      <c r="A59" s="56" t="s">
        <v>42</v>
      </c>
      <c r="B59" s="101">
        <f>SUM(B55:B58)</f>
        <v>0</v>
      </c>
      <c r="C59" s="101">
        <f>SUM(C55:C58)</f>
        <v>0</v>
      </c>
      <c r="D59" s="101"/>
      <c r="E59" s="101">
        <f>$B59      +$C59      +$D59</f>
        <v>0</v>
      </c>
      <c r="F59" s="102">
        <f t="shared" ref="F59:O59" si="34">SUM(F55:F58)</f>
        <v>0</v>
      </c>
      <c r="G59" s="103">
        <f t="shared" si="34"/>
        <v>0</v>
      </c>
      <c r="H59" s="102">
        <f t="shared" si="34"/>
        <v>0</v>
      </c>
      <c r="I59" s="103">
        <f t="shared" si="34"/>
        <v>0</v>
      </c>
      <c r="J59" s="102">
        <f t="shared" si="34"/>
        <v>0</v>
      </c>
      <c r="K59" s="103">
        <f t="shared" si="34"/>
        <v>0</v>
      </c>
      <c r="L59" s="102">
        <f t="shared" si="34"/>
        <v>0</v>
      </c>
      <c r="M59" s="103">
        <f t="shared" si="34"/>
        <v>0</v>
      </c>
      <c r="N59" s="102">
        <f t="shared" si="34"/>
        <v>0</v>
      </c>
      <c r="O59" s="103">
        <f t="shared" si="34"/>
        <v>0</v>
      </c>
      <c r="P59" s="102">
        <f>$H59      +$J59      +$L59      +$N59</f>
        <v>0</v>
      </c>
      <c r="Q59" s="103">
        <f>$I59      +$K59      +$M59      +$O59</f>
        <v>0</v>
      </c>
      <c r="R59" s="57">
        <f>IF(($H59      =0),0,((($J59      -$H59      )/$H59      )*100))</f>
        <v>0</v>
      </c>
      <c r="S59" s="58">
        <f>IF(($I59      =0),0,((($K59      -$I59      )/$I59      )*100))</f>
        <v>0</v>
      </c>
      <c r="T59" s="57">
        <f>IF($E59   =0,0,($P59   /$E59   )*100)</f>
        <v>0</v>
      </c>
      <c r="U59" s="59">
        <f>IF($E59   =0,0,($Q59   /$E59   )*100)</f>
        <v>0</v>
      </c>
      <c r="V59" s="102">
        <f>SUM(V55:V58)</f>
        <v>0</v>
      </c>
      <c r="W59" s="103" t="s">
        <v>47</v>
      </c>
    </row>
    <row r="60" spans="1:23" ht="12.95" customHeight="1" x14ac:dyDescent="0.2">
      <c r="A60" s="40" t="s">
        <v>81</v>
      </c>
      <c r="B60" s="98" t="s">
        <v>1</v>
      </c>
      <c r="C60" s="98"/>
      <c r="D60" s="98"/>
      <c r="E60" s="98"/>
      <c r="F60" s="99"/>
      <c r="G60" s="100"/>
      <c r="H60" s="99"/>
      <c r="I60" s="100"/>
      <c r="J60" s="99"/>
      <c r="K60" s="100"/>
      <c r="L60" s="99"/>
      <c r="M60" s="100"/>
      <c r="N60" s="99"/>
      <c r="O60" s="100"/>
      <c r="P60" s="99"/>
      <c r="Q60" s="100"/>
      <c r="R60" s="44"/>
      <c r="S60" s="45"/>
      <c r="T60" s="44"/>
      <c r="U60" s="46"/>
      <c r="V60" s="99"/>
      <c r="W60" s="100"/>
    </row>
    <row r="61" spans="1:23" ht="12.95" customHeight="1" x14ac:dyDescent="0.2">
      <c r="A61" s="47" t="s">
        <v>82</v>
      </c>
      <c r="B61" s="92">
        <v>0</v>
      </c>
      <c r="C61" s="92">
        <v>0</v>
      </c>
      <c r="D61" s="92"/>
      <c r="E61" s="92">
        <f t="shared" ref="E61:E67" si="35">$B61      +$C61      +$D61</f>
        <v>0</v>
      </c>
      <c r="F61" s="93">
        <v>0</v>
      </c>
      <c r="G61" s="94">
        <v>0</v>
      </c>
      <c r="H61" s="93"/>
      <c r="I61" s="94"/>
      <c r="J61" s="93"/>
      <c r="K61" s="94"/>
      <c r="L61" s="93"/>
      <c r="M61" s="94"/>
      <c r="N61" s="93"/>
      <c r="O61" s="94"/>
      <c r="P61" s="93">
        <f t="shared" ref="P61:P67" si="36">$H61      +$J61      +$L61      +$N61</f>
        <v>0</v>
      </c>
      <c r="Q61" s="94">
        <f t="shared" ref="Q61:Q67" si="37">$I61      +$K61      +$M61      +$O61</f>
        <v>0</v>
      </c>
      <c r="R61" s="48">
        <f t="shared" ref="R61:R67" si="38">IF(($H61      =0),0,((($J61      -$H61      )/$H61      )*100))</f>
        <v>0</v>
      </c>
      <c r="S61" s="49">
        <f t="shared" ref="S61:S67" si="39">IF(($I61      =0),0,((($K61      -$I61      )/$I61      )*100))</f>
        <v>0</v>
      </c>
      <c r="T61" s="48">
        <f t="shared" ref="T61:T65" si="40">IF(($E61      =0),0,(($P61      /$E61      )*100))</f>
        <v>0</v>
      </c>
      <c r="U61" s="50">
        <f t="shared" ref="U61:U65" si="41">IF(($E61      =0),0,(($Q61      /$E61      )*100))</f>
        <v>0</v>
      </c>
      <c r="V61" s="93">
        <v>0</v>
      </c>
      <c r="W61" s="94" t="s">
        <v>47</v>
      </c>
    </row>
    <row r="62" spans="1:23" ht="12.95" customHeight="1" x14ac:dyDescent="0.2">
      <c r="A62" s="47" t="s">
        <v>83</v>
      </c>
      <c r="B62" s="92">
        <v>0</v>
      </c>
      <c r="C62" s="92">
        <v>0</v>
      </c>
      <c r="D62" s="92"/>
      <c r="E62" s="92">
        <f t="shared" si="35"/>
        <v>0</v>
      </c>
      <c r="F62" s="93">
        <v>0</v>
      </c>
      <c r="G62" s="94">
        <v>0</v>
      </c>
      <c r="H62" s="93"/>
      <c r="I62" s="94"/>
      <c r="J62" s="93"/>
      <c r="K62" s="94"/>
      <c r="L62" s="93"/>
      <c r="M62" s="94"/>
      <c r="N62" s="93"/>
      <c r="O62" s="94"/>
      <c r="P62" s="93">
        <f t="shared" si="36"/>
        <v>0</v>
      </c>
      <c r="Q62" s="94">
        <f t="shared" si="37"/>
        <v>0</v>
      </c>
      <c r="R62" s="48">
        <f t="shared" si="38"/>
        <v>0</v>
      </c>
      <c r="S62" s="49">
        <f t="shared" si="39"/>
        <v>0</v>
      </c>
      <c r="T62" s="48">
        <f t="shared" si="40"/>
        <v>0</v>
      </c>
      <c r="U62" s="50">
        <f t="shared" si="41"/>
        <v>0</v>
      </c>
      <c r="V62" s="93">
        <v>0</v>
      </c>
      <c r="W62" s="94" t="s">
        <v>47</v>
      </c>
    </row>
    <row r="63" spans="1:23" ht="12.95" customHeight="1" x14ac:dyDescent="0.2">
      <c r="A63" s="47" t="s">
        <v>84</v>
      </c>
      <c r="B63" s="92">
        <v>0</v>
      </c>
      <c r="C63" s="92">
        <v>0</v>
      </c>
      <c r="D63" s="92"/>
      <c r="E63" s="92">
        <f t="shared" si="35"/>
        <v>0</v>
      </c>
      <c r="F63" s="93">
        <v>0</v>
      </c>
      <c r="G63" s="94">
        <v>0</v>
      </c>
      <c r="H63" s="93"/>
      <c r="I63" s="94"/>
      <c r="J63" s="93"/>
      <c r="K63" s="94"/>
      <c r="L63" s="93"/>
      <c r="M63" s="94"/>
      <c r="N63" s="93"/>
      <c r="O63" s="94"/>
      <c r="P63" s="93">
        <f t="shared" si="36"/>
        <v>0</v>
      </c>
      <c r="Q63" s="94">
        <f t="shared" si="37"/>
        <v>0</v>
      </c>
      <c r="R63" s="48">
        <f t="shared" si="38"/>
        <v>0</v>
      </c>
      <c r="S63" s="49">
        <f t="shared" si="39"/>
        <v>0</v>
      </c>
      <c r="T63" s="48">
        <f t="shared" si="40"/>
        <v>0</v>
      </c>
      <c r="U63" s="50">
        <f t="shared" si="41"/>
        <v>0</v>
      </c>
      <c r="V63" s="93">
        <v>0</v>
      </c>
      <c r="W63" s="94" t="s">
        <v>47</v>
      </c>
    </row>
    <row r="64" spans="1:23" ht="12.95" customHeight="1" x14ac:dyDescent="0.2">
      <c r="A64" s="47" t="s">
        <v>85</v>
      </c>
      <c r="B64" s="92">
        <v>0</v>
      </c>
      <c r="C64" s="92">
        <v>0</v>
      </c>
      <c r="D64" s="92"/>
      <c r="E64" s="92">
        <f t="shared" si="35"/>
        <v>0</v>
      </c>
      <c r="F64" s="93">
        <v>0</v>
      </c>
      <c r="G64" s="94">
        <v>0</v>
      </c>
      <c r="H64" s="93"/>
      <c r="I64" s="94"/>
      <c r="J64" s="93"/>
      <c r="K64" s="94"/>
      <c r="L64" s="93"/>
      <c r="M64" s="94"/>
      <c r="N64" s="93"/>
      <c r="O64" s="94"/>
      <c r="P64" s="93">
        <f t="shared" si="36"/>
        <v>0</v>
      </c>
      <c r="Q64" s="94">
        <f t="shared" si="37"/>
        <v>0</v>
      </c>
      <c r="R64" s="48">
        <f t="shared" si="38"/>
        <v>0</v>
      </c>
      <c r="S64" s="49">
        <f t="shared" si="39"/>
        <v>0</v>
      </c>
      <c r="T64" s="48">
        <f t="shared" si="40"/>
        <v>0</v>
      </c>
      <c r="U64" s="50">
        <f t="shared" si="41"/>
        <v>0</v>
      </c>
      <c r="V64" s="93">
        <v>0</v>
      </c>
      <c r="W64" s="94">
        <v>0</v>
      </c>
    </row>
    <row r="65" spans="1:23" ht="12.95" customHeight="1" x14ac:dyDescent="0.2">
      <c r="A65" s="47" t="s">
        <v>86</v>
      </c>
      <c r="B65" s="92">
        <v>0</v>
      </c>
      <c r="C65" s="92">
        <v>0</v>
      </c>
      <c r="D65" s="92"/>
      <c r="E65" s="92">
        <f t="shared" si="35"/>
        <v>0</v>
      </c>
      <c r="F65" s="93">
        <v>0</v>
      </c>
      <c r="G65" s="94">
        <v>0</v>
      </c>
      <c r="H65" s="93"/>
      <c r="I65" s="94"/>
      <c r="J65" s="93"/>
      <c r="K65" s="94"/>
      <c r="L65" s="93"/>
      <c r="M65" s="94"/>
      <c r="N65" s="93"/>
      <c r="O65" s="94"/>
      <c r="P65" s="93">
        <f t="shared" si="36"/>
        <v>0</v>
      </c>
      <c r="Q65" s="94">
        <f t="shared" si="37"/>
        <v>0</v>
      </c>
      <c r="R65" s="48">
        <f t="shared" si="38"/>
        <v>0</v>
      </c>
      <c r="S65" s="49">
        <f t="shared" si="39"/>
        <v>0</v>
      </c>
      <c r="T65" s="48">
        <f t="shared" si="40"/>
        <v>0</v>
      </c>
      <c r="U65" s="50">
        <f t="shared" si="41"/>
        <v>0</v>
      </c>
      <c r="V65" s="93">
        <v>0</v>
      </c>
      <c r="W65" s="94">
        <v>0</v>
      </c>
    </row>
    <row r="66" spans="1:23" ht="12.95" customHeight="1" x14ac:dyDescent="0.2">
      <c r="A66" s="51" t="s">
        <v>42</v>
      </c>
      <c r="B66" s="95">
        <f>SUM(B61:B65)</f>
        <v>0</v>
      </c>
      <c r="C66" s="95">
        <f>SUM(C61:C65)</f>
        <v>0</v>
      </c>
      <c r="D66" s="95"/>
      <c r="E66" s="95">
        <f t="shared" si="35"/>
        <v>0</v>
      </c>
      <c r="F66" s="96">
        <f t="shared" ref="F66:O66" si="42">SUM(F61:F65)</f>
        <v>0</v>
      </c>
      <c r="G66" s="97">
        <f t="shared" si="42"/>
        <v>0</v>
      </c>
      <c r="H66" s="96">
        <f t="shared" si="42"/>
        <v>0</v>
      </c>
      <c r="I66" s="97">
        <f t="shared" si="42"/>
        <v>0</v>
      </c>
      <c r="J66" s="96">
        <f t="shared" si="42"/>
        <v>0</v>
      </c>
      <c r="K66" s="97">
        <f t="shared" si="42"/>
        <v>0</v>
      </c>
      <c r="L66" s="96">
        <f t="shared" si="42"/>
        <v>0</v>
      </c>
      <c r="M66" s="97">
        <f t="shared" si="42"/>
        <v>0</v>
      </c>
      <c r="N66" s="96">
        <f t="shared" si="42"/>
        <v>0</v>
      </c>
      <c r="O66" s="97">
        <f t="shared" si="42"/>
        <v>0</v>
      </c>
      <c r="P66" s="96">
        <f t="shared" si="36"/>
        <v>0</v>
      </c>
      <c r="Q66" s="97">
        <f t="shared" si="37"/>
        <v>0</v>
      </c>
      <c r="R66" s="52">
        <f t="shared" si="38"/>
        <v>0</v>
      </c>
      <c r="S66" s="53">
        <f t="shared" si="39"/>
        <v>0</v>
      </c>
      <c r="T66" s="52">
        <f>IF((+$E61+$E63+$E64++$E65) =0,0,(P66   /(+$E61+$E63+$E64+$E65) )*100)</f>
        <v>0</v>
      </c>
      <c r="U66" s="54">
        <f>IF((+$E61+$E63+$E65) =0,0,(Q66  /(+$E61+$E63+$E65) )*100)</f>
        <v>0</v>
      </c>
      <c r="V66" s="96">
        <f>SUM(V61:V65)</f>
        <v>0</v>
      </c>
      <c r="W66" s="97">
        <f>SUM(W61:W65)</f>
        <v>0</v>
      </c>
    </row>
    <row r="67" spans="1:23" ht="12.95" customHeight="1" x14ac:dyDescent="0.2">
      <c r="A67" s="60" t="s">
        <v>87</v>
      </c>
      <c r="B67" s="104">
        <f>SUM(B9:B15,B18:B23,B26:B29,B32,B35:B39,B42:B52,B55:B58,B61:B65)</f>
        <v>44049000</v>
      </c>
      <c r="C67" s="104">
        <f>SUM(C9:C15,C18:C23,C26:C29,C32,C35:C39,C42:C52,C55:C58,C61:C65)</f>
        <v>0</v>
      </c>
      <c r="D67" s="104"/>
      <c r="E67" s="104">
        <f t="shared" si="35"/>
        <v>44049000</v>
      </c>
      <c r="F67" s="105">
        <f t="shared" ref="F67:O67" si="43">SUM(F9:F15,F18:F23,F26:F29,F32,F35:F39,F42:F52,F55:F58,F61:F65)</f>
        <v>44049000</v>
      </c>
      <c r="G67" s="106">
        <f t="shared" si="43"/>
        <v>23944000</v>
      </c>
      <c r="H67" s="105">
        <f t="shared" si="43"/>
        <v>2665000</v>
      </c>
      <c r="I67" s="106">
        <f t="shared" si="43"/>
        <v>3056025</v>
      </c>
      <c r="J67" s="105">
        <f t="shared" si="43"/>
        <v>4498000</v>
      </c>
      <c r="K67" s="106">
        <f t="shared" si="43"/>
        <v>1445523</v>
      </c>
      <c r="L67" s="105">
        <f t="shared" si="43"/>
        <v>0</v>
      </c>
      <c r="M67" s="106">
        <f t="shared" si="43"/>
        <v>0</v>
      </c>
      <c r="N67" s="105">
        <f t="shared" si="43"/>
        <v>0</v>
      </c>
      <c r="O67" s="106">
        <f t="shared" si="43"/>
        <v>0</v>
      </c>
      <c r="P67" s="105">
        <f t="shared" si="36"/>
        <v>7163000</v>
      </c>
      <c r="Q67" s="106">
        <f t="shared" si="37"/>
        <v>4501548</v>
      </c>
      <c r="R67" s="61">
        <f t="shared" si="38"/>
        <v>68.780487804878049</v>
      </c>
      <c r="S67" s="62">
        <f t="shared" si="39"/>
        <v>-52.699241661962844</v>
      </c>
      <c r="T67" s="61">
        <f>IF((+$E9+$E10+$E11+$E12+$E13+$E15+$E18+$E20+$E21+$E22+$E26+$E27+$E28+$E29+$E32+$E35+$E38+$E43+$E45+$E47+$E48+$E51+$E55+$E56+$E57+$E58+$E61+$E63+$E64+$E65)=0,0,(P67/(+$E9+$E10+$E11+$E12+$E13+$E15+$E18+$E20+$E21+$E22+$E26+$E27+$E28+$E29+$E32+$E35+$E38+$E43+$E45+$E47+$E48+$E51+$E55+$E56+$E57+$E58+$E61+$E63+$E64+$E65)*100))</f>
        <v>27.04753993127667</v>
      </c>
      <c r="U67" s="61">
        <f>IF((+$E9+$E10+$E11+$E12+$E13+$E15+$E18+$E20+$E21+$E22+$E26+$E27+$E28+$E29+$E32+$E35+$E38+$E43+$E45+$E47+$E48+$E51+$E55+$E56+$E57+$E58+$E61+$E63+$E64+$E65)=0,0,(Q67/(+$E9+$E10+$E11+$E12+$E13+$E15+$E18+$E20+$E21+$E22+$E26+$E27+$E28+$E29+$E32+$E35+$E38+$E43+$E45+$E47+$E48+$E51+$E55+$E56+$E57+$E58+$E61+$E63+$E64+$E65)*100))</f>
        <v>16.99787788392554</v>
      </c>
      <c r="V67" s="105">
        <f>SUM(V9:V15,V18:V23,V26:V29,V32,V35:V39,V42:V52,V55:V58,V61:V65)</f>
        <v>0</v>
      </c>
      <c r="W67" s="106">
        <f>SUM(W9:W15,W18:W23,W26:W29,W32,W35:W39,W42:W52,W55:W58,W61:W65)</f>
        <v>0</v>
      </c>
    </row>
    <row r="68" spans="1:23" ht="12.95" customHeight="1" x14ac:dyDescent="0.2">
      <c r="A68" s="40" t="s">
        <v>43</v>
      </c>
      <c r="B68" s="98" t="s">
        <v>1</v>
      </c>
      <c r="C68" s="98"/>
      <c r="D68" s="98"/>
      <c r="E68" s="98"/>
      <c r="F68" s="99"/>
      <c r="G68" s="100"/>
      <c r="H68" s="99"/>
      <c r="I68" s="100"/>
      <c r="J68" s="99"/>
      <c r="K68" s="100"/>
      <c r="L68" s="99"/>
      <c r="M68" s="100"/>
      <c r="N68" s="99"/>
      <c r="O68" s="100"/>
      <c r="P68" s="99"/>
      <c r="Q68" s="100"/>
      <c r="R68" s="44"/>
      <c r="S68" s="45"/>
      <c r="T68" s="44"/>
      <c r="U68" s="46"/>
      <c r="V68" s="99"/>
      <c r="W68" s="100"/>
    </row>
    <row r="69" spans="1:23" s="64" customFormat="1" ht="12.95" customHeight="1" x14ac:dyDescent="0.2">
      <c r="A69" s="63" t="s">
        <v>88</v>
      </c>
      <c r="B69" s="92">
        <v>99741000</v>
      </c>
      <c r="C69" s="92">
        <v>0</v>
      </c>
      <c r="D69" s="92"/>
      <c r="E69" s="92">
        <f>$B69      +$C69      +$D69</f>
        <v>99741000</v>
      </c>
      <c r="F69" s="93">
        <v>99741000</v>
      </c>
      <c r="G69" s="94">
        <v>74677000</v>
      </c>
      <c r="H69" s="93">
        <v>64463000</v>
      </c>
      <c r="I69" s="94">
        <v>53135456</v>
      </c>
      <c r="J69" s="93">
        <v>30158000</v>
      </c>
      <c r="K69" s="94">
        <v>24583664</v>
      </c>
      <c r="L69" s="93"/>
      <c r="M69" s="94"/>
      <c r="N69" s="93"/>
      <c r="O69" s="94"/>
      <c r="P69" s="93">
        <f>$H69      +$J69      +$L69      +$N69</f>
        <v>94621000</v>
      </c>
      <c r="Q69" s="94">
        <f>$I69      +$K69      +$M69      +$O69</f>
        <v>77719120</v>
      </c>
      <c r="R69" s="48">
        <f>IF(($H69      =0),0,((($J69      -$H69      )/$H69      )*100))</f>
        <v>-53.216573848564295</v>
      </c>
      <c r="S69" s="49">
        <f>IF(($I69      =0),0,((($K69      -$I69      )/$I69      )*100))</f>
        <v>-53.733973789554</v>
      </c>
      <c r="T69" s="48">
        <f>IF(($E69      =0),0,(($P69      /$E69      )*100))</f>
        <v>94.866704765342234</v>
      </c>
      <c r="U69" s="50">
        <f>IF(($E69      =0),0,(($Q69      /$E69      )*100))</f>
        <v>77.920935222225566</v>
      </c>
      <c r="V69" s="93">
        <v>0</v>
      </c>
      <c r="W69" s="94">
        <v>0</v>
      </c>
    </row>
    <row r="70" spans="1:23" ht="12.95" customHeight="1" x14ac:dyDescent="0.2">
      <c r="A70" s="56" t="s">
        <v>42</v>
      </c>
      <c r="B70" s="101">
        <f>B69</f>
        <v>99741000</v>
      </c>
      <c r="C70" s="101">
        <f>C69</f>
        <v>0</v>
      </c>
      <c r="D70" s="101"/>
      <c r="E70" s="101">
        <f>$B70      +$C70      +$D70</f>
        <v>99741000</v>
      </c>
      <c r="F70" s="102">
        <f t="shared" ref="F70:O70" si="44">F69</f>
        <v>99741000</v>
      </c>
      <c r="G70" s="103">
        <f t="shared" si="44"/>
        <v>74677000</v>
      </c>
      <c r="H70" s="102">
        <f t="shared" si="44"/>
        <v>64463000</v>
      </c>
      <c r="I70" s="103">
        <f t="shared" si="44"/>
        <v>53135456</v>
      </c>
      <c r="J70" s="102">
        <f t="shared" si="44"/>
        <v>30158000</v>
      </c>
      <c r="K70" s="103">
        <f t="shared" si="44"/>
        <v>24583664</v>
      </c>
      <c r="L70" s="102">
        <f t="shared" si="44"/>
        <v>0</v>
      </c>
      <c r="M70" s="103">
        <f t="shared" si="44"/>
        <v>0</v>
      </c>
      <c r="N70" s="102">
        <f t="shared" si="44"/>
        <v>0</v>
      </c>
      <c r="O70" s="103">
        <f t="shared" si="44"/>
        <v>0</v>
      </c>
      <c r="P70" s="102">
        <f>$H70      +$J70      +$L70      +$N70</f>
        <v>94621000</v>
      </c>
      <c r="Q70" s="103">
        <f>$I70      +$K70      +$M70      +$O70</f>
        <v>77719120</v>
      </c>
      <c r="R70" s="57">
        <f>IF(($H70      =0),0,((($J70      -$H70      )/$H70      )*100))</f>
        <v>-53.216573848564295</v>
      </c>
      <c r="S70" s="58">
        <f>IF(($I70      =0),0,((($K70      -$I70      )/$I70      )*100))</f>
        <v>-53.733973789554</v>
      </c>
      <c r="T70" s="57">
        <f>IF($E70   =0,0,($P70   /$E70   )*100)</f>
        <v>94.866704765342234</v>
      </c>
      <c r="U70" s="59">
        <f>IF($E70   =0,0,($Q70   /$E70 )*100)</f>
        <v>77.920935222225566</v>
      </c>
      <c r="V70" s="102">
        <f>V69</f>
        <v>0</v>
      </c>
      <c r="W70" s="103">
        <f>W69</f>
        <v>0</v>
      </c>
    </row>
    <row r="71" spans="1:23" ht="12.95" customHeight="1" x14ac:dyDescent="0.2">
      <c r="A71" s="60" t="s">
        <v>87</v>
      </c>
      <c r="B71" s="104">
        <f>B69</f>
        <v>99741000</v>
      </c>
      <c r="C71" s="104">
        <f>C69</f>
        <v>0</v>
      </c>
      <c r="D71" s="104"/>
      <c r="E71" s="104">
        <f>$B71      +$C71      +$D71</f>
        <v>99741000</v>
      </c>
      <c r="F71" s="105">
        <f t="shared" ref="F71:O71" si="45">F69</f>
        <v>99741000</v>
      </c>
      <c r="G71" s="106">
        <f t="shared" si="45"/>
        <v>74677000</v>
      </c>
      <c r="H71" s="105">
        <f t="shared" si="45"/>
        <v>64463000</v>
      </c>
      <c r="I71" s="106">
        <f t="shared" si="45"/>
        <v>53135456</v>
      </c>
      <c r="J71" s="105">
        <f t="shared" si="45"/>
        <v>30158000</v>
      </c>
      <c r="K71" s="106">
        <f t="shared" si="45"/>
        <v>24583664</v>
      </c>
      <c r="L71" s="105">
        <f t="shared" si="45"/>
        <v>0</v>
      </c>
      <c r="M71" s="106">
        <f t="shared" si="45"/>
        <v>0</v>
      </c>
      <c r="N71" s="105">
        <f t="shared" si="45"/>
        <v>0</v>
      </c>
      <c r="O71" s="106">
        <f t="shared" si="45"/>
        <v>0</v>
      </c>
      <c r="P71" s="105">
        <f>$H71      +$J71      +$L71      +$N71</f>
        <v>94621000</v>
      </c>
      <c r="Q71" s="106">
        <f>$I71      +$K71      +$M71      +$O71</f>
        <v>77719120</v>
      </c>
      <c r="R71" s="61">
        <f>IF(($H71      =0),0,((($J71      -$H71      )/$H71      )*100))</f>
        <v>-53.216573848564295</v>
      </c>
      <c r="S71" s="62">
        <f>IF(($I71      =0),0,((($K71      -$I71      )/$I71      )*100))</f>
        <v>-53.733973789554</v>
      </c>
      <c r="T71" s="61">
        <f>IF($E71   =0,0,($P71   /$E71   )*100)</f>
        <v>94.866704765342234</v>
      </c>
      <c r="U71" s="65">
        <f>IF($E71   =0,0,($Q71   /$E71   )*100)</f>
        <v>77.920935222225566</v>
      </c>
      <c r="V71" s="105">
        <f>V69</f>
        <v>0</v>
      </c>
      <c r="W71" s="106">
        <f>W69</f>
        <v>0</v>
      </c>
    </row>
    <row r="72" spans="1:23" ht="12.95" customHeight="1" thickBot="1" x14ac:dyDescent="0.25">
      <c r="A72" s="60" t="s">
        <v>89</v>
      </c>
      <c r="B72" s="104">
        <f>SUM(B9:B15,B18:B23,B26:B29,B32,B35:B39,B42:B52,B55:B58,B61:B65,B69)</f>
        <v>143790000</v>
      </c>
      <c r="C72" s="104">
        <f>SUM(C9:C15,C18:C23,C26:C29,C32,C35:C39,C42:C52,C55:C58,C61:C65,C69)</f>
        <v>0</v>
      </c>
      <c r="D72" s="104"/>
      <c r="E72" s="104">
        <f>$B72      +$C72      +$D72</f>
        <v>143790000</v>
      </c>
      <c r="F72" s="105">
        <f t="shared" ref="F72:O72" si="46">SUM(F9:F15,F18:F23,F26:F29,F32,F35:F39,F42:F52,F55:F58,F61:F65,F69)</f>
        <v>143790000</v>
      </c>
      <c r="G72" s="106">
        <f t="shared" si="46"/>
        <v>98621000</v>
      </c>
      <c r="H72" s="105">
        <f t="shared" si="46"/>
        <v>67128000</v>
      </c>
      <c r="I72" s="106">
        <f t="shared" si="46"/>
        <v>56191481</v>
      </c>
      <c r="J72" s="105">
        <f t="shared" si="46"/>
        <v>34656000</v>
      </c>
      <c r="K72" s="106">
        <f t="shared" si="46"/>
        <v>26029187</v>
      </c>
      <c r="L72" s="105">
        <f t="shared" si="46"/>
        <v>0</v>
      </c>
      <c r="M72" s="106">
        <f t="shared" si="46"/>
        <v>0</v>
      </c>
      <c r="N72" s="105">
        <f t="shared" si="46"/>
        <v>0</v>
      </c>
      <c r="O72" s="106">
        <f t="shared" si="46"/>
        <v>0</v>
      </c>
      <c r="P72" s="105">
        <f>$H72      +$J72      +$L72      +$N72</f>
        <v>101784000</v>
      </c>
      <c r="Q72" s="106">
        <f>$I72      +$K72      +$M72      +$O72</f>
        <v>82220668</v>
      </c>
      <c r="R72" s="61">
        <f>IF(($H72      =0),0,((($J72      -$H72      )/$H72      )*100))</f>
        <v>-48.373257061136933</v>
      </c>
      <c r="S72" s="62">
        <f>IF(($I72      =0),0,((($K72      -$I72      )/$I72      )*100))</f>
        <v>-53.677698938029415</v>
      </c>
      <c r="T72" s="61">
        <f>IF((+$E9+$E10+$E11+$E12+$E13+$E15+$E18+$E20+$E21+$E22+$E26+$E27+$E28+$E29+$E32+$E35+$E38+$E43+$E45+$E47+$E48+$E51+$E55+$E56+$E57+$E58+$E61++$E63+$E64+$E65+$E69)=0,0,(P72/(+$E9+$E10+$E11+$E12+$E13+$E15+$E18+$E20+$E21+$E22+$E26+$E27+$E28+$E29+$E32+$E35+$E38+$E43+$E45+$E47+$E48+$E51+$E55+$E56+$E57+$E58+$E61+$E63+$E64+$E65+$E69)*100))</f>
        <v>80.637596653568252</v>
      </c>
      <c r="U72" s="65">
        <f>IF((+$E9+$E10+$E11+$E12+$E13+$E18+$E20+$E21+$E22+$E26+$E27+$E28+$E29+$E32+$E35+$E38+$E43+$E45+$E47+$E48+$E51+$E55+$E56+$E57+$E58+$E61+$E63+$E65+$E69)=0,0,(Q72/(+$E9+$E10+$E11+$E12+$E13+$E18+$E20+$E21+$E22+$E26+$E27+$E28+$E29+$E32+$E35+$E38+$E43+$E45+$E47+$E48+$E51+$E55+$E56+$E57+$E58+$E61+$E63+$E65+$E69)*100))</f>
        <v>65.138696285967796</v>
      </c>
      <c r="V72" s="105">
        <f>SUM(V9:V15,V18:V23,V26:V29,V32,V35:V39,V42:V52,V55:V58,V61:V65,V69)</f>
        <v>0</v>
      </c>
      <c r="W72" s="106">
        <f>SUM(W9:W15,W18:W23,W26:W29,W32,W35:W39,W42:W52,W55:W58,W61:W65,W69)</f>
        <v>0</v>
      </c>
    </row>
    <row r="73" spans="1:23" ht="13.5" thickTop="1" x14ac:dyDescent="0.2">
      <c r="A73" s="66" t="s">
        <v>90</v>
      </c>
      <c r="B73" s="67"/>
      <c r="C73" s="68"/>
      <c r="D73" s="68"/>
      <c r="E73" s="69"/>
      <c r="F73" s="67"/>
      <c r="G73" s="68"/>
      <c r="H73" s="68"/>
      <c r="I73" s="69"/>
      <c r="J73" s="68"/>
      <c r="K73" s="69"/>
      <c r="L73" s="68"/>
      <c r="M73" s="68"/>
      <c r="N73" s="68"/>
      <c r="O73" s="68"/>
      <c r="P73" s="68"/>
      <c r="Q73" s="68"/>
      <c r="R73" s="68"/>
      <c r="S73" s="68"/>
      <c r="T73" s="68"/>
      <c r="U73" s="69"/>
      <c r="V73" s="67"/>
      <c r="W73" s="69"/>
    </row>
    <row r="74" spans="1:23" x14ac:dyDescent="0.2">
      <c r="A74" s="13" t="s">
        <v>1</v>
      </c>
      <c r="B74" s="70" t="s">
        <v>1</v>
      </c>
      <c r="C74" s="71" t="s">
        <v>1</v>
      </c>
      <c r="D74" s="71" t="s">
        <v>1</v>
      </c>
      <c r="E74" s="72" t="s">
        <v>1</v>
      </c>
      <c r="F74" s="73" t="s">
        <v>5</v>
      </c>
      <c r="G74" s="74"/>
      <c r="H74" s="73" t="s">
        <v>6</v>
      </c>
      <c r="I74" s="75"/>
      <c r="J74" s="73" t="s">
        <v>7</v>
      </c>
      <c r="K74" s="75"/>
      <c r="L74" s="73" t="s">
        <v>8</v>
      </c>
      <c r="M74" s="73"/>
      <c r="N74" s="76" t="s">
        <v>9</v>
      </c>
      <c r="O74" s="73"/>
      <c r="P74" s="130" t="s">
        <v>10</v>
      </c>
      <c r="Q74" s="131"/>
      <c r="R74" s="132" t="s">
        <v>11</v>
      </c>
      <c r="S74" s="131"/>
      <c r="T74" s="132" t="s">
        <v>12</v>
      </c>
      <c r="U74" s="131"/>
      <c r="V74" s="130"/>
      <c r="W74" s="131"/>
    </row>
    <row r="75" spans="1:23" ht="67.5" x14ac:dyDescent="0.2">
      <c r="A75" s="77" t="s">
        <v>91</v>
      </c>
      <c r="B75" s="78" t="s">
        <v>92</v>
      </c>
      <c r="C75" s="78" t="s">
        <v>93</v>
      </c>
      <c r="D75" s="79" t="s">
        <v>17</v>
      </c>
      <c r="E75" s="78" t="s">
        <v>18</v>
      </c>
      <c r="F75" s="78" t="s">
        <v>19</v>
      </c>
      <c r="G75" s="78" t="s">
        <v>94</v>
      </c>
      <c r="H75" s="78" t="s">
        <v>95</v>
      </c>
      <c r="I75" s="80" t="s">
        <v>22</v>
      </c>
      <c r="J75" s="78" t="s">
        <v>96</v>
      </c>
      <c r="K75" s="80" t="s">
        <v>24</v>
      </c>
      <c r="L75" s="78" t="s">
        <v>97</v>
      </c>
      <c r="M75" s="80" t="s">
        <v>26</v>
      </c>
      <c r="N75" s="78" t="s">
        <v>98</v>
      </c>
      <c r="O75" s="80" t="s">
        <v>28</v>
      </c>
      <c r="P75" s="80" t="s">
        <v>99</v>
      </c>
      <c r="Q75" s="81" t="s">
        <v>30</v>
      </c>
      <c r="R75" s="82" t="s">
        <v>99</v>
      </c>
      <c r="S75" s="83" t="s">
        <v>30</v>
      </c>
      <c r="T75" s="82" t="s">
        <v>100</v>
      </c>
      <c r="U75" s="79" t="s">
        <v>32</v>
      </c>
      <c r="V75" s="78"/>
      <c r="W75" s="80"/>
    </row>
    <row r="76" spans="1:23" x14ac:dyDescent="0.2">
      <c r="A76" s="1" t="str">
        <f>+A7</f>
        <v>R thousands</v>
      </c>
      <c r="B76" s="2"/>
      <c r="C76" s="2">
        <v>100</v>
      </c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3"/>
      <c r="P76" s="2"/>
      <c r="Q76" s="3"/>
      <c r="R76" s="2"/>
      <c r="S76" s="3"/>
      <c r="T76" s="2"/>
      <c r="U76" s="2"/>
      <c r="V76" s="2"/>
      <c r="W76" s="2"/>
    </row>
    <row r="77" spans="1:23" hidden="1" x14ac:dyDescent="0.2">
      <c r="A77" s="4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8"/>
      <c r="N77" s="107"/>
      <c r="O77" s="108"/>
      <c r="P77" s="107"/>
      <c r="Q77" s="108"/>
      <c r="R77" s="5"/>
      <c r="S77" s="6"/>
      <c r="T77" s="5"/>
      <c r="U77" s="5"/>
      <c r="V77" s="107"/>
      <c r="W77" s="107"/>
    </row>
    <row r="78" spans="1:23" hidden="1" x14ac:dyDescent="0.2">
      <c r="A78" s="7" t="s">
        <v>138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10"/>
      <c r="N78" s="109"/>
      <c r="O78" s="110"/>
      <c r="P78" s="109"/>
      <c r="Q78" s="110"/>
      <c r="R78" s="8"/>
      <c r="S78" s="9"/>
      <c r="T78" s="8"/>
      <c r="U78" s="8"/>
      <c r="V78" s="109"/>
      <c r="W78" s="109"/>
    </row>
    <row r="79" spans="1:23" hidden="1" x14ac:dyDescent="0.2">
      <c r="A79" s="10" t="s">
        <v>139</v>
      </c>
      <c r="B79" s="111">
        <f>SUM(B80:B83)</f>
        <v>0</v>
      </c>
      <c r="C79" s="111">
        <f t="shared" ref="C79:I79" si="47">SUM(C80:C83)</f>
        <v>0</v>
      </c>
      <c r="D79" s="111">
        <f t="shared" si="47"/>
        <v>0</v>
      </c>
      <c r="E79" s="111">
        <f t="shared" si="47"/>
        <v>0</v>
      </c>
      <c r="F79" s="111">
        <f t="shared" si="47"/>
        <v>0</v>
      </c>
      <c r="G79" s="111">
        <f t="shared" si="47"/>
        <v>0</v>
      </c>
      <c r="H79" s="111">
        <f t="shared" si="47"/>
        <v>0</v>
      </c>
      <c r="I79" s="111">
        <f t="shared" si="47"/>
        <v>0</v>
      </c>
      <c r="J79" s="111">
        <f>SUM(J80:J83)</f>
        <v>0</v>
      </c>
      <c r="K79" s="111">
        <f>SUM(K80:K83)</f>
        <v>0</v>
      </c>
      <c r="L79" s="111">
        <f>SUM(L80:L83)</f>
        <v>0</v>
      </c>
      <c r="M79" s="112">
        <f>SUM(M80:M83)</f>
        <v>0</v>
      </c>
      <c r="N79" s="111"/>
      <c r="O79" s="112"/>
      <c r="P79" s="111"/>
      <c r="Q79" s="112"/>
      <c r="R79" s="11"/>
      <c r="S79" s="12"/>
      <c r="T79" s="11"/>
      <c r="U79" s="11"/>
      <c r="V79" s="111">
        <f>SUM(V80:V83)</f>
        <v>0</v>
      </c>
      <c r="W79" s="111">
        <f>SUM(W80:W83)</f>
        <v>0</v>
      </c>
    </row>
    <row r="80" spans="1:23" hidden="1" x14ac:dyDescent="0.2">
      <c r="A80" s="13" t="s">
        <v>140</v>
      </c>
      <c r="B80" s="113"/>
      <c r="C80" s="113"/>
      <c r="D80" s="113"/>
      <c r="E80" s="113">
        <f>SUM(B80:D80)</f>
        <v>0</v>
      </c>
      <c r="F80" s="113"/>
      <c r="G80" s="113"/>
      <c r="H80" s="113"/>
      <c r="I80" s="114"/>
      <c r="J80" s="113"/>
      <c r="K80" s="114"/>
      <c r="L80" s="113"/>
      <c r="M80" s="115"/>
      <c r="N80" s="113"/>
      <c r="O80" s="115"/>
      <c r="P80" s="113"/>
      <c r="Q80" s="115"/>
      <c r="R80" s="14"/>
      <c r="S80" s="15"/>
      <c r="T80" s="14"/>
      <c r="U80" s="14"/>
      <c r="V80" s="113"/>
      <c r="W80" s="113"/>
    </row>
    <row r="81" spans="1:23" hidden="1" x14ac:dyDescent="0.2">
      <c r="A81" s="13" t="s">
        <v>141</v>
      </c>
      <c r="B81" s="113"/>
      <c r="C81" s="113"/>
      <c r="D81" s="113"/>
      <c r="E81" s="113">
        <f>SUM(B81:D81)</f>
        <v>0</v>
      </c>
      <c r="F81" s="113"/>
      <c r="G81" s="113"/>
      <c r="H81" s="113"/>
      <c r="I81" s="114"/>
      <c r="J81" s="113"/>
      <c r="K81" s="114"/>
      <c r="L81" s="113"/>
      <c r="M81" s="115"/>
      <c r="N81" s="113"/>
      <c r="O81" s="115"/>
      <c r="P81" s="113"/>
      <c r="Q81" s="115"/>
      <c r="R81" s="14"/>
      <c r="S81" s="15"/>
      <c r="T81" s="14"/>
      <c r="U81" s="14"/>
      <c r="V81" s="113"/>
      <c r="W81" s="113"/>
    </row>
    <row r="82" spans="1:23" hidden="1" x14ac:dyDescent="0.2">
      <c r="A82" s="13" t="s">
        <v>142</v>
      </c>
      <c r="B82" s="113"/>
      <c r="C82" s="113"/>
      <c r="D82" s="113"/>
      <c r="E82" s="113">
        <f>SUM(B82:D82)</f>
        <v>0</v>
      </c>
      <c r="F82" s="113"/>
      <c r="G82" s="113"/>
      <c r="H82" s="113"/>
      <c r="I82" s="114"/>
      <c r="J82" s="113"/>
      <c r="K82" s="114"/>
      <c r="L82" s="113"/>
      <c r="M82" s="115"/>
      <c r="N82" s="113"/>
      <c r="O82" s="115"/>
      <c r="P82" s="113"/>
      <c r="Q82" s="115"/>
      <c r="R82" s="14"/>
      <c r="S82" s="15"/>
      <c r="T82" s="14"/>
      <c r="U82" s="14"/>
      <c r="V82" s="113"/>
      <c r="W82" s="113"/>
    </row>
    <row r="83" spans="1:23" hidden="1" x14ac:dyDescent="0.2">
      <c r="A83" s="13" t="s">
        <v>143</v>
      </c>
      <c r="B83" s="113"/>
      <c r="C83" s="113"/>
      <c r="D83" s="113"/>
      <c r="E83" s="113">
        <f>SUM(B83:D83)</f>
        <v>0</v>
      </c>
      <c r="F83" s="113"/>
      <c r="G83" s="113"/>
      <c r="H83" s="113"/>
      <c r="I83" s="114"/>
      <c r="J83" s="113"/>
      <c r="K83" s="114"/>
      <c r="L83" s="113"/>
      <c r="M83" s="115"/>
      <c r="N83" s="113"/>
      <c r="O83" s="115"/>
      <c r="P83" s="113"/>
      <c r="Q83" s="115"/>
      <c r="R83" s="14"/>
      <c r="S83" s="15"/>
      <c r="T83" s="14"/>
      <c r="U83" s="14"/>
      <c r="V83" s="113"/>
      <c r="W83" s="113"/>
    </row>
    <row r="84" spans="1:23" hidden="1" x14ac:dyDescent="0.2">
      <c r="A84" s="13"/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5"/>
      <c r="N84" s="113"/>
      <c r="O84" s="115"/>
      <c r="P84" s="113"/>
      <c r="Q84" s="115"/>
      <c r="R84" s="14"/>
      <c r="S84" s="15"/>
      <c r="T84" s="14"/>
      <c r="U84" s="14"/>
      <c r="V84" s="113"/>
      <c r="W84" s="113"/>
    </row>
    <row r="85" spans="1:23" x14ac:dyDescent="0.2">
      <c r="A85" s="84" t="s">
        <v>101</v>
      </c>
      <c r="B85" s="116" t="s">
        <v>1</v>
      </c>
      <c r="C85" s="116"/>
      <c r="D85" s="116"/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7"/>
      <c r="R85" s="85"/>
      <c r="S85" s="85"/>
      <c r="T85" s="86"/>
      <c r="U85" s="87"/>
      <c r="V85" s="116"/>
      <c r="W85" s="116"/>
    </row>
    <row r="86" spans="1:23" x14ac:dyDescent="0.2">
      <c r="A86" s="88" t="s">
        <v>102</v>
      </c>
      <c r="B86" s="118">
        <v>0</v>
      </c>
      <c r="C86" s="118">
        <v>0</v>
      </c>
      <c r="D86" s="118"/>
      <c r="E86" s="118">
        <f t="shared" ref="E86:E93" si="48">$B86      +$C86      +$D86</f>
        <v>0</v>
      </c>
      <c r="F86" s="118">
        <v>0</v>
      </c>
      <c r="G86" s="118">
        <v>0</v>
      </c>
      <c r="H86" s="118"/>
      <c r="I86" s="118"/>
      <c r="J86" s="118"/>
      <c r="K86" s="118"/>
      <c r="L86" s="118"/>
      <c r="M86" s="118"/>
      <c r="N86" s="118"/>
      <c r="O86" s="118"/>
      <c r="P86" s="118">
        <f t="shared" ref="P86:P93" si="49">$H86      +$J86      +$L86      +$N86</f>
        <v>0</v>
      </c>
      <c r="Q86" s="113">
        <f t="shared" ref="Q86:Q93" si="50">$I86      +$K86      +$M86      +$O86</f>
        <v>0</v>
      </c>
      <c r="R86" s="89">
        <f t="shared" ref="R86:R93" si="51">IF(($H86      =0),0,((($J86      -$H86      )/$H86      )*100))</f>
        <v>0</v>
      </c>
      <c r="S86" s="90">
        <f t="shared" ref="S86:S93" si="52">IF(($I86      =0),0,((($K86      -$I86      )/$I86      )*100))</f>
        <v>0</v>
      </c>
      <c r="T86" s="89">
        <f t="shared" ref="T86:T93" si="53">IF(($E86      =0),0,(($P86      /$E86      )*100))</f>
        <v>0</v>
      </c>
      <c r="U86" s="90">
        <f t="shared" ref="U86:U93" si="54">IF(($E86      =0),0,(($Q86      /$E86      )*100))</f>
        <v>0</v>
      </c>
      <c r="V86" s="118"/>
      <c r="W86" s="118"/>
    </row>
    <row r="87" spans="1:23" x14ac:dyDescent="0.2">
      <c r="A87" s="91" t="s">
        <v>103</v>
      </c>
      <c r="B87" s="113">
        <v>0</v>
      </c>
      <c r="C87" s="113">
        <v>0</v>
      </c>
      <c r="D87" s="113"/>
      <c r="E87" s="113">
        <f t="shared" si="48"/>
        <v>0</v>
      </c>
      <c r="F87" s="113">
        <v>0</v>
      </c>
      <c r="G87" s="113">
        <v>0</v>
      </c>
      <c r="H87" s="113"/>
      <c r="I87" s="113"/>
      <c r="J87" s="113"/>
      <c r="K87" s="113"/>
      <c r="L87" s="113"/>
      <c r="M87" s="113"/>
      <c r="N87" s="113"/>
      <c r="O87" s="113"/>
      <c r="P87" s="115">
        <f t="shared" si="49"/>
        <v>0</v>
      </c>
      <c r="Q87" s="115">
        <f t="shared" si="50"/>
        <v>0</v>
      </c>
      <c r="R87" s="89">
        <f t="shared" si="51"/>
        <v>0</v>
      </c>
      <c r="S87" s="90">
        <f t="shared" si="52"/>
        <v>0</v>
      </c>
      <c r="T87" s="89">
        <f t="shared" si="53"/>
        <v>0</v>
      </c>
      <c r="U87" s="90">
        <f t="shared" si="54"/>
        <v>0</v>
      </c>
      <c r="V87" s="113"/>
      <c r="W87" s="113"/>
    </row>
    <row r="88" spans="1:23" x14ac:dyDescent="0.2">
      <c r="A88" s="91" t="s">
        <v>104</v>
      </c>
      <c r="B88" s="113">
        <v>0</v>
      </c>
      <c r="C88" s="113">
        <v>0</v>
      </c>
      <c r="D88" s="113"/>
      <c r="E88" s="113">
        <f t="shared" si="48"/>
        <v>0</v>
      </c>
      <c r="F88" s="113">
        <v>0</v>
      </c>
      <c r="G88" s="113">
        <v>0</v>
      </c>
      <c r="H88" s="113"/>
      <c r="I88" s="113"/>
      <c r="J88" s="113"/>
      <c r="K88" s="113"/>
      <c r="L88" s="113"/>
      <c r="M88" s="113"/>
      <c r="N88" s="113"/>
      <c r="O88" s="113"/>
      <c r="P88" s="115">
        <f t="shared" si="49"/>
        <v>0</v>
      </c>
      <c r="Q88" s="115">
        <f t="shared" si="50"/>
        <v>0</v>
      </c>
      <c r="R88" s="89">
        <f t="shared" si="51"/>
        <v>0</v>
      </c>
      <c r="S88" s="90">
        <f t="shared" si="52"/>
        <v>0</v>
      </c>
      <c r="T88" s="89">
        <f t="shared" si="53"/>
        <v>0</v>
      </c>
      <c r="U88" s="90">
        <f t="shared" si="54"/>
        <v>0</v>
      </c>
      <c r="V88" s="113"/>
      <c r="W88" s="113"/>
    </row>
    <row r="89" spans="1:23" x14ac:dyDescent="0.2">
      <c r="A89" s="91" t="s">
        <v>105</v>
      </c>
      <c r="B89" s="113">
        <v>0</v>
      </c>
      <c r="C89" s="113">
        <v>0</v>
      </c>
      <c r="D89" s="113"/>
      <c r="E89" s="113">
        <f t="shared" si="48"/>
        <v>0</v>
      </c>
      <c r="F89" s="113">
        <v>0</v>
      </c>
      <c r="G89" s="113">
        <v>0</v>
      </c>
      <c r="H89" s="113"/>
      <c r="I89" s="113"/>
      <c r="J89" s="113"/>
      <c r="K89" s="113"/>
      <c r="L89" s="113"/>
      <c r="M89" s="113"/>
      <c r="N89" s="113"/>
      <c r="O89" s="113"/>
      <c r="P89" s="115">
        <f t="shared" si="49"/>
        <v>0</v>
      </c>
      <c r="Q89" s="115">
        <f t="shared" si="50"/>
        <v>0</v>
      </c>
      <c r="R89" s="89">
        <f t="shared" si="51"/>
        <v>0</v>
      </c>
      <c r="S89" s="90">
        <f t="shared" si="52"/>
        <v>0</v>
      </c>
      <c r="T89" s="89">
        <f t="shared" si="53"/>
        <v>0</v>
      </c>
      <c r="U89" s="90">
        <f t="shared" si="54"/>
        <v>0</v>
      </c>
      <c r="V89" s="113"/>
      <c r="W89" s="113"/>
    </row>
    <row r="90" spans="1:23" x14ac:dyDescent="0.2">
      <c r="A90" s="91" t="s">
        <v>106</v>
      </c>
      <c r="B90" s="113">
        <v>0</v>
      </c>
      <c r="C90" s="113">
        <v>0</v>
      </c>
      <c r="D90" s="113"/>
      <c r="E90" s="113">
        <f t="shared" si="48"/>
        <v>0</v>
      </c>
      <c r="F90" s="113">
        <v>0</v>
      </c>
      <c r="G90" s="113">
        <v>0</v>
      </c>
      <c r="H90" s="113"/>
      <c r="I90" s="113"/>
      <c r="J90" s="113"/>
      <c r="K90" s="113"/>
      <c r="L90" s="113"/>
      <c r="M90" s="113"/>
      <c r="N90" s="113"/>
      <c r="O90" s="113"/>
      <c r="P90" s="115">
        <f t="shared" si="49"/>
        <v>0</v>
      </c>
      <c r="Q90" s="115">
        <f t="shared" si="50"/>
        <v>0</v>
      </c>
      <c r="R90" s="89">
        <f t="shared" si="51"/>
        <v>0</v>
      </c>
      <c r="S90" s="90">
        <f t="shared" si="52"/>
        <v>0</v>
      </c>
      <c r="T90" s="89">
        <f t="shared" si="53"/>
        <v>0</v>
      </c>
      <c r="U90" s="90">
        <f t="shared" si="54"/>
        <v>0</v>
      </c>
      <c r="V90" s="113"/>
      <c r="W90" s="113"/>
    </row>
    <row r="91" spans="1:23" x14ac:dyDescent="0.2">
      <c r="A91" s="91" t="s">
        <v>107</v>
      </c>
      <c r="B91" s="113">
        <v>0</v>
      </c>
      <c r="C91" s="113">
        <v>0</v>
      </c>
      <c r="D91" s="113"/>
      <c r="E91" s="113">
        <f t="shared" si="48"/>
        <v>0</v>
      </c>
      <c r="F91" s="113">
        <v>0</v>
      </c>
      <c r="G91" s="113">
        <v>0</v>
      </c>
      <c r="H91" s="113"/>
      <c r="I91" s="113"/>
      <c r="J91" s="113"/>
      <c r="K91" s="113"/>
      <c r="L91" s="113"/>
      <c r="M91" s="113"/>
      <c r="N91" s="113"/>
      <c r="O91" s="113"/>
      <c r="P91" s="115">
        <f t="shared" si="49"/>
        <v>0</v>
      </c>
      <c r="Q91" s="115">
        <f t="shared" si="50"/>
        <v>0</v>
      </c>
      <c r="R91" s="89">
        <f t="shared" si="51"/>
        <v>0</v>
      </c>
      <c r="S91" s="90">
        <f t="shared" si="52"/>
        <v>0</v>
      </c>
      <c r="T91" s="89">
        <f t="shared" si="53"/>
        <v>0</v>
      </c>
      <c r="U91" s="90">
        <f t="shared" si="54"/>
        <v>0</v>
      </c>
      <c r="V91" s="113"/>
      <c r="W91" s="113"/>
    </row>
    <row r="92" spans="1:23" x14ac:dyDescent="0.2">
      <c r="A92" s="91" t="s">
        <v>108</v>
      </c>
      <c r="B92" s="113">
        <v>0</v>
      </c>
      <c r="C92" s="113">
        <v>0</v>
      </c>
      <c r="D92" s="113"/>
      <c r="E92" s="113">
        <f t="shared" si="48"/>
        <v>0</v>
      </c>
      <c r="F92" s="113">
        <v>0</v>
      </c>
      <c r="G92" s="113">
        <v>0</v>
      </c>
      <c r="H92" s="113"/>
      <c r="I92" s="113"/>
      <c r="J92" s="113"/>
      <c r="K92" s="113"/>
      <c r="L92" s="113"/>
      <c r="M92" s="113"/>
      <c r="N92" s="113"/>
      <c r="O92" s="113"/>
      <c r="P92" s="115">
        <f t="shared" si="49"/>
        <v>0</v>
      </c>
      <c r="Q92" s="115">
        <f t="shared" si="50"/>
        <v>0</v>
      </c>
      <c r="R92" s="89">
        <f t="shared" si="51"/>
        <v>0</v>
      </c>
      <c r="S92" s="90">
        <f t="shared" si="52"/>
        <v>0</v>
      </c>
      <c r="T92" s="89">
        <f t="shared" si="53"/>
        <v>0</v>
      </c>
      <c r="U92" s="90">
        <f t="shared" si="54"/>
        <v>0</v>
      </c>
      <c r="V92" s="113"/>
      <c r="W92" s="113"/>
    </row>
    <row r="93" spans="1:23" x14ac:dyDescent="0.2">
      <c r="A93" s="91" t="s">
        <v>109</v>
      </c>
      <c r="B93" s="113">
        <v>0</v>
      </c>
      <c r="C93" s="113">
        <v>0</v>
      </c>
      <c r="D93" s="113"/>
      <c r="E93" s="113">
        <f t="shared" si="48"/>
        <v>0</v>
      </c>
      <c r="F93" s="113">
        <v>0</v>
      </c>
      <c r="G93" s="113">
        <v>0</v>
      </c>
      <c r="H93" s="113"/>
      <c r="I93" s="113"/>
      <c r="J93" s="113"/>
      <c r="K93" s="113"/>
      <c r="L93" s="113"/>
      <c r="M93" s="113"/>
      <c r="N93" s="113"/>
      <c r="O93" s="113"/>
      <c r="P93" s="115">
        <f t="shared" si="49"/>
        <v>0</v>
      </c>
      <c r="Q93" s="115">
        <f t="shared" si="50"/>
        <v>0</v>
      </c>
      <c r="R93" s="89">
        <f t="shared" si="51"/>
        <v>0</v>
      </c>
      <c r="S93" s="90">
        <f t="shared" si="52"/>
        <v>0</v>
      </c>
      <c r="T93" s="89">
        <f t="shared" si="53"/>
        <v>0</v>
      </c>
      <c r="U93" s="90">
        <f t="shared" si="54"/>
        <v>0</v>
      </c>
      <c r="V93" s="113"/>
      <c r="W93" s="113"/>
    </row>
    <row r="94" spans="1:23" x14ac:dyDescent="0.2">
      <c r="A94" s="16" t="s">
        <v>110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20"/>
      <c r="Q94" s="120"/>
      <c r="R94" s="17"/>
      <c r="S94" s="18"/>
      <c r="T94" s="17"/>
      <c r="U94" s="18"/>
      <c r="V94" s="119"/>
      <c r="W94" s="119"/>
    </row>
    <row r="95" spans="1:23" ht="22.5" hidden="1" x14ac:dyDescent="0.2">
      <c r="A95" s="19" t="s">
        <v>144</v>
      </c>
      <c r="B95" s="121">
        <f t="shared" ref="B95:I95" si="55">SUM(B96:B110)</f>
        <v>0</v>
      </c>
      <c r="C95" s="121">
        <f t="shared" si="55"/>
        <v>0</v>
      </c>
      <c r="D95" s="121">
        <f t="shared" si="55"/>
        <v>0</v>
      </c>
      <c r="E95" s="121">
        <f t="shared" si="55"/>
        <v>0</v>
      </c>
      <c r="F95" s="121">
        <f t="shared" si="55"/>
        <v>0</v>
      </c>
      <c r="G95" s="121">
        <f t="shared" si="55"/>
        <v>0</v>
      </c>
      <c r="H95" s="121">
        <f t="shared" si="55"/>
        <v>0</v>
      </c>
      <c r="I95" s="121">
        <f t="shared" si="55"/>
        <v>0</v>
      </c>
      <c r="J95" s="121">
        <f>SUM(J96:J110)</f>
        <v>0</v>
      </c>
      <c r="K95" s="121">
        <f>SUM(K96:K110)</f>
        <v>0</v>
      </c>
      <c r="L95" s="121">
        <f>SUM(L96:L110)</f>
        <v>0</v>
      </c>
      <c r="M95" s="122">
        <f>SUM(M96:M110)</f>
        <v>0</v>
      </c>
      <c r="N95" s="121"/>
      <c r="O95" s="122"/>
      <c r="P95" s="121"/>
      <c r="Q95" s="122"/>
      <c r="R95" s="20" t="str">
        <f t="shared" ref="R95:S110" si="56">IF(L95=0," ",(N95-L95)/L95)</f>
        <v xml:space="preserve"> </v>
      </c>
      <c r="S95" s="20" t="str">
        <f t="shared" si="56"/>
        <v xml:space="preserve"> </v>
      </c>
      <c r="T95" s="20" t="str">
        <f t="shared" ref="T95:T113" si="57">IF(E95=0," ",(P95/E95))</f>
        <v xml:space="preserve"> </v>
      </c>
      <c r="U95" s="21" t="str">
        <f t="shared" ref="U95:U113" si="58">IF(E95=0," ",(Q95/E95))</f>
        <v xml:space="preserve"> </v>
      </c>
      <c r="V95" s="121">
        <f>SUM(V96:V110)</f>
        <v>0</v>
      </c>
      <c r="W95" s="121">
        <f>SUM(W96:W110)</f>
        <v>0</v>
      </c>
    </row>
    <row r="96" spans="1:23" hidden="1" x14ac:dyDescent="0.2">
      <c r="A96" s="22"/>
      <c r="B96" s="123"/>
      <c r="C96" s="123"/>
      <c r="D96" s="123"/>
      <c r="E96" s="124">
        <f>SUM(B96:D96)</f>
        <v>0</v>
      </c>
      <c r="F96" s="123"/>
      <c r="G96" s="123"/>
      <c r="H96" s="123"/>
      <c r="I96" s="123"/>
      <c r="J96" s="123"/>
      <c r="K96" s="123"/>
      <c r="L96" s="123"/>
      <c r="M96" s="125"/>
      <c r="N96" s="123"/>
      <c r="O96" s="125"/>
      <c r="P96" s="123"/>
      <c r="Q96" s="125"/>
      <c r="R96" s="23" t="str">
        <f t="shared" si="56"/>
        <v xml:space="preserve"> </v>
      </c>
      <c r="S96" s="23" t="str">
        <f t="shared" si="56"/>
        <v xml:space="preserve"> </v>
      </c>
      <c r="T96" s="23" t="str">
        <f t="shared" si="57"/>
        <v xml:space="preserve"> </v>
      </c>
      <c r="U96" s="24" t="str">
        <f t="shared" si="58"/>
        <v xml:space="preserve"> </v>
      </c>
      <c r="V96" s="123"/>
      <c r="W96" s="123"/>
    </row>
    <row r="97" spans="1:23" hidden="1" x14ac:dyDescent="0.2">
      <c r="A97" s="22"/>
      <c r="B97" s="123"/>
      <c r="C97" s="123"/>
      <c r="D97" s="123"/>
      <c r="E97" s="124">
        <f t="shared" ref="E97:E110" si="59">SUM(B97:D97)</f>
        <v>0</v>
      </c>
      <c r="F97" s="123"/>
      <c r="G97" s="123"/>
      <c r="H97" s="123"/>
      <c r="I97" s="123"/>
      <c r="J97" s="123"/>
      <c r="K97" s="123"/>
      <c r="L97" s="123"/>
      <c r="M97" s="125"/>
      <c r="N97" s="123"/>
      <c r="O97" s="125"/>
      <c r="P97" s="123"/>
      <c r="Q97" s="125"/>
      <c r="R97" s="23" t="str">
        <f t="shared" si="56"/>
        <v xml:space="preserve"> </v>
      </c>
      <c r="S97" s="23" t="str">
        <f t="shared" si="56"/>
        <v xml:space="preserve"> </v>
      </c>
      <c r="T97" s="23" t="str">
        <f t="shared" si="57"/>
        <v xml:space="preserve"> </v>
      </c>
      <c r="U97" s="24" t="str">
        <f t="shared" si="58"/>
        <v xml:space="preserve"> </v>
      </c>
      <c r="V97" s="123"/>
      <c r="W97" s="123"/>
    </row>
    <row r="98" spans="1:23" hidden="1" x14ac:dyDescent="0.2">
      <c r="A98" s="22"/>
      <c r="B98" s="123"/>
      <c r="C98" s="123"/>
      <c r="D98" s="123"/>
      <c r="E98" s="124">
        <f t="shared" si="59"/>
        <v>0</v>
      </c>
      <c r="F98" s="123"/>
      <c r="G98" s="123"/>
      <c r="H98" s="123"/>
      <c r="I98" s="123"/>
      <c r="J98" s="123"/>
      <c r="K98" s="123"/>
      <c r="L98" s="123"/>
      <c r="M98" s="125"/>
      <c r="N98" s="123"/>
      <c r="O98" s="125"/>
      <c r="P98" s="123"/>
      <c r="Q98" s="125"/>
      <c r="R98" s="23" t="str">
        <f t="shared" si="56"/>
        <v xml:space="preserve"> </v>
      </c>
      <c r="S98" s="23" t="str">
        <f t="shared" si="56"/>
        <v xml:space="preserve"> </v>
      </c>
      <c r="T98" s="23" t="str">
        <f t="shared" si="57"/>
        <v xml:space="preserve"> </v>
      </c>
      <c r="U98" s="24" t="str">
        <f t="shared" si="58"/>
        <v xml:space="preserve"> </v>
      </c>
      <c r="V98" s="123"/>
      <c r="W98" s="123"/>
    </row>
    <row r="99" spans="1:23" hidden="1" x14ac:dyDescent="0.2">
      <c r="A99" s="22"/>
      <c r="B99" s="123"/>
      <c r="C99" s="123"/>
      <c r="D99" s="123"/>
      <c r="E99" s="124">
        <f t="shared" si="59"/>
        <v>0</v>
      </c>
      <c r="F99" s="123"/>
      <c r="G99" s="123"/>
      <c r="H99" s="123"/>
      <c r="I99" s="123"/>
      <c r="J99" s="123"/>
      <c r="K99" s="123"/>
      <c r="L99" s="123"/>
      <c r="M99" s="125"/>
      <c r="N99" s="123"/>
      <c r="O99" s="125"/>
      <c r="P99" s="123"/>
      <c r="Q99" s="125"/>
      <c r="R99" s="23" t="str">
        <f t="shared" si="56"/>
        <v xml:space="preserve"> </v>
      </c>
      <c r="S99" s="23" t="str">
        <f t="shared" si="56"/>
        <v xml:space="preserve"> </v>
      </c>
      <c r="T99" s="23" t="str">
        <f t="shared" si="57"/>
        <v xml:space="preserve"> </v>
      </c>
      <c r="U99" s="24" t="str">
        <f t="shared" si="58"/>
        <v xml:space="preserve"> </v>
      </c>
      <c r="V99" s="123"/>
      <c r="W99" s="123"/>
    </row>
    <row r="100" spans="1:23" hidden="1" x14ac:dyDescent="0.2">
      <c r="A100" s="22"/>
      <c r="B100" s="123"/>
      <c r="C100" s="123"/>
      <c r="D100" s="123"/>
      <c r="E100" s="124">
        <f t="shared" si="59"/>
        <v>0</v>
      </c>
      <c r="F100" s="123"/>
      <c r="G100" s="123"/>
      <c r="H100" s="123"/>
      <c r="I100" s="123"/>
      <c r="J100" s="123"/>
      <c r="K100" s="123"/>
      <c r="L100" s="123"/>
      <c r="M100" s="125"/>
      <c r="N100" s="123"/>
      <c r="O100" s="125"/>
      <c r="P100" s="123"/>
      <c r="Q100" s="125"/>
      <c r="R100" s="23" t="str">
        <f t="shared" si="56"/>
        <v xml:space="preserve"> </v>
      </c>
      <c r="S100" s="23" t="str">
        <f t="shared" si="56"/>
        <v xml:space="preserve"> </v>
      </c>
      <c r="T100" s="23" t="str">
        <f t="shared" si="57"/>
        <v xml:space="preserve"> </v>
      </c>
      <c r="U100" s="24" t="str">
        <f t="shared" si="58"/>
        <v xml:space="preserve"> </v>
      </c>
      <c r="V100" s="123"/>
      <c r="W100" s="123"/>
    </row>
    <row r="101" spans="1:23" hidden="1" x14ac:dyDescent="0.2">
      <c r="A101" s="22"/>
      <c r="B101" s="123"/>
      <c r="C101" s="123"/>
      <c r="D101" s="123"/>
      <c r="E101" s="124">
        <f t="shared" si="59"/>
        <v>0</v>
      </c>
      <c r="F101" s="123"/>
      <c r="G101" s="123"/>
      <c r="H101" s="123"/>
      <c r="I101" s="123"/>
      <c r="J101" s="123"/>
      <c r="K101" s="123"/>
      <c r="L101" s="123"/>
      <c r="M101" s="125"/>
      <c r="N101" s="123"/>
      <c r="O101" s="125"/>
      <c r="P101" s="123"/>
      <c r="Q101" s="125"/>
      <c r="R101" s="23" t="str">
        <f t="shared" si="56"/>
        <v xml:space="preserve"> </v>
      </c>
      <c r="S101" s="23" t="str">
        <f t="shared" si="56"/>
        <v xml:space="preserve"> </v>
      </c>
      <c r="T101" s="23" t="str">
        <f t="shared" si="57"/>
        <v xml:space="preserve"> </v>
      </c>
      <c r="U101" s="24" t="str">
        <f t="shared" si="58"/>
        <v xml:space="preserve"> </v>
      </c>
      <c r="V101" s="123"/>
      <c r="W101" s="123"/>
    </row>
    <row r="102" spans="1:23" hidden="1" x14ac:dyDescent="0.2">
      <c r="A102" s="22"/>
      <c r="B102" s="123"/>
      <c r="C102" s="123"/>
      <c r="D102" s="123"/>
      <c r="E102" s="124">
        <f t="shared" si="59"/>
        <v>0</v>
      </c>
      <c r="F102" s="123"/>
      <c r="G102" s="123"/>
      <c r="H102" s="123"/>
      <c r="I102" s="123"/>
      <c r="J102" s="123"/>
      <c r="K102" s="123"/>
      <c r="L102" s="123"/>
      <c r="M102" s="125"/>
      <c r="N102" s="123"/>
      <c r="O102" s="125"/>
      <c r="P102" s="123"/>
      <c r="Q102" s="125"/>
      <c r="R102" s="23" t="str">
        <f t="shared" si="56"/>
        <v xml:space="preserve"> </v>
      </c>
      <c r="S102" s="23" t="str">
        <f t="shared" si="56"/>
        <v xml:space="preserve"> </v>
      </c>
      <c r="T102" s="23" t="str">
        <f t="shared" si="57"/>
        <v xml:space="preserve"> </v>
      </c>
      <c r="U102" s="24" t="str">
        <f t="shared" si="58"/>
        <v xml:space="preserve"> </v>
      </c>
      <c r="V102" s="123"/>
      <c r="W102" s="123"/>
    </row>
    <row r="103" spans="1:23" hidden="1" x14ac:dyDescent="0.2">
      <c r="A103" s="22"/>
      <c r="B103" s="123"/>
      <c r="C103" s="123"/>
      <c r="D103" s="123"/>
      <c r="E103" s="124">
        <f t="shared" si="59"/>
        <v>0</v>
      </c>
      <c r="F103" s="123"/>
      <c r="G103" s="123"/>
      <c r="H103" s="123"/>
      <c r="I103" s="123"/>
      <c r="J103" s="123"/>
      <c r="K103" s="123"/>
      <c r="L103" s="123"/>
      <c r="M103" s="125"/>
      <c r="N103" s="123"/>
      <c r="O103" s="125"/>
      <c r="P103" s="123"/>
      <c r="Q103" s="125"/>
      <c r="R103" s="23" t="str">
        <f t="shared" si="56"/>
        <v xml:space="preserve"> </v>
      </c>
      <c r="S103" s="23" t="str">
        <f t="shared" si="56"/>
        <v xml:space="preserve"> </v>
      </c>
      <c r="T103" s="23" t="str">
        <f t="shared" si="57"/>
        <v xml:space="preserve"> </v>
      </c>
      <c r="U103" s="24" t="str">
        <f t="shared" si="58"/>
        <v xml:space="preserve"> </v>
      </c>
      <c r="V103" s="123"/>
      <c r="W103" s="123"/>
    </row>
    <row r="104" spans="1:23" hidden="1" x14ac:dyDescent="0.2">
      <c r="A104" s="22"/>
      <c r="B104" s="123"/>
      <c r="C104" s="123"/>
      <c r="D104" s="123"/>
      <c r="E104" s="124">
        <f t="shared" si="59"/>
        <v>0</v>
      </c>
      <c r="F104" s="123"/>
      <c r="G104" s="123"/>
      <c r="H104" s="123"/>
      <c r="I104" s="123"/>
      <c r="J104" s="123"/>
      <c r="K104" s="123"/>
      <c r="L104" s="123"/>
      <c r="M104" s="125"/>
      <c r="N104" s="123"/>
      <c r="O104" s="125"/>
      <c r="P104" s="123"/>
      <c r="Q104" s="125"/>
      <c r="R104" s="23" t="str">
        <f t="shared" si="56"/>
        <v xml:space="preserve"> </v>
      </c>
      <c r="S104" s="23" t="str">
        <f t="shared" si="56"/>
        <v xml:space="preserve"> </v>
      </c>
      <c r="T104" s="23" t="str">
        <f t="shared" si="57"/>
        <v xml:space="preserve"> </v>
      </c>
      <c r="U104" s="24" t="str">
        <f t="shared" si="58"/>
        <v xml:space="preserve"> </v>
      </c>
      <c r="V104" s="123"/>
      <c r="W104" s="123"/>
    </row>
    <row r="105" spans="1:23" hidden="1" x14ac:dyDescent="0.2">
      <c r="A105" s="22"/>
      <c r="B105" s="123"/>
      <c r="C105" s="123"/>
      <c r="D105" s="123"/>
      <c r="E105" s="124">
        <f t="shared" si="59"/>
        <v>0</v>
      </c>
      <c r="F105" s="123"/>
      <c r="G105" s="123"/>
      <c r="H105" s="123"/>
      <c r="I105" s="123"/>
      <c r="J105" s="123"/>
      <c r="K105" s="123"/>
      <c r="L105" s="123"/>
      <c r="M105" s="125"/>
      <c r="N105" s="123"/>
      <c r="O105" s="125"/>
      <c r="P105" s="123"/>
      <c r="Q105" s="125"/>
      <c r="R105" s="23" t="str">
        <f t="shared" si="56"/>
        <v xml:space="preserve"> </v>
      </c>
      <c r="S105" s="23" t="str">
        <f t="shared" si="56"/>
        <v xml:space="preserve"> </v>
      </c>
      <c r="T105" s="23" t="str">
        <f t="shared" si="57"/>
        <v xml:space="preserve"> </v>
      </c>
      <c r="U105" s="24" t="str">
        <f t="shared" si="58"/>
        <v xml:space="preserve"> </v>
      </c>
      <c r="V105" s="123"/>
      <c r="W105" s="123"/>
    </row>
    <row r="106" spans="1:23" hidden="1" x14ac:dyDescent="0.2">
      <c r="A106" s="22"/>
      <c r="B106" s="123"/>
      <c r="C106" s="123"/>
      <c r="D106" s="123"/>
      <c r="E106" s="124">
        <f t="shared" si="59"/>
        <v>0</v>
      </c>
      <c r="F106" s="123"/>
      <c r="G106" s="123"/>
      <c r="H106" s="123"/>
      <c r="I106" s="123"/>
      <c r="J106" s="123"/>
      <c r="K106" s="123"/>
      <c r="L106" s="123"/>
      <c r="M106" s="125"/>
      <c r="N106" s="123"/>
      <c r="O106" s="125"/>
      <c r="P106" s="123"/>
      <c r="Q106" s="125"/>
      <c r="R106" s="23" t="str">
        <f t="shared" si="56"/>
        <v xml:space="preserve"> </v>
      </c>
      <c r="S106" s="23" t="str">
        <f t="shared" si="56"/>
        <v xml:space="preserve"> </v>
      </c>
      <c r="T106" s="23" t="str">
        <f t="shared" si="57"/>
        <v xml:space="preserve"> </v>
      </c>
      <c r="U106" s="24" t="str">
        <f t="shared" si="58"/>
        <v xml:space="preserve"> </v>
      </c>
      <c r="V106" s="123"/>
      <c r="W106" s="123"/>
    </row>
    <row r="107" spans="1:23" hidden="1" x14ac:dyDescent="0.2">
      <c r="A107" s="22"/>
      <c r="B107" s="123"/>
      <c r="C107" s="123"/>
      <c r="D107" s="123"/>
      <c r="E107" s="124">
        <f t="shared" si="59"/>
        <v>0</v>
      </c>
      <c r="F107" s="123"/>
      <c r="G107" s="123"/>
      <c r="H107" s="123"/>
      <c r="I107" s="123"/>
      <c r="J107" s="123"/>
      <c r="K107" s="123"/>
      <c r="L107" s="123"/>
      <c r="M107" s="125"/>
      <c r="N107" s="123"/>
      <c r="O107" s="125"/>
      <c r="P107" s="123"/>
      <c r="Q107" s="125"/>
      <c r="R107" s="23" t="str">
        <f t="shared" si="56"/>
        <v xml:space="preserve"> </v>
      </c>
      <c r="S107" s="23" t="str">
        <f t="shared" si="56"/>
        <v xml:space="preserve"> </v>
      </c>
      <c r="T107" s="23" t="str">
        <f t="shared" si="57"/>
        <v xml:space="preserve"> </v>
      </c>
      <c r="U107" s="24" t="str">
        <f t="shared" si="58"/>
        <v xml:space="preserve"> </v>
      </c>
      <c r="V107" s="123"/>
      <c r="W107" s="123"/>
    </row>
    <row r="108" spans="1:23" hidden="1" x14ac:dyDescent="0.2">
      <c r="A108" s="22"/>
      <c r="B108" s="123"/>
      <c r="C108" s="123"/>
      <c r="D108" s="123"/>
      <c r="E108" s="124">
        <f t="shared" si="59"/>
        <v>0</v>
      </c>
      <c r="F108" s="123"/>
      <c r="G108" s="123"/>
      <c r="H108" s="125"/>
      <c r="I108" s="123"/>
      <c r="J108" s="125"/>
      <c r="K108" s="123"/>
      <c r="L108" s="125"/>
      <c r="M108" s="125"/>
      <c r="N108" s="125"/>
      <c r="O108" s="125"/>
      <c r="P108" s="125"/>
      <c r="Q108" s="125"/>
      <c r="R108" s="23" t="str">
        <f t="shared" si="56"/>
        <v xml:space="preserve"> </v>
      </c>
      <c r="S108" s="23" t="str">
        <f t="shared" si="56"/>
        <v xml:space="preserve"> </v>
      </c>
      <c r="T108" s="23" t="str">
        <f t="shared" si="57"/>
        <v xml:space="preserve"> </v>
      </c>
      <c r="U108" s="24" t="str">
        <f t="shared" si="58"/>
        <v xml:space="preserve"> </v>
      </c>
      <c r="V108" s="123"/>
      <c r="W108" s="123"/>
    </row>
    <row r="109" spans="1:23" hidden="1" x14ac:dyDescent="0.2">
      <c r="A109" s="22"/>
      <c r="B109" s="123"/>
      <c r="C109" s="123"/>
      <c r="D109" s="123"/>
      <c r="E109" s="124">
        <f t="shared" si="59"/>
        <v>0</v>
      </c>
      <c r="F109" s="123"/>
      <c r="G109" s="123"/>
      <c r="H109" s="125"/>
      <c r="I109" s="123"/>
      <c r="J109" s="125"/>
      <c r="K109" s="123"/>
      <c r="L109" s="125"/>
      <c r="M109" s="125"/>
      <c r="N109" s="125"/>
      <c r="O109" s="125"/>
      <c r="P109" s="125"/>
      <c r="Q109" s="125"/>
      <c r="R109" s="23" t="str">
        <f t="shared" si="56"/>
        <v xml:space="preserve"> </v>
      </c>
      <c r="S109" s="23" t="str">
        <f t="shared" si="56"/>
        <v xml:space="preserve"> </v>
      </c>
      <c r="T109" s="23" t="str">
        <f t="shared" si="57"/>
        <v xml:space="preserve"> </v>
      </c>
      <c r="U109" s="24" t="str">
        <f t="shared" si="58"/>
        <v xml:space="preserve"> </v>
      </c>
      <c r="V109" s="123"/>
      <c r="W109" s="123"/>
    </row>
    <row r="110" spans="1:23" hidden="1" x14ac:dyDescent="0.2">
      <c r="A110" s="22"/>
      <c r="B110" s="123"/>
      <c r="C110" s="123"/>
      <c r="D110" s="123"/>
      <c r="E110" s="124">
        <f t="shared" si="59"/>
        <v>0</v>
      </c>
      <c r="F110" s="123"/>
      <c r="G110" s="123"/>
      <c r="H110" s="125"/>
      <c r="I110" s="123"/>
      <c r="J110" s="125"/>
      <c r="K110" s="123"/>
      <c r="L110" s="125"/>
      <c r="M110" s="125"/>
      <c r="N110" s="125"/>
      <c r="O110" s="125"/>
      <c r="P110" s="125"/>
      <c r="Q110" s="125"/>
      <c r="R110" s="23" t="str">
        <f t="shared" si="56"/>
        <v xml:space="preserve"> </v>
      </c>
      <c r="S110" s="23" t="str">
        <f t="shared" si="56"/>
        <v xml:space="preserve"> </v>
      </c>
      <c r="T110" s="23" t="str">
        <f t="shared" si="57"/>
        <v xml:space="preserve"> </v>
      </c>
      <c r="U110" s="24" t="str">
        <f t="shared" si="58"/>
        <v xml:space="preserve"> </v>
      </c>
      <c r="V110" s="123"/>
      <c r="W110" s="123"/>
    </row>
    <row r="111" spans="1:23" hidden="1" x14ac:dyDescent="0.2">
      <c r="A111" s="25"/>
      <c r="B111" s="126"/>
      <c r="C111" s="127"/>
      <c r="D111" s="127"/>
      <c r="E111" s="127"/>
      <c r="F111" s="126"/>
      <c r="G111" s="127"/>
      <c r="H111" s="126"/>
      <c r="I111" s="127"/>
      <c r="J111" s="126"/>
      <c r="K111" s="127"/>
      <c r="L111" s="126"/>
      <c r="M111" s="126"/>
      <c r="N111" s="126"/>
      <c r="O111" s="126"/>
      <c r="P111" s="126"/>
      <c r="Q111" s="126"/>
      <c r="R111" s="20" t="str">
        <f t="shared" ref="R111:S113" si="60">IF(L111=0," ",(N111-L111)/L111)</f>
        <v xml:space="preserve"> </v>
      </c>
      <c r="S111" s="21" t="str">
        <f t="shared" si="60"/>
        <v xml:space="preserve"> </v>
      </c>
      <c r="T111" s="20" t="str">
        <f t="shared" si="57"/>
        <v xml:space="preserve"> </v>
      </c>
      <c r="U111" s="21" t="str">
        <f t="shared" si="58"/>
        <v xml:space="preserve"> </v>
      </c>
      <c r="V111" s="126"/>
      <c r="W111" s="127"/>
    </row>
    <row r="112" spans="1:23" hidden="1" x14ac:dyDescent="0.2">
      <c r="A112" s="25" t="s">
        <v>87</v>
      </c>
      <c r="B112" s="126" t="e">
        <f t="shared" ref="B112:Q112" si="61">B95+B85</f>
        <v>#VALUE!</v>
      </c>
      <c r="C112" s="126">
        <f t="shared" si="61"/>
        <v>0</v>
      </c>
      <c r="D112" s="126">
        <f t="shared" si="61"/>
        <v>0</v>
      </c>
      <c r="E112" s="126">
        <f t="shared" si="61"/>
        <v>0</v>
      </c>
      <c r="F112" s="126">
        <f t="shared" si="61"/>
        <v>0</v>
      </c>
      <c r="G112" s="126">
        <f t="shared" si="61"/>
        <v>0</v>
      </c>
      <c r="H112" s="126">
        <f t="shared" si="61"/>
        <v>0</v>
      </c>
      <c r="I112" s="126">
        <f t="shared" si="61"/>
        <v>0</v>
      </c>
      <c r="J112" s="126">
        <f t="shared" si="61"/>
        <v>0</v>
      </c>
      <c r="K112" s="126">
        <f t="shared" si="61"/>
        <v>0</v>
      </c>
      <c r="L112" s="126">
        <f t="shared" si="61"/>
        <v>0</v>
      </c>
      <c r="M112" s="126">
        <f t="shared" si="61"/>
        <v>0</v>
      </c>
      <c r="N112" s="126">
        <f t="shared" si="61"/>
        <v>0</v>
      </c>
      <c r="O112" s="126">
        <f t="shared" si="61"/>
        <v>0</v>
      </c>
      <c r="P112" s="126">
        <f t="shared" si="61"/>
        <v>0</v>
      </c>
      <c r="Q112" s="126">
        <f t="shared" si="61"/>
        <v>0</v>
      </c>
      <c r="R112" s="20" t="str">
        <f t="shared" si="60"/>
        <v xml:space="preserve"> </v>
      </c>
      <c r="S112" s="21" t="str">
        <f t="shared" si="60"/>
        <v xml:space="preserve"> </v>
      </c>
      <c r="T112" s="20" t="str">
        <f t="shared" si="57"/>
        <v xml:space="preserve"> </v>
      </c>
      <c r="U112" s="21" t="str">
        <f t="shared" si="58"/>
        <v xml:space="preserve"> </v>
      </c>
      <c r="V112" s="126">
        <f>V95+V85</f>
        <v>0</v>
      </c>
      <c r="W112" s="126">
        <f>W95+W85</f>
        <v>0</v>
      </c>
    </row>
    <row r="113" spans="1:23" hidden="1" x14ac:dyDescent="0.2">
      <c r="A113" s="26" t="s">
        <v>145</v>
      </c>
      <c r="B113" s="128" t="str">
        <f>B85</f>
        <v/>
      </c>
      <c r="C113" s="128">
        <f t="shared" ref="C113:Q113" si="62">C85</f>
        <v>0</v>
      </c>
      <c r="D113" s="128">
        <f t="shared" si="62"/>
        <v>0</v>
      </c>
      <c r="E113" s="128">
        <f t="shared" si="62"/>
        <v>0</v>
      </c>
      <c r="F113" s="128">
        <f t="shared" si="62"/>
        <v>0</v>
      </c>
      <c r="G113" s="128">
        <f t="shared" si="62"/>
        <v>0</v>
      </c>
      <c r="H113" s="128">
        <f t="shared" si="62"/>
        <v>0</v>
      </c>
      <c r="I113" s="128">
        <f t="shared" si="62"/>
        <v>0</v>
      </c>
      <c r="J113" s="128">
        <f t="shared" si="62"/>
        <v>0</v>
      </c>
      <c r="K113" s="128">
        <f t="shared" si="62"/>
        <v>0</v>
      </c>
      <c r="L113" s="128">
        <f t="shared" si="62"/>
        <v>0</v>
      </c>
      <c r="M113" s="128">
        <f t="shared" si="62"/>
        <v>0</v>
      </c>
      <c r="N113" s="128">
        <f t="shared" si="62"/>
        <v>0</v>
      </c>
      <c r="O113" s="128">
        <f t="shared" si="62"/>
        <v>0</v>
      </c>
      <c r="P113" s="128">
        <f t="shared" si="62"/>
        <v>0</v>
      </c>
      <c r="Q113" s="128">
        <f t="shared" si="62"/>
        <v>0</v>
      </c>
      <c r="R113" s="20" t="str">
        <f t="shared" si="60"/>
        <v xml:space="preserve"> </v>
      </c>
      <c r="S113" s="21" t="str">
        <f t="shared" si="60"/>
        <v xml:space="preserve"> </v>
      </c>
      <c r="T113" s="20" t="str">
        <f t="shared" si="57"/>
        <v xml:space="preserve"> </v>
      </c>
      <c r="U113" s="21" t="str">
        <f t="shared" si="58"/>
        <v xml:space="preserve"> </v>
      </c>
      <c r="V113" s="128">
        <f>V85</f>
        <v>0</v>
      </c>
      <c r="W113" s="128">
        <f>W85</f>
        <v>0</v>
      </c>
    </row>
    <row r="114" spans="1:23" x14ac:dyDescent="0.2">
      <c r="A114" s="27"/>
      <c r="B114" s="129"/>
      <c r="C114" s="129"/>
      <c r="D114" s="129"/>
      <c r="E114" s="129"/>
      <c r="F114" s="129"/>
      <c r="G114" s="129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28"/>
      <c r="S114" s="28"/>
      <c r="T114" s="28"/>
      <c r="U114" s="28"/>
      <c r="V114" s="129"/>
      <c r="W114" s="129"/>
    </row>
    <row r="115" spans="1:23" x14ac:dyDescent="0.2">
      <c r="A115" s="29" t="s">
        <v>146</v>
      </c>
    </row>
    <row r="116" spans="1:23" x14ac:dyDescent="0.2">
      <c r="A116" s="29" t="s">
        <v>147</v>
      </c>
    </row>
    <row r="117" spans="1:23" x14ac:dyDescent="0.2">
      <c r="A117" s="29" t="s">
        <v>148</v>
      </c>
      <c r="B117" s="30"/>
      <c r="C117" s="30"/>
      <c r="D117" s="30"/>
      <c r="E117" s="30"/>
      <c r="F117" s="30"/>
      <c r="H117" s="30"/>
      <c r="I117" s="30"/>
      <c r="J117" s="30"/>
      <c r="K117" s="30"/>
      <c r="V117" s="30"/>
    </row>
    <row r="118" spans="1:23" x14ac:dyDescent="0.2">
      <c r="A118" s="29" t="s">
        <v>149</v>
      </c>
      <c r="B118" s="30"/>
      <c r="C118" s="30"/>
      <c r="D118" s="30"/>
      <c r="E118" s="30"/>
      <c r="F118" s="30"/>
      <c r="H118" s="30"/>
      <c r="I118" s="30"/>
      <c r="J118" s="30"/>
      <c r="K118" s="30"/>
      <c r="V118" s="30"/>
    </row>
    <row r="119" spans="1:23" x14ac:dyDescent="0.2">
      <c r="A119" s="29" t="s">
        <v>150</v>
      </c>
      <c r="B119" s="30"/>
      <c r="C119" s="30"/>
      <c r="D119" s="30"/>
      <c r="E119" s="30"/>
      <c r="F119" s="30"/>
      <c r="H119" s="30"/>
      <c r="I119" s="30"/>
      <c r="J119" s="30"/>
      <c r="K119" s="30"/>
      <c r="V119" s="30"/>
    </row>
    <row r="120" spans="1:23" x14ac:dyDescent="0.2">
      <c r="A120" s="29" t="s">
        <v>151</v>
      </c>
    </row>
    <row r="123" spans="1:23" x14ac:dyDescent="0.2">
      <c r="A123" s="30"/>
      <c r="G123" s="30"/>
      <c r="W123" s="30"/>
    </row>
    <row r="124" spans="1:23" x14ac:dyDescent="0.2">
      <c r="A124" s="30"/>
      <c r="G124" s="30"/>
      <c r="W124" s="30"/>
    </row>
    <row r="125" spans="1:23" x14ac:dyDescent="0.2">
      <c r="A125" s="30"/>
      <c r="G125" s="30"/>
      <c r="W125" s="30"/>
    </row>
  </sheetData>
  <sheetProtection algorithmName="SHA-512" hashValue="9KAf9ReObZasYGINgEBDHAFNC6obbhd3TA6+0LEhgYfCwV81EmApf2iug6yThxDDsbynP8fE9Ywpv6f6BP+7pA==" saltValue="3F64j7GgZJVnP030dD9mcA==" spinCount="100000" sheet="1" objects="1" scenarios="1"/>
  <mergeCells count="18">
    <mergeCell ref="A1:U1"/>
    <mergeCell ref="A2:U2"/>
    <mergeCell ref="A3:U3"/>
    <mergeCell ref="A4:U4"/>
    <mergeCell ref="A5:U5"/>
    <mergeCell ref="F6:G6"/>
    <mergeCell ref="H6:I6"/>
    <mergeCell ref="J6:K6"/>
    <mergeCell ref="L6:M6"/>
    <mergeCell ref="N6:O6"/>
    <mergeCell ref="P74:Q74"/>
    <mergeCell ref="R74:S74"/>
    <mergeCell ref="T74:U74"/>
    <mergeCell ref="V74:W74"/>
    <mergeCell ref="P6:Q6"/>
    <mergeCell ref="R6:S6"/>
    <mergeCell ref="T6:U6"/>
    <mergeCell ref="V6:W6"/>
  </mergeCells>
  <printOptions horizontalCentered="1"/>
  <pageMargins left="0.5" right="0.25" top="0.5" bottom="0.5" header="0.5" footer="0.5"/>
  <pageSetup paperSize="9" orientation="landscape" r:id="rId1"/>
  <rowBreaks count="2" manualBreakCount="2">
    <brk id="73" max="16383" man="1"/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F84CAC9BFF41B14DC5F35EA442CF" ma:contentTypeVersion="" ma:contentTypeDescription="Create a new document." ma:contentTypeScope="" ma:versionID="c4b4c50ae403b62878d571ca6d7756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6EC39A-AA60-4FAA-B04D-0B92114F2C6A}"/>
</file>

<file path=customXml/itemProps2.xml><?xml version="1.0" encoding="utf-8"?>
<ds:datastoreItem xmlns:ds="http://schemas.openxmlformats.org/officeDocument/2006/customXml" ds:itemID="{62B5B90E-C416-4B2A-AF7D-0A1E5B34B3EC}"/>
</file>

<file path=customXml/itemProps3.xml><?xml version="1.0" encoding="utf-8"?>
<ds:datastoreItem xmlns:ds="http://schemas.openxmlformats.org/officeDocument/2006/customXml" ds:itemID="{CDCA2536-430D-42AF-8246-C99BF4A3EE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28</vt:i4>
      </vt:variant>
    </vt:vector>
  </HeadingPairs>
  <TitlesOfParts>
    <vt:vector size="56" baseType="lpstr">
      <vt:lpstr>Summary</vt:lpstr>
      <vt:lpstr>DC33</vt:lpstr>
      <vt:lpstr>DC34</vt:lpstr>
      <vt:lpstr>DC35</vt:lpstr>
      <vt:lpstr>DC36</vt:lpstr>
      <vt:lpstr>DC47</vt:lpstr>
      <vt:lpstr>LIM331</vt:lpstr>
      <vt:lpstr>LIM332</vt:lpstr>
      <vt:lpstr>LIM333</vt:lpstr>
      <vt:lpstr>LIM334</vt:lpstr>
      <vt:lpstr>LIM335</vt:lpstr>
      <vt:lpstr>LIM341</vt:lpstr>
      <vt:lpstr>LIM343</vt:lpstr>
      <vt:lpstr>LIM344</vt:lpstr>
      <vt:lpstr>LIM345</vt:lpstr>
      <vt:lpstr>LIM351</vt:lpstr>
      <vt:lpstr>LIM353</vt:lpstr>
      <vt:lpstr>LIM354</vt:lpstr>
      <vt:lpstr>LIM355</vt:lpstr>
      <vt:lpstr>LIM361</vt:lpstr>
      <vt:lpstr>LIM362</vt:lpstr>
      <vt:lpstr>LIM366</vt:lpstr>
      <vt:lpstr>LIM367</vt:lpstr>
      <vt:lpstr>LIM368</vt:lpstr>
      <vt:lpstr>LIM471</vt:lpstr>
      <vt:lpstr>LIM472</vt:lpstr>
      <vt:lpstr>LIM473</vt:lpstr>
      <vt:lpstr>LIM476</vt:lpstr>
      <vt:lpstr>'DC33'!Print_Area</vt:lpstr>
      <vt:lpstr>'DC34'!Print_Area</vt:lpstr>
      <vt:lpstr>'DC35'!Print_Area</vt:lpstr>
      <vt:lpstr>'DC36'!Print_Area</vt:lpstr>
      <vt:lpstr>'DC47'!Print_Area</vt:lpstr>
      <vt:lpstr>'LIM331'!Print_Area</vt:lpstr>
      <vt:lpstr>'LIM332'!Print_Area</vt:lpstr>
      <vt:lpstr>'LIM333'!Print_Area</vt:lpstr>
      <vt:lpstr>'LIM334'!Print_Area</vt:lpstr>
      <vt:lpstr>'LIM335'!Print_Area</vt:lpstr>
      <vt:lpstr>'LIM341'!Print_Area</vt:lpstr>
      <vt:lpstr>'LIM343'!Print_Area</vt:lpstr>
      <vt:lpstr>'LIM344'!Print_Area</vt:lpstr>
      <vt:lpstr>'LIM345'!Print_Area</vt:lpstr>
      <vt:lpstr>'LIM351'!Print_Area</vt:lpstr>
      <vt:lpstr>'LIM353'!Print_Area</vt:lpstr>
      <vt:lpstr>'LIM354'!Print_Area</vt:lpstr>
      <vt:lpstr>'LIM355'!Print_Area</vt:lpstr>
      <vt:lpstr>'LIM361'!Print_Area</vt:lpstr>
      <vt:lpstr>'LIM362'!Print_Area</vt:lpstr>
      <vt:lpstr>'LIM366'!Print_Area</vt:lpstr>
      <vt:lpstr>'LIM367'!Print_Area</vt:lpstr>
      <vt:lpstr>'LIM368'!Print_Area</vt:lpstr>
      <vt:lpstr>'LIM471'!Print_Area</vt:lpstr>
      <vt:lpstr>'LIM472'!Print_Area</vt:lpstr>
      <vt:lpstr>'LIM473'!Print_Area</vt:lpstr>
      <vt:lpstr>'LIM476'!Print_Area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Kgothatso Matlala</dc:creator>
  <cp:lastModifiedBy>Kgothatso Matlala</cp:lastModifiedBy>
  <dcterms:created xsi:type="dcterms:W3CDTF">2022-01-31T15:03:49Z</dcterms:created>
  <dcterms:modified xsi:type="dcterms:W3CDTF">2022-01-31T15:08:55Z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0x0101000EC1F84CAC9BFF41B14DC5F35EA442CF</vt:lpwstr>
  </property>
</Properties>
</file>