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8_{2FBF1F64-DFEF-49A2-BE1A-2A78847FFCE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N339" i="16"/>
  <c r="L339" i="16"/>
  <c r="J339" i="16"/>
  <c r="H339" i="16"/>
  <c r="F339" i="16"/>
  <c r="G339" i="16" s="1"/>
  <c r="E339" i="16"/>
  <c r="M339" i="16" s="1"/>
  <c r="D339" i="16"/>
  <c r="S338" i="16"/>
  <c r="T338" i="16" s="1"/>
  <c r="R338" i="16"/>
  <c r="Q338" i="16"/>
  <c r="P338" i="16"/>
  <c r="L338" i="16"/>
  <c r="J338" i="16"/>
  <c r="H338" i="16"/>
  <c r="F338" i="16"/>
  <c r="E338" i="16"/>
  <c r="D338" i="16"/>
  <c r="S337" i="16"/>
  <c r="R337" i="16"/>
  <c r="T337" i="16" s="1"/>
  <c r="Q337" i="16"/>
  <c r="P337" i="16"/>
  <c r="U337" i="16" s="1"/>
  <c r="L337" i="16"/>
  <c r="J337" i="16"/>
  <c r="H337" i="16"/>
  <c r="F337" i="16"/>
  <c r="N337" i="16" s="1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T332" i="16"/>
  <c r="S332" i="16"/>
  <c r="R332" i="16"/>
  <c r="Q332" i="16"/>
  <c r="P332" i="16"/>
  <c r="L332" i="16"/>
  <c r="M332" i="16" s="1"/>
  <c r="J332" i="16"/>
  <c r="H332" i="16"/>
  <c r="F332" i="16"/>
  <c r="N332" i="16" s="1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O323" i="16"/>
  <c r="L323" i="16"/>
  <c r="J323" i="16"/>
  <c r="H323" i="16"/>
  <c r="G323" i="16"/>
  <c r="F323" i="16"/>
  <c r="N323" i="16" s="1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T317" i="16" s="1"/>
  <c r="R317" i="16"/>
  <c r="Q317" i="16"/>
  <c r="P317" i="16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U310" i="16" s="1"/>
  <c r="L310" i="16"/>
  <c r="K310" i="16"/>
  <c r="J310" i="16"/>
  <c r="H310" i="16"/>
  <c r="F310" i="16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U303" i="16"/>
  <c r="S303" i="16"/>
  <c r="R303" i="16"/>
  <c r="T303" i="16" s="1"/>
  <c r="Q303" i="16"/>
  <c r="P303" i="16"/>
  <c r="L303" i="16"/>
  <c r="J303" i="16"/>
  <c r="H303" i="16"/>
  <c r="F303" i="16"/>
  <c r="E303" i="16"/>
  <c r="M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F299" i="16"/>
  <c r="E299" i="16"/>
  <c r="M299" i="16" s="1"/>
  <c r="D299" i="16"/>
  <c r="S298" i="16"/>
  <c r="R298" i="16"/>
  <c r="T298" i="16" s="1"/>
  <c r="Q298" i="16"/>
  <c r="P298" i="16"/>
  <c r="U298" i="16" s="1"/>
  <c r="L298" i="16"/>
  <c r="J298" i="16"/>
  <c r="H298" i="16"/>
  <c r="F298" i="16"/>
  <c r="E298" i="16"/>
  <c r="D298" i="16"/>
  <c r="G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U292" i="16" s="1"/>
  <c r="O292" i="16"/>
  <c r="L292" i="16"/>
  <c r="K292" i="16"/>
  <c r="J292" i="16"/>
  <c r="N292" i="16" s="1"/>
  <c r="H292" i="16"/>
  <c r="F292" i="16"/>
  <c r="E292" i="16"/>
  <c r="M292" i="16" s="1"/>
  <c r="D292" i="16"/>
  <c r="I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T285" i="16"/>
  <c r="S285" i="16"/>
  <c r="R285" i="16"/>
  <c r="Q285" i="16"/>
  <c r="P285" i="16"/>
  <c r="U285" i="16" s="1"/>
  <c r="L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T267" i="16" s="1"/>
  <c r="R267" i="16"/>
  <c r="Q267" i="16"/>
  <c r="P267" i="16"/>
  <c r="L267" i="16"/>
  <c r="J267" i="16"/>
  <c r="H267" i="16"/>
  <c r="F267" i="16"/>
  <c r="E267" i="16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H260" i="16"/>
  <c r="F260" i="16"/>
  <c r="E260" i="16"/>
  <c r="D260" i="16"/>
  <c r="S259" i="16"/>
  <c r="T259" i="16" s="1"/>
  <c r="R259" i="16"/>
  <c r="Q259" i="16"/>
  <c r="P259" i="16"/>
  <c r="U259" i="16" s="1"/>
  <c r="L259" i="16"/>
  <c r="J259" i="16"/>
  <c r="H259" i="16"/>
  <c r="F259" i="16"/>
  <c r="E259" i="16"/>
  <c r="M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E254" i="16"/>
  <c r="D254" i="16"/>
  <c r="I254" i="16" s="1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T247" i="16"/>
  <c r="S247" i="16"/>
  <c r="R247" i="16"/>
  <c r="Q247" i="16"/>
  <c r="P247" i="16"/>
  <c r="L247" i="16"/>
  <c r="J247" i="16"/>
  <c r="H247" i="16"/>
  <c r="F247" i="16"/>
  <c r="E247" i="16"/>
  <c r="M247" i="16" s="1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G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L231" i="16"/>
  <c r="M231" i="16" s="1"/>
  <c r="J231" i="16"/>
  <c r="H231" i="16"/>
  <c r="F231" i="16"/>
  <c r="N231" i="16" s="1"/>
  <c r="E231" i="16"/>
  <c r="D231" i="16"/>
  <c r="S230" i="16"/>
  <c r="R230" i="16"/>
  <c r="Q230" i="16"/>
  <c r="P230" i="16"/>
  <c r="U230" i="16" s="1"/>
  <c r="L230" i="16"/>
  <c r="K230" i="16"/>
  <c r="J230" i="16"/>
  <c r="H230" i="16"/>
  <c r="G230" i="16"/>
  <c r="F230" i="16"/>
  <c r="E230" i="16"/>
  <c r="M230" i="16" s="1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T224" i="16" s="1"/>
  <c r="R224" i="16"/>
  <c r="Q224" i="16"/>
  <c r="P224" i="16"/>
  <c r="U224" i="16" s="1"/>
  <c r="L224" i="16"/>
  <c r="J224" i="16"/>
  <c r="H224" i="16"/>
  <c r="F224" i="16"/>
  <c r="E224" i="16"/>
  <c r="M224" i="16" s="1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E216" i="16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U205" i="16" s="1"/>
  <c r="L205" i="16"/>
  <c r="J205" i="16"/>
  <c r="H205" i="16"/>
  <c r="F205" i="16"/>
  <c r="E205" i="16"/>
  <c r="D205" i="16"/>
  <c r="G205" i="16" s="1"/>
  <c r="S204" i="16"/>
  <c r="R204" i="16"/>
  <c r="Q204" i="16"/>
  <c r="P204" i="16"/>
  <c r="L204" i="16"/>
  <c r="J204" i="16"/>
  <c r="I204" i="16"/>
  <c r="H204" i="16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T198" i="16"/>
  <c r="S198" i="16"/>
  <c r="R198" i="16"/>
  <c r="Q198" i="16"/>
  <c r="P198" i="16"/>
  <c r="L198" i="16"/>
  <c r="J198" i="16"/>
  <c r="H198" i="16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L191" i="16"/>
  <c r="K191" i="16"/>
  <c r="J191" i="16"/>
  <c r="H191" i="16"/>
  <c r="F191" i="16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T185" i="16" s="1"/>
  <c r="Q185" i="16"/>
  <c r="P185" i="16"/>
  <c r="L185" i="16"/>
  <c r="J185" i="16"/>
  <c r="K185" i="16" s="1"/>
  <c r="H185" i="16"/>
  <c r="F185" i="16"/>
  <c r="N185" i="16" s="1"/>
  <c r="O185" i="16" s="1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H179" i="16"/>
  <c r="F179" i="16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T170" i="16" s="1"/>
  <c r="Q170" i="16"/>
  <c r="P170" i="16"/>
  <c r="U170" i="16" s="1"/>
  <c r="L170" i="16"/>
  <c r="J170" i="16"/>
  <c r="H170" i="16"/>
  <c r="F170" i="16"/>
  <c r="E170" i="16"/>
  <c r="M170" i="16" s="1"/>
  <c r="D170" i="16"/>
  <c r="S169" i="16"/>
  <c r="R169" i="16"/>
  <c r="T169" i="16" s="1"/>
  <c r="Q169" i="16"/>
  <c r="P169" i="16"/>
  <c r="U169" i="16" s="1"/>
  <c r="L169" i="16"/>
  <c r="J169" i="16"/>
  <c r="H169" i="16"/>
  <c r="F169" i="16"/>
  <c r="E169" i="16"/>
  <c r="M169" i="16" s="1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O163" i="16"/>
  <c r="L163" i="16"/>
  <c r="K163" i="16"/>
  <c r="J163" i="16"/>
  <c r="H163" i="16"/>
  <c r="F163" i="16"/>
  <c r="N163" i="16" s="1"/>
  <c r="E163" i="16"/>
  <c r="M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Q157" i="16"/>
  <c r="P157" i="16"/>
  <c r="U157" i="16" s="1"/>
  <c r="L157" i="16"/>
  <c r="J157" i="16"/>
  <c r="H157" i="16"/>
  <c r="F157" i="16"/>
  <c r="E157" i="16"/>
  <c r="M157" i="16" s="1"/>
  <c r="D157" i="16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U144" i="16" s="1"/>
  <c r="L144" i="16"/>
  <c r="J144" i="16"/>
  <c r="H144" i="16"/>
  <c r="F144" i="16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T137" i="16"/>
  <c r="S137" i="16"/>
  <c r="R137" i="16"/>
  <c r="Q137" i="16"/>
  <c r="P137" i="16"/>
  <c r="L137" i="16"/>
  <c r="J137" i="16"/>
  <c r="H137" i="16"/>
  <c r="F137" i="16"/>
  <c r="N137" i="16" s="1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L132" i="16"/>
  <c r="J132" i="16"/>
  <c r="H132" i="16"/>
  <c r="F132" i="16"/>
  <c r="N132" i="16" s="1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T126" i="16" s="1"/>
  <c r="R126" i="16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T121" i="16" s="1"/>
  <c r="Q121" i="16"/>
  <c r="P121" i="16"/>
  <c r="L121" i="16"/>
  <c r="J121" i="16"/>
  <c r="H121" i="16"/>
  <c r="F121" i="16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N113" i="16"/>
  <c r="O113" i="16" s="1"/>
  <c r="M113" i="16"/>
  <c r="K113" i="16"/>
  <c r="I113" i="16"/>
  <c r="G113" i="16"/>
  <c r="S112" i="16"/>
  <c r="R112" i="16"/>
  <c r="Q112" i="16"/>
  <c r="P112" i="16"/>
  <c r="L112" i="16"/>
  <c r="J112" i="16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I106" i="16"/>
  <c r="H106" i="16"/>
  <c r="F106" i="16"/>
  <c r="N106" i="16" s="1"/>
  <c r="E106" i="16"/>
  <c r="D106" i="16"/>
  <c r="U105" i="16"/>
  <c r="T105" i="16"/>
  <c r="N105" i="16"/>
  <c r="O105" i="16" s="1"/>
  <c r="M105" i="16"/>
  <c r="K105" i="16"/>
  <c r="I105" i="16"/>
  <c r="G105" i="16"/>
  <c r="T102" i="16"/>
  <c r="S102" i="16"/>
  <c r="R102" i="16"/>
  <c r="Q102" i="16"/>
  <c r="P102" i="16"/>
  <c r="L102" i="16"/>
  <c r="J102" i="16"/>
  <c r="H102" i="16"/>
  <c r="F102" i="16"/>
  <c r="E102" i="16"/>
  <c r="D102" i="16"/>
  <c r="S101" i="16"/>
  <c r="R101" i="16"/>
  <c r="Q101" i="16"/>
  <c r="P101" i="16"/>
  <c r="L101" i="16"/>
  <c r="J101" i="16"/>
  <c r="I101" i="16"/>
  <c r="H101" i="16"/>
  <c r="F101" i="16"/>
  <c r="G101" i="16" s="1"/>
  <c r="E101" i="16"/>
  <c r="M101" i="16" s="1"/>
  <c r="D101" i="16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T96" i="16"/>
  <c r="S96" i="16"/>
  <c r="R96" i="16"/>
  <c r="Q96" i="16"/>
  <c r="P96" i="16"/>
  <c r="L96" i="16"/>
  <c r="J96" i="16"/>
  <c r="H96" i="16"/>
  <c r="F96" i="16"/>
  <c r="N96" i="16" s="1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L91" i="16"/>
  <c r="J91" i="16"/>
  <c r="I91" i="16"/>
  <c r="H91" i="16"/>
  <c r="F91" i="16"/>
  <c r="G91" i="16" s="1"/>
  <c r="E91" i="16"/>
  <c r="M91" i="16" s="1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T85" i="16"/>
  <c r="S85" i="16"/>
  <c r="R85" i="16"/>
  <c r="Q85" i="16"/>
  <c r="P85" i="16"/>
  <c r="L85" i="16"/>
  <c r="J85" i="16"/>
  <c r="H85" i="16"/>
  <c r="F85" i="16"/>
  <c r="N85" i="16" s="1"/>
  <c r="E85" i="16"/>
  <c r="D85" i="16"/>
  <c r="S84" i="16"/>
  <c r="R84" i="16"/>
  <c r="T84" i="16" s="1"/>
  <c r="Q84" i="16"/>
  <c r="P84" i="16"/>
  <c r="U84" i="16" s="1"/>
  <c r="L84" i="16"/>
  <c r="J84" i="16"/>
  <c r="H84" i="16"/>
  <c r="F84" i="16"/>
  <c r="E84" i="16"/>
  <c r="M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T78" i="16"/>
  <c r="S78" i="16"/>
  <c r="R78" i="16"/>
  <c r="Q78" i="16"/>
  <c r="P78" i="16"/>
  <c r="L78" i="16"/>
  <c r="J78" i="16"/>
  <c r="H78" i="16"/>
  <c r="F78" i="16"/>
  <c r="N78" i="16" s="1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T70" i="16" s="1"/>
  <c r="Q70" i="16"/>
  <c r="P70" i="16"/>
  <c r="U70" i="16" s="1"/>
  <c r="L70" i="16"/>
  <c r="J70" i="16"/>
  <c r="H70" i="16"/>
  <c r="F70" i="16"/>
  <c r="E70" i="16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T63" i="16"/>
  <c r="S63" i="16"/>
  <c r="R63" i="16"/>
  <c r="Q63" i="16"/>
  <c r="P63" i="16"/>
  <c r="U63" i="16" s="1"/>
  <c r="L63" i="16"/>
  <c r="J63" i="16"/>
  <c r="H63" i="16"/>
  <c r="F63" i="16"/>
  <c r="N63" i="16" s="1"/>
  <c r="E63" i="16"/>
  <c r="O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U58" i="16" s="1"/>
  <c r="L58" i="16"/>
  <c r="J58" i="16"/>
  <c r="K58" i="16" s="1"/>
  <c r="H58" i="16"/>
  <c r="F58" i="16"/>
  <c r="G58" i="16" s="1"/>
  <c r="E58" i="16"/>
  <c r="M58" i="16" s="1"/>
  <c r="D58" i="16"/>
  <c r="I58" i="16" s="1"/>
  <c r="U57" i="16"/>
  <c r="T57" i="16"/>
  <c r="N57" i="16"/>
  <c r="O57" i="16" s="1"/>
  <c r="M57" i="16"/>
  <c r="K57" i="16"/>
  <c r="I57" i="16"/>
  <c r="G57" i="16"/>
  <c r="T54" i="16"/>
  <c r="S54" i="16"/>
  <c r="R54" i="16"/>
  <c r="Q54" i="16"/>
  <c r="P54" i="16"/>
  <c r="L54" i="16"/>
  <c r="J54" i="16"/>
  <c r="H54" i="16"/>
  <c r="F54" i="16"/>
  <c r="N54" i="16" s="1"/>
  <c r="E54" i="16"/>
  <c r="D54" i="16"/>
  <c r="S53" i="16"/>
  <c r="R53" i="16"/>
  <c r="T53" i="16" s="1"/>
  <c r="Q53" i="16"/>
  <c r="P53" i="16"/>
  <c r="U53" i="16" s="1"/>
  <c r="L53" i="16"/>
  <c r="J53" i="16"/>
  <c r="H53" i="16"/>
  <c r="F53" i="16"/>
  <c r="E53" i="16"/>
  <c r="M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T47" i="16"/>
  <c r="S47" i="16"/>
  <c r="R47" i="16"/>
  <c r="Q47" i="16"/>
  <c r="P47" i="16"/>
  <c r="L47" i="16"/>
  <c r="J47" i="16"/>
  <c r="H47" i="16"/>
  <c r="F47" i="16"/>
  <c r="N47" i="16" s="1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L40" i="16"/>
  <c r="J40" i="16"/>
  <c r="U40" i="16" s="1"/>
  <c r="H40" i="16"/>
  <c r="F40" i="16"/>
  <c r="E40" i="16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U35" i="16" s="1"/>
  <c r="L35" i="16"/>
  <c r="J35" i="16"/>
  <c r="H35" i="16"/>
  <c r="F35" i="16"/>
  <c r="E35" i="16"/>
  <c r="D35" i="16"/>
  <c r="G35" i="16" s="1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K27" i="16"/>
  <c r="J27" i="16"/>
  <c r="I27" i="16"/>
  <c r="H27" i="16"/>
  <c r="F27" i="16"/>
  <c r="N27" i="16" s="1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T19" i="16"/>
  <c r="S19" i="16"/>
  <c r="R19" i="16"/>
  <c r="Q19" i="16"/>
  <c r="P19" i="16"/>
  <c r="U19" i="16" s="1"/>
  <c r="L19" i="16"/>
  <c r="J19" i="16"/>
  <c r="H19" i="16"/>
  <c r="F19" i="16"/>
  <c r="N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L10" i="16"/>
  <c r="J10" i="16"/>
  <c r="H10" i="16"/>
  <c r="F10" i="16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E339" i="15"/>
  <c r="D339" i="15"/>
  <c r="G339" i="15" s="1"/>
  <c r="S338" i="15"/>
  <c r="R338" i="15"/>
  <c r="T338" i="15" s="1"/>
  <c r="Q338" i="15"/>
  <c r="P338" i="15"/>
  <c r="L338" i="15"/>
  <c r="J338" i="15"/>
  <c r="H338" i="15"/>
  <c r="F338" i="15"/>
  <c r="E338" i="15"/>
  <c r="D338" i="15"/>
  <c r="T337" i="15"/>
  <c r="S337" i="15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U332" i="15" s="1"/>
  <c r="L332" i="15"/>
  <c r="J332" i="15"/>
  <c r="K332" i="15" s="1"/>
  <c r="H332" i="15"/>
  <c r="F332" i="15"/>
  <c r="E332" i="15"/>
  <c r="D332" i="15"/>
  <c r="I332" i="15" s="1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L323" i="15"/>
  <c r="J323" i="15"/>
  <c r="U323" i="15" s="1"/>
  <c r="H323" i="15"/>
  <c r="F323" i="15"/>
  <c r="E323" i="15"/>
  <c r="D323" i="15"/>
  <c r="G323" i="15" s="1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L317" i="15"/>
  <c r="J317" i="15"/>
  <c r="H317" i="15"/>
  <c r="F317" i="15"/>
  <c r="E317" i="15"/>
  <c r="D317" i="15"/>
  <c r="G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T310" i="15"/>
  <c r="S310" i="15"/>
  <c r="R310" i="15"/>
  <c r="Q310" i="15"/>
  <c r="P310" i="15"/>
  <c r="L310" i="15"/>
  <c r="J310" i="15"/>
  <c r="H310" i="15"/>
  <c r="F310" i="15"/>
  <c r="N310" i="15" s="1"/>
  <c r="E310" i="15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U303" i="15" s="1"/>
  <c r="L303" i="15"/>
  <c r="J303" i="15"/>
  <c r="K303" i="15" s="1"/>
  <c r="H303" i="15"/>
  <c r="F303" i="15"/>
  <c r="E303" i="15"/>
  <c r="D303" i="15"/>
  <c r="I303" i="15" s="1"/>
  <c r="U302" i="15"/>
  <c r="T302" i="15"/>
  <c r="N302" i="15"/>
  <c r="O302" i="15" s="1"/>
  <c r="M302" i="15"/>
  <c r="K302" i="15"/>
  <c r="I302" i="15"/>
  <c r="G302" i="15"/>
  <c r="U299" i="15"/>
  <c r="S299" i="15"/>
  <c r="T299" i="15" s="1"/>
  <c r="R299" i="15"/>
  <c r="Q299" i="15"/>
  <c r="P299" i="15"/>
  <c r="L299" i="15"/>
  <c r="J299" i="15"/>
  <c r="H299" i="15"/>
  <c r="F299" i="15"/>
  <c r="E299" i="15"/>
  <c r="M299" i="15" s="1"/>
  <c r="D299" i="15"/>
  <c r="S298" i="15"/>
  <c r="R298" i="15"/>
  <c r="Q298" i="15"/>
  <c r="P298" i="15"/>
  <c r="L298" i="15"/>
  <c r="J298" i="15"/>
  <c r="K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T292" i="15"/>
  <c r="S292" i="15"/>
  <c r="R292" i="15"/>
  <c r="Q292" i="15"/>
  <c r="P292" i="15"/>
  <c r="U292" i="15" s="1"/>
  <c r="M292" i="15"/>
  <c r="L292" i="15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O286" i="15"/>
  <c r="N286" i="15"/>
  <c r="M286" i="15"/>
  <c r="K286" i="15"/>
  <c r="I286" i="15"/>
  <c r="G286" i="15"/>
  <c r="S285" i="15"/>
  <c r="R285" i="15"/>
  <c r="Q285" i="15"/>
  <c r="P285" i="15"/>
  <c r="L285" i="15"/>
  <c r="J285" i="15"/>
  <c r="H285" i="15"/>
  <c r="G285" i="15"/>
  <c r="F285" i="15"/>
  <c r="N285" i="15" s="1"/>
  <c r="E285" i="15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T275" i="15"/>
  <c r="S275" i="15"/>
  <c r="R275" i="15"/>
  <c r="Q275" i="15"/>
  <c r="P275" i="15"/>
  <c r="U275" i="15" s="1"/>
  <c r="M275" i="15"/>
  <c r="L275" i="15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O273" i="15"/>
  <c r="N273" i="15"/>
  <c r="M273" i="15"/>
  <c r="K273" i="15"/>
  <c r="I273" i="15"/>
  <c r="G273" i="15"/>
  <c r="U272" i="15"/>
  <c r="T272" i="15"/>
  <c r="O272" i="15"/>
  <c r="N272" i="15"/>
  <c r="M272" i="15"/>
  <c r="K272" i="15"/>
  <c r="I272" i="15"/>
  <c r="G272" i="15"/>
  <c r="U271" i="15"/>
  <c r="T271" i="15"/>
  <c r="O271" i="15"/>
  <c r="N271" i="15"/>
  <c r="M271" i="15"/>
  <c r="K271" i="15"/>
  <c r="I271" i="15"/>
  <c r="G271" i="15"/>
  <c r="U270" i="15"/>
  <c r="T270" i="15"/>
  <c r="O270" i="15"/>
  <c r="N270" i="15"/>
  <c r="M270" i="15"/>
  <c r="K270" i="15"/>
  <c r="I270" i="15"/>
  <c r="G270" i="15"/>
  <c r="U269" i="15"/>
  <c r="T269" i="15"/>
  <c r="O269" i="15"/>
  <c r="N269" i="15"/>
  <c r="M269" i="15"/>
  <c r="K269" i="15"/>
  <c r="I269" i="15"/>
  <c r="G269" i="15"/>
  <c r="U268" i="15"/>
  <c r="T268" i="15"/>
  <c r="O268" i="15"/>
  <c r="N268" i="15"/>
  <c r="M268" i="15"/>
  <c r="K268" i="15"/>
  <c r="I268" i="15"/>
  <c r="G268" i="15"/>
  <c r="S267" i="15"/>
  <c r="R267" i="15"/>
  <c r="Q267" i="15"/>
  <c r="P267" i="15"/>
  <c r="L267" i="15"/>
  <c r="J267" i="15"/>
  <c r="H267" i="15"/>
  <c r="G267" i="15"/>
  <c r="F267" i="15"/>
  <c r="N267" i="15" s="1"/>
  <c r="E267" i="15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T260" i="15" s="1"/>
  <c r="R260" i="15"/>
  <c r="Q260" i="15"/>
  <c r="P260" i="15"/>
  <c r="U260" i="15" s="1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J259" i="15"/>
  <c r="H259" i="15"/>
  <c r="F259" i="15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U254" i="15" s="1"/>
  <c r="L254" i="15"/>
  <c r="J254" i="15"/>
  <c r="H254" i="15"/>
  <c r="N254" i="15" s="1"/>
  <c r="F254" i="15"/>
  <c r="E254" i="15"/>
  <c r="D254" i="15"/>
  <c r="G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O245" i="15"/>
  <c r="N245" i="15"/>
  <c r="M245" i="15"/>
  <c r="K245" i="15"/>
  <c r="I245" i="15"/>
  <c r="G245" i="15"/>
  <c r="U244" i="15"/>
  <c r="T244" i="15"/>
  <c r="O244" i="15"/>
  <c r="N244" i="15"/>
  <c r="M244" i="15"/>
  <c r="K244" i="15"/>
  <c r="I244" i="15"/>
  <c r="G244" i="15"/>
  <c r="U243" i="15"/>
  <c r="T243" i="15"/>
  <c r="O243" i="15"/>
  <c r="N243" i="15"/>
  <c r="M243" i="15"/>
  <c r="K243" i="15"/>
  <c r="I243" i="15"/>
  <c r="G243" i="15"/>
  <c r="U242" i="15"/>
  <c r="T242" i="15"/>
  <c r="O242" i="15"/>
  <c r="N242" i="15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U240" i="15"/>
  <c r="S240" i="15"/>
  <c r="R240" i="15"/>
  <c r="T240" i="15" s="1"/>
  <c r="Q240" i="15"/>
  <c r="P240" i="15"/>
  <c r="L240" i="15"/>
  <c r="J240" i="15"/>
  <c r="H240" i="15"/>
  <c r="I240" i="15" s="1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U231" i="15"/>
  <c r="S231" i="15"/>
  <c r="R231" i="15"/>
  <c r="Q231" i="15"/>
  <c r="P231" i="15"/>
  <c r="L231" i="15"/>
  <c r="J231" i="15"/>
  <c r="I231" i="15"/>
  <c r="H231" i="15"/>
  <c r="F231" i="15"/>
  <c r="N231" i="15" s="1"/>
  <c r="O231" i="15" s="1"/>
  <c r="E231" i="15"/>
  <c r="K231" i="15" s="1"/>
  <c r="D231" i="15"/>
  <c r="G231" i="15" s="1"/>
  <c r="S230" i="15"/>
  <c r="R230" i="15"/>
  <c r="T230" i="15" s="1"/>
  <c r="Q230" i="15"/>
  <c r="P230" i="15"/>
  <c r="U230" i="15" s="1"/>
  <c r="L230" i="15"/>
  <c r="J230" i="15"/>
  <c r="I230" i="15"/>
  <c r="H230" i="15"/>
  <c r="F230" i="15"/>
  <c r="N230" i="15" s="1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O228" i="15"/>
  <c r="N228" i="15"/>
  <c r="M228" i="15"/>
  <c r="K228" i="15"/>
  <c r="I228" i="15"/>
  <c r="G228" i="15"/>
  <c r="U227" i="15"/>
  <c r="T227" i="15"/>
  <c r="O227" i="15"/>
  <c r="N227" i="15"/>
  <c r="M227" i="15"/>
  <c r="K227" i="15"/>
  <c r="I227" i="15"/>
  <c r="G227" i="15"/>
  <c r="U226" i="15"/>
  <c r="T226" i="15"/>
  <c r="O226" i="15"/>
  <c r="N226" i="15"/>
  <c r="M226" i="15"/>
  <c r="K226" i="15"/>
  <c r="I226" i="15"/>
  <c r="G226" i="15"/>
  <c r="U225" i="15"/>
  <c r="T225" i="15"/>
  <c r="O225" i="15"/>
  <c r="N225" i="15"/>
  <c r="M225" i="15"/>
  <c r="K225" i="15"/>
  <c r="I225" i="15"/>
  <c r="G225" i="15"/>
  <c r="U224" i="15"/>
  <c r="S224" i="15"/>
  <c r="R224" i="15"/>
  <c r="Q224" i="15"/>
  <c r="P224" i="15"/>
  <c r="L224" i="15"/>
  <c r="J224" i="15"/>
  <c r="K224" i="15" s="1"/>
  <c r="H224" i="15"/>
  <c r="F224" i="15"/>
  <c r="E224" i="15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T216" i="15" s="1"/>
  <c r="Q216" i="15"/>
  <c r="P216" i="15"/>
  <c r="U216" i="15" s="1"/>
  <c r="L216" i="15"/>
  <c r="J216" i="15"/>
  <c r="H216" i="15"/>
  <c r="F216" i="15"/>
  <c r="N216" i="15" s="1"/>
  <c r="E216" i="15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O214" i="15"/>
  <c r="N214" i="15"/>
  <c r="M214" i="15"/>
  <c r="K214" i="15"/>
  <c r="I214" i="15"/>
  <c r="G214" i="15"/>
  <c r="U213" i="15"/>
  <c r="T213" i="15"/>
  <c r="O213" i="15"/>
  <c r="N213" i="15"/>
  <c r="M213" i="15"/>
  <c r="K213" i="15"/>
  <c r="I213" i="15"/>
  <c r="G213" i="15"/>
  <c r="U212" i="15"/>
  <c r="T212" i="15"/>
  <c r="O212" i="15"/>
  <c r="N212" i="15"/>
  <c r="M212" i="15"/>
  <c r="K212" i="15"/>
  <c r="I212" i="15"/>
  <c r="G212" i="15"/>
  <c r="U211" i="15"/>
  <c r="T211" i="15"/>
  <c r="O211" i="15"/>
  <c r="N211" i="15"/>
  <c r="M211" i="15"/>
  <c r="K211" i="15"/>
  <c r="I211" i="15"/>
  <c r="G211" i="15"/>
  <c r="U210" i="15"/>
  <c r="T210" i="15"/>
  <c r="O210" i="15"/>
  <c r="N210" i="15"/>
  <c r="M210" i="15"/>
  <c r="K210" i="15"/>
  <c r="I210" i="15"/>
  <c r="G210" i="15"/>
  <c r="U209" i="15"/>
  <c r="T209" i="15"/>
  <c r="O209" i="15"/>
  <c r="N209" i="15"/>
  <c r="M209" i="15"/>
  <c r="K209" i="15"/>
  <c r="I209" i="15"/>
  <c r="G209" i="15"/>
  <c r="U208" i="15"/>
  <c r="T208" i="15"/>
  <c r="O208" i="15"/>
  <c r="N208" i="15"/>
  <c r="M208" i="15"/>
  <c r="K208" i="15"/>
  <c r="I208" i="15"/>
  <c r="G208" i="15"/>
  <c r="S205" i="15"/>
  <c r="R205" i="15"/>
  <c r="T205" i="15" s="1"/>
  <c r="Q205" i="15"/>
  <c r="P205" i="15"/>
  <c r="L205" i="15"/>
  <c r="J205" i="15"/>
  <c r="H205" i="15"/>
  <c r="G205" i="15"/>
  <c r="F205" i="15"/>
  <c r="E205" i="15"/>
  <c r="D205" i="15"/>
  <c r="I205" i="15" s="1"/>
  <c r="S204" i="15"/>
  <c r="T204" i="15" s="1"/>
  <c r="R204" i="15"/>
  <c r="Q204" i="15"/>
  <c r="P204" i="15"/>
  <c r="U204" i="15" s="1"/>
  <c r="L204" i="15"/>
  <c r="J204" i="15"/>
  <c r="I204" i="15"/>
  <c r="H204" i="15"/>
  <c r="F204" i="15"/>
  <c r="E204" i="15"/>
  <c r="D204" i="15"/>
  <c r="G204" i="15" s="1"/>
  <c r="U203" i="15"/>
  <c r="T203" i="15"/>
  <c r="O203" i="15"/>
  <c r="N203" i="15"/>
  <c r="M203" i="15"/>
  <c r="K203" i="15"/>
  <c r="I203" i="15"/>
  <c r="G203" i="15"/>
  <c r="U202" i="15"/>
  <c r="T202" i="15"/>
  <c r="O202" i="15"/>
  <c r="N202" i="15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O200" i="15"/>
  <c r="N200" i="15"/>
  <c r="M200" i="15"/>
  <c r="K200" i="15"/>
  <c r="I200" i="15"/>
  <c r="G200" i="15"/>
  <c r="U199" i="15"/>
  <c r="T199" i="15"/>
  <c r="O199" i="15"/>
  <c r="N199" i="15"/>
  <c r="M199" i="15"/>
  <c r="K199" i="15"/>
  <c r="I199" i="15"/>
  <c r="G199" i="15"/>
  <c r="S198" i="15"/>
  <c r="R198" i="15"/>
  <c r="T198" i="15" s="1"/>
  <c r="Q198" i="15"/>
  <c r="P198" i="15"/>
  <c r="L198" i="15"/>
  <c r="J198" i="15"/>
  <c r="H198" i="15"/>
  <c r="G198" i="15"/>
  <c r="F198" i="15"/>
  <c r="E198" i="15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U191" i="15" s="1"/>
  <c r="L191" i="15"/>
  <c r="J191" i="15"/>
  <c r="H191" i="15"/>
  <c r="G191" i="15"/>
  <c r="F191" i="15"/>
  <c r="E191" i="15"/>
  <c r="D191" i="15"/>
  <c r="I191" i="15" s="1"/>
  <c r="U190" i="15"/>
  <c r="T190" i="15"/>
  <c r="O190" i="15"/>
  <c r="N190" i="15"/>
  <c r="M190" i="15"/>
  <c r="K190" i="15"/>
  <c r="I190" i="15"/>
  <c r="G190" i="15"/>
  <c r="U189" i="15"/>
  <c r="T189" i="15"/>
  <c r="O189" i="15"/>
  <c r="N189" i="15"/>
  <c r="M189" i="15"/>
  <c r="K189" i="15"/>
  <c r="I189" i="15"/>
  <c r="G189" i="15"/>
  <c r="U188" i="15"/>
  <c r="T188" i="15"/>
  <c r="O188" i="15"/>
  <c r="N188" i="15"/>
  <c r="M188" i="15"/>
  <c r="K188" i="15"/>
  <c r="I188" i="15"/>
  <c r="G188" i="15"/>
  <c r="U187" i="15"/>
  <c r="T187" i="15"/>
  <c r="O187" i="15"/>
  <c r="N187" i="15"/>
  <c r="M187" i="15"/>
  <c r="K187" i="15"/>
  <c r="I187" i="15"/>
  <c r="G187" i="15"/>
  <c r="U186" i="15"/>
  <c r="T186" i="15"/>
  <c r="O186" i="15"/>
  <c r="N186" i="15"/>
  <c r="M186" i="15"/>
  <c r="K186" i="15"/>
  <c r="I186" i="15"/>
  <c r="G186" i="15"/>
  <c r="S185" i="15"/>
  <c r="R185" i="15"/>
  <c r="Q185" i="15"/>
  <c r="P185" i="15"/>
  <c r="L185" i="15"/>
  <c r="J185" i="15"/>
  <c r="H185" i="15"/>
  <c r="I185" i="15" s="1"/>
  <c r="G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T179" i="15" s="1"/>
  <c r="R179" i="15"/>
  <c r="Q179" i="15"/>
  <c r="P179" i="15"/>
  <c r="L179" i="15"/>
  <c r="J179" i="15"/>
  <c r="U179" i="15" s="1"/>
  <c r="H179" i="15"/>
  <c r="G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U170" i="15" s="1"/>
  <c r="L170" i="15"/>
  <c r="J170" i="15"/>
  <c r="H170" i="15"/>
  <c r="F170" i="15"/>
  <c r="E170" i="15"/>
  <c r="M170" i="15" s="1"/>
  <c r="D170" i="15"/>
  <c r="S169" i="15"/>
  <c r="R169" i="15"/>
  <c r="Q169" i="15"/>
  <c r="P169" i="15"/>
  <c r="L169" i="15"/>
  <c r="J169" i="15"/>
  <c r="U169" i="15" s="1"/>
  <c r="H169" i="15"/>
  <c r="I169" i="15" s="1"/>
  <c r="G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T163" i="15" s="1"/>
  <c r="R163" i="15"/>
  <c r="Q163" i="15"/>
  <c r="P163" i="15"/>
  <c r="L163" i="15"/>
  <c r="J163" i="15"/>
  <c r="U163" i="15" s="1"/>
  <c r="H163" i="15"/>
  <c r="G163" i="15"/>
  <c r="F163" i="15"/>
  <c r="E163" i="15"/>
  <c r="M163" i="15" s="1"/>
  <c r="D163" i="15"/>
  <c r="I163" i="15" s="1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U150" i="15"/>
  <c r="S150" i="15"/>
  <c r="T150" i="15" s="1"/>
  <c r="R150" i="15"/>
  <c r="Q150" i="15"/>
  <c r="P150" i="15"/>
  <c r="L150" i="15"/>
  <c r="J150" i="15"/>
  <c r="I150" i="15"/>
  <c r="H150" i="15"/>
  <c r="G150" i="15"/>
  <c r="F150" i="15"/>
  <c r="E150" i="15"/>
  <c r="M150" i="15" s="1"/>
  <c r="D150" i="15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U144" i="15"/>
  <c r="S144" i="15"/>
  <c r="R144" i="15"/>
  <c r="T144" i="15" s="1"/>
  <c r="Q144" i="15"/>
  <c r="P144" i="15"/>
  <c r="L144" i="15"/>
  <c r="K144" i="15"/>
  <c r="J144" i="15"/>
  <c r="H144" i="15"/>
  <c r="I144" i="15" s="1"/>
  <c r="F144" i="15"/>
  <c r="N144" i="15" s="1"/>
  <c r="O144" i="15" s="1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U137" i="15" s="1"/>
  <c r="L137" i="15"/>
  <c r="J137" i="15"/>
  <c r="H137" i="15"/>
  <c r="F137" i="15"/>
  <c r="E137" i="15"/>
  <c r="M137" i="15" s="1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U132" i="15"/>
  <c r="S132" i="15"/>
  <c r="R132" i="15"/>
  <c r="Q132" i="15"/>
  <c r="P132" i="15"/>
  <c r="L132" i="15"/>
  <c r="K132" i="15"/>
  <c r="J132" i="15"/>
  <c r="I132" i="15"/>
  <c r="H132" i="15"/>
  <c r="F132" i="15"/>
  <c r="N132" i="15" s="1"/>
  <c r="O132" i="15" s="1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O130" i="15"/>
  <c r="N130" i="15"/>
  <c r="M130" i="15"/>
  <c r="K130" i="15"/>
  <c r="I130" i="15"/>
  <c r="G130" i="15"/>
  <c r="U129" i="15"/>
  <c r="T129" i="15"/>
  <c r="O129" i="15"/>
  <c r="N129" i="15"/>
  <c r="M129" i="15"/>
  <c r="K129" i="15"/>
  <c r="I129" i="15"/>
  <c r="G129" i="15"/>
  <c r="U128" i="15"/>
  <c r="T128" i="15"/>
  <c r="O128" i="15"/>
  <c r="N128" i="15"/>
  <c r="M128" i="15"/>
  <c r="K128" i="15"/>
  <c r="I128" i="15"/>
  <c r="G128" i="15"/>
  <c r="U127" i="15"/>
  <c r="T127" i="15"/>
  <c r="O127" i="15"/>
  <c r="N127" i="15"/>
  <c r="M127" i="15"/>
  <c r="K127" i="15"/>
  <c r="I127" i="15"/>
  <c r="G127" i="15"/>
  <c r="U126" i="15"/>
  <c r="S126" i="15"/>
  <c r="T126" i="15" s="1"/>
  <c r="R126" i="15"/>
  <c r="Q126" i="15"/>
  <c r="P126" i="15"/>
  <c r="L126" i="15"/>
  <c r="J126" i="15"/>
  <c r="H126" i="15"/>
  <c r="I126" i="15" s="1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U121" i="15"/>
  <c r="S121" i="15"/>
  <c r="R121" i="15"/>
  <c r="T121" i="15" s="1"/>
  <c r="Q121" i="15"/>
  <c r="P121" i="15"/>
  <c r="L121" i="15"/>
  <c r="J121" i="15"/>
  <c r="H121" i="15"/>
  <c r="F121" i="15"/>
  <c r="N121" i="15" s="1"/>
  <c r="E121" i="15"/>
  <c r="D121" i="15"/>
  <c r="G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U112" i="15" s="1"/>
  <c r="L112" i="15"/>
  <c r="J112" i="15"/>
  <c r="I112" i="15"/>
  <c r="H112" i="15"/>
  <c r="F112" i="15"/>
  <c r="N112" i="15" s="1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U106" i="15"/>
  <c r="S106" i="15"/>
  <c r="T106" i="15" s="1"/>
  <c r="R106" i="15"/>
  <c r="Q106" i="15"/>
  <c r="P106" i="15"/>
  <c r="L106" i="15"/>
  <c r="J106" i="15"/>
  <c r="K106" i="15" s="1"/>
  <c r="H106" i="15"/>
  <c r="G106" i="15"/>
  <c r="F106" i="15"/>
  <c r="E106" i="15"/>
  <c r="D106" i="15"/>
  <c r="I106" i="15" s="1"/>
  <c r="U105" i="15"/>
  <c r="T105" i="15"/>
  <c r="N105" i="15"/>
  <c r="O105" i="15" s="1"/>
  <c r="M105" i="15"/>
  <c r="K105" i="15"/>
  <c r="I105" i="15"/>
  <c r="G105" i="15"/>
  <c r="S102" i="15"/>
  <c r="R102" i="15"/>
  <c r="T102" i="15" s="1"/>
  <c r="Q102" i="15"/>
  <c r="P102" i="15"/>
  <c r="U102" i="15" s="1"/>
  <c r="L102" i="15"/>
  <c r="J102" i="15"/>
  <c r="H102" i="15"/>
  <c r="F102" i="15"/>
  <c r="N102" i="15" s="1"/>
  <c r="E102" i="15"/>
  <c r="M102" i="15" s="1"/>
  <c r="D102" i="15"/>
  <c r="I102" i="15" s="1"/>
  <c r="S101" i="15"/>
  <c r="R101" i="15"/>
  <c r="Q101" i="15"/>
  <c r="P101" i="15"/>
  <c r="L101" i="15"/>
  <c r="K101" i="15"/>
  <c r="J101" i="15"/>
  <c r="H101" i="15"/>
  <c r="G101" i="15"/>
  <c r="F101" i="15"/>
  <c r="E101" i="15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U96" i="15"/>
  <c r="S96" i="15"/>
  <c r="R96" i="15"/>
  <c r="Q96" i="15"/>
  <c r="P96" i="15"/>
  <c r="L96" i="15"/>
  <c r="J96" i="15"/>
  <c r="H96" i="15"/>
  <c r="G96" i="15"/>
  <c r="F96" i="15"/>
  <c r="E96" i="15"/>
  <c r="M96" i="15" s="1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P91" i="15"/>
  <c r="U91" i="15" s="1"/>
  <c r="L91" i="15"/>
  <c r="J91" i="15"/>
  <c r="H91" i="15"/>
  <c r="F91" i="15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U85" i="15" s="1"/>
  <c r="L85" i="15"/>
  <c r="J85" i="15"/>
  <c r="H85" i="15"/>
  <c r="G85" i="15"/>
  <c r="F85" i="15"/>
  <c r="E85" i="15"/>
  <c r="D85" i="15"/>
  <c r="I85" i="15" s="1"/>
  <c r="U84" i="15"/>
  <c r="S84" i="15"/>
  <c r="T84" i="15" s="1"/>
  <c r="R84" i="15"/>
  <c r="Q84" i="15"/>
  <c r="P84" i="15"/>
  <c r="L84" i="15"/>
  <c r="J84" i="15"/>
  <c r="I84" i="15"/>
  <c r="H84" i="15"/>
  <c r="G84" i="15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O81" i="15"/>
  <c r="N81" i="15"/>
  <c r="M81" i="15"/>
  <c r="K81" i="15"/>
  <c r="I81" i="15"/>
  <c r="G81" i="15"/>
  <c r="U80" i="15"/>
  <c r="T80" i="15"/>
  <c r="O80" i="15"/>
  <c r="N80" i="15"/>
  <c r="M80" i="15"/>
  <c r="K80" i="15"/>
  <c r="I80" i="15"/>
  <c r="G80" i="15"/>
  <c r="U79" i="15"/>
  <c r="T79" i="15"/>
  <c r="O79" i="15"/>
  <c r="N79" i="15"/>
  <c r="M79" i="15"/>
  <c r="K79" i="15"/>
  <c r="I79" i="15"/>
  <c r="G79" i="15"/>
  <c r="S78" i="15"/>
  <c r="R78" i="15"/>
  <c r="T78" i="15" s="1"/>
  <c r="Q78" i="15"/>
  <c r="P78" i="15"/>
  <c r="L78" i="15"/>
  <c r="J78" i="15"/>
  <c r="U78" i="15" s="1"/>
  <c r="H78" i="15"/>
  <c r="F78" i="15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O73" i="15"/>
  <c r="N73" i="15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U70" i="15"/>
  <c r="S70" i="15"/>
  <c r="T70" i="15" s="1"/>
  <c r="R70" i="15"/>
  <c r="Q70" i="15"/>
  <c r="P70" i="15"/>
  <c r="L70" i="15"/>
  <c r="K70" i="15"/>
  <c r="J70" i="15"/>
  <c r="H70" i="15"/>
  <c r="G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U63" i="15"/>
  <c r="S63" i="15"/>
  <c r="R63" i="15"/>
  <c r="T63" i="15" s="1"/>
  <c r="Q63" i="15"/>
  <c r="P63" i="15"/>
  <c r="L63" i="15"/>
  <c r="J63" i="15"/>
  <c r="H63" i="15"/>
  <c r="F63" i="15"/>
  <c r="E63" i="15"/>
  <c r="M63" i="15" s="1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L58" i="15"/>
  <c r="K58" i="15"/>
  <c r="J58" i="15"/>
  <c r="U58" i="15" s="1"/>
  <c r="I58" i="15"/>
  <c r="H58" i="15"/>
  <c r="F58" i="15"/>
  <c r="E58" i="15"/>
  <c r="D58" i="15"/>
  <c r="U57" i="15"/>
  <c r="T57" i="15"/>
  <c r="O57" i="15"/>
  <c r="N57" i="15"/>
  <c r="M57" i="15"/>
  <c r="K57" i="15"/>
  <c r="I57" i="15"/>
  <c r="G57" i="15"/>
  <c r="U54" i="15"/>
  <c r="S54" i="15"/>
  <c r="R54" i="15"/>
  <c r="Q54" i="15"/>
  <c r="P54" i="15"/>
  <c r="L54" i="15"/>
  <c r="J54" i="15"/>
  <c r="H54" i="15"/>
  <c r="G54" i="15"/>
  <c r="F54" i="15"/>
  <c r="E54" i="15"/>
  <c r="D54" i="15"/>
  <c r="I54" i="15" s="1"/>
  <c r="U53" i="15"/>
  <c r="S53" i="15"/>
  <c r="R53" i="15"/>
  <c r="Q53" i="15"/>
  <c r="P53" i="15"/>
  <c r="L53" i="15"/>
  <c r="J53" i="15"/>
  <c r="I53" i="15"/>
  <c r="H53" i="15"/>
  <c r="F53" i="15"/>
  <c r="N53" i="15" s="1"/>
  <c r="O53" i="15" s="1"/>
  <c r="E53" i="15"/>
  <c r="M53" i="15" s="1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T47" i="15" s="1"/>
  <c r="Q47" i="15"/>
  <c r="P47" i="15"/>
  <c r="L47" i="15"/>
  <c r="J47" i="15"/>
  <c r="U47" i="15" s="1"/>
  <c r="I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U40" i="15"/>
  <c r="S40" i="15"/>
  <c r="T40" i="15" s="1"/>
  <c r="R40" i="15"/>
  <c r="Q40" i="15"/>
  <c r="P40" i="15"/>
  <c r="L40" i="15"/>
  <c r="J40" i="15"/>
  <c r="H40" i="15"/>
  <c r="F40" i="15"/>
  <c r="E40" i="15"/>
  <c r="K40" i="15" s="1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T35" i="15" s="1"/>
  <c r="Q35" i="15"/>
  <c r="P35" i="15"/>
  <c r="U35" i="15" s="1"/>
  <c r="L35" i="15"/>
  <c r="J35" i="15"/>
  <c r="I35" i="15"/>
  <c r="H35" i="15"/>
  <c r="F35" i="15"/>
  <c r="N35" i="15" s="1"/>
  <c r="E35" i="15"/>
  <c r="M35" i="15" s="1"/>
  <c r="D35" i="15"/>
  <c r="G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L27" i="15"/>
  <c r="K27" i="15"/>
  <c r="J27" i="15"/>
  <c r="U27" i="15" s="1"/>
  <c r="H27" i="15"/>
  <c r="G27" i="15"/>
  <c r="F27" i="15"/>
  <c r="E27" i="15"/>
  <c r="D27" i="15"/>
  <c r="I27" i="15" s="1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P19" i="15"/>
  <c r="U19" i="15" s="1"/>
  <c r="L19" i="15"/>
  <c r="J19" i="15"/>
  <c r="H19" i="15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P10" i="15"/>
  <c r="L10" i="15"/>
  <c r="J10" i="15"/>
  <c r="K10" i="15" s="1"/>
  <c r="H10" i="15"/>
  <c r="G10" i="15"/>
  <c r="F10" i="15"/>
  <c r="E10" i="15"/>
  <c r="M10" i="15" s="1"/>
  <c r="D10" i="15"/>
  <c r="I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T339" i="14" s="1"/>
  <c r="Q339" i="14"/>
  <c r="P339" i="14"/>
  <c r="L339" i="14"/>
  <c r="J339" i="14"/>
  <c r="H339" i="14"/>
  <c r="F339" i="14"/>
  <c r="E339" i="14"/>
  <c r="M339" i="14" s="1"/>
  <c r="D339" i="14"/>
  <c r="I339" i="14" s="1"/>
  <c r="S338" i="14"/>
  <c r="R338" i="14"/>
  <c r="T338" i="14" s="1"/>
  <c r="Q338" i="14"/>
  <c r="P338" i="14"/>
  <c r="L338" i="14"/>
  <c r="J338" i="14"/>
  <c r="K338" i="14" s="1"/>
  <c r="H338" i="14"/>
  <c r="F338" i="14"/>
  <c r="E338" i="14"/>
  <c r="M338" i="14" s="1"/>
  <c r="D338" i="14"/>
  <c r="S337" i="14"/>
  <c r="R337" i="14"/>
  <c r="Q337" i="14"/>
  <c r="P337" i="14"/>
  <c r="U337" i="14" s="1"/>
  <c r="L337" i="14"/>
  <c r="J337" i="14"/>
  <c r="H337" i="14"/>
  <c r="F337" i="14"/>
  <c r="N337" i="14" s="1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T323" i="14" s="1"/>
  <c r="Q323" i="14"/>
  <c r="P323" i="14"/>
  <c r="L323" i="14"/>
  <c r="J323" i="14"/>
  <c r="H323" i="14"/>
  <c r="F323" i="14"/>
  <c r="E323" i="14"/>
  <c r="M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K310" i="14" s="1"/>
  <c r="H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U303" i="14" s="1"/>
  <c r="L303" i="14"/>
  <c r="J303" i="14"/>
  <c r="H303" i="14"/>
  <c r="F303" i="14"/>
  <c r="N303" i="14" s="1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K299" i="14" s="1"/>
  <c r="H299" i="14"/>
  <c r="F299" i="14"/>
  <c r="E299" i="14"/>
  <c r="M299" i="14" s="1"/>
  <c r="D299" i="14"/>
  <c r="T298" i="14"/>
  <c r="S298" i="14"/>
  <c r="R298" i="14"/>
  <c r="Q298" i="14"/>
  <c r="P298" i="14"/>
  <c r="L298" i="14"/>
  <c r="J298" i="14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L292" i="14"/>
  <c r="J292" i="14"/>
  <c r="H292" i="14"/>
  <c r="F292" i="14"/>
  <c r="N292" i="14" s="1"/>
  <c r="O292" i="14" s="1"/>
  <c r="E292" i="14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T275" i="14"/>
  <c r="S275" i="14"/>
  <c r="R275" i="14"/>
  <c r="Q275" i="14"/>
  <c r="P275" i="14"/>
  <c r="U275" i="14" s="1"/>
  <c r="L275" i="14"/>
  <c r="J275" i="14"/>
  <c r="K275" i="14" s="1"/>
  <c r="H275" i="14"/>
  <c r="F275" i="14"/>
  <c r="E275" i="14"/>
  <c r="M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L267" i="14"/>
  <c r="J267" i="14"/>
  <c r="H267" i="14"/>
  <c r="F267" i="14"/>
  <c r="E267" i="14"/>
  <c r="M267" i="14" s="1"/>
  <c r="D267" i="14"/>
  <c r="G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U260" i="14" s="1"/>
  <c r="L260" i="14"/>
  <c r="K260" i="14"/>
  <c r="J260" i="14"/>
  <c r="H260" i="14"/>
  <c r="F260" i="14"/>
  <c r="G260" i="14" s="1"/>
  <c r="E260" i="14"/>
  <c r="D260" i="14"/>
  <c r="I260" i="14" s="1"/>
  <c r="S259" i="14"/>
  <c r="R259" i="14"/>
  <c r="T259" i="14" s="1"/>
  <c r="Q259" i="14"/>
  <c r="P259" i="14"/>
  <c r="L259" i="14"/>
  <c r="J259" i="14"/>
  <c r="H259" i="14"/>
  <c r="F259" i="14"/>
  <c r="E259" i="14"/>
  <c r="M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T254" i="14" s="1"/>
  <c r="Q254" i="14"/>
  <c r="P254" i="14"/>
  <c r="L254" i="14"/>
  <c r="J254" i="14"/>
  <c r="K254" i="14" s="1"/>
  <c r="H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U247" i="14" s="1"/>
  <c r="L247" i="14"/>
  <c r="M247" i="14" s="1"/>
  <c r="J247" i="14"/>
  <c r="H247" i="14"/>
  <c r="F247" i="14"/>
  <c r="E247" i="14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K240" i="14"/>
  <c r="J240" i="14"/>
  <c r="H240" i="14"/>
  <c r="G240" i="14"/>
  <c r="F240" i="14"/>
  <c r="E240" i="14"/>
  <c r="D240" i="14"/>
  <c r="I240" i="14" s="1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O237" i="14"/>
  <c r="N237" i="14"/>
  <c r="M237" i="14"/>
  <c r="K237" i="14"/>
  <c r="I237" i="14"/>
  <c r="G237" i="14"/>
  <c r="U236" i="14"/>
  <c r="T236" i="14"/>
  <c r="O236" i="14"/>
  <c r="N236" i="14"/>
  <c r="M236" i="14"/>
  <c r="K236" i="14"/>
  <c r="I236" i="14"/>
  <c r="G236" i="14"/>
  <c r="U235" i="14"/>
  <c r="T235" i="14"/>
  <c r="O235" i="14"/>
  <c r="N235" i="14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T231" i="14" s="1"/>
  <c r="R231" i="14"/>
  <c r="Q231" i="14"/>
  <c r="P231" i="14"/>
  <c r="U231" i="14" s="1"/>
  <c r="L231" i="14"/>
  <c r="K231" i="14"/>
  <c r="J231" i="14"/>
  <c r="H231" i="14"/>
  <c r="F231" i="14"/>
  <c r="N231" i="14" s="1"/>
  <c r="O231" i="14" s="1"/>
  <c r="E231" i="14"/>
  <c r="D231" i="14"/>
  <c r="S230" i="14"/>
  <c r="R230" i="14"/>
  <c r="T230" i="14" s="1"/>
  <c r="Q230" i="14"/>
  <c r="P230" i="14"/>
  <c r="L230" i="14"/>
  <c r="J230" i="14"/>
  <c r="U230" i="14" s="1"/>
  <c r="H230" i="14"/>
  <c r="F230" i="14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E224" i="14"/>
  <c r="M224" i="14" s="1"/>
  <c r="D224" i="14"/>
  <c r="G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L216" i="14"/>
  <c r="J216" i="14"/>
  <c r="U216" i="14" s="1"/>
  <c r="I216" i="14"/>
  <c r="H216" i="14"/>
  <c r="F216" i="14"/>
  <c r="N216" i="14" s="1"/>
  <c r="E216" i="14"/>
  <c r="M216" i="14" s="1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L205" i="14"/>
  <c r="J205" i="14"/>
  <c r="H205" i="14"/>
  <c r="F205" i="14"/>
  <c r="E205" i="14"/>
  <c r="K205" i="14" s="1"/>
  <c r="D205" i="14"/>
  <c r="I205" i="14" s="1"/>
  <c r="S204" i="14"/>
  <c r="R204" i="14"/>
  <c r="T204" i="14" s="1"/>
  <c r="Q204" i="14"/>
  <c r="P204" i="14"/>
  <c r="U204" i="14" s="1"/>
  <c r="L204" i="14"/>
  <c r="J204" i="14"/>
  <c r="I204" i="14"/>
  <c r="H204" i="14"/>
  <c r="F204" i="14"/>
  <c r="E204" i="14"/>
  <c r="M204" i="14" s="1"/>
  <c r="D204" i="14"/>
  <c r="G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E198" i="14"/>
  <c r="K198" i="14" s="1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N191" i="14"/>
  <c r="L191" i="14"/>
  <c r="J191" i="14"/>
  <c r="I191" i="14"/>
  <c r="H191" i="14"/>
  <c r="F191" i="14"/>
  <c r="E191" i="14"/>
  <c r="M191" i="14" s="1"/>
  <c r="D191" i="14"/>
  <c r="G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T185" i="14"/>
  <c r="S185" i="14"/>
  <c r="R185" i="14"/>
  <c r="Q185" i="14"/>
  <c r="P185" i="14"/>
  <c r="L185" i="14"/>
  <c r="J185" i="14"/>
  <c r="H185" i="14"/>
  <c r="F185" i="14"/>
  <c r="E185" i="14"/>
  <c r="K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L179" i="14"/>
  <c r="J179" i="14"/>
  <c r="H179" i="14"/>
  <c r="F179" i="14"/>
  <c r="E179" i="14"/>
  <c r="M179" i="14" s="1"/>
  <c r="D179" i="14"/>
  <c r="G179" i="14" s="1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T170" i="14" s="1"/>
  <c r="Q170" i="14"/>
  <c r="P170" i="14"/>
  <c r="L170" i="14"/>
  <c r="J170" i="14"/>
  <c r="H170" i="14"/>
  <c r="F170" i="14"/>
  <c r="E170" i="14"/>
  <c r="D170" i="14"/>
  <c r="S169" i="14"/>
  <c r="R169" i="14"/>
  <c r="T169" i="14" s="1"/>
  <c r="Q169" i="14"/>
  <c r="P169" i="14"/>
  <c r="L169" i="14"/>
  <c r="J169" i="14"/>
  <c r="H169" i="14"/>
  <c r="F169" i="14"/>
  <c r="N169" i="14" s="1"/>
  <c r="E169" i="14"/>
  <c r="D169" i="14"/>
  <c r="I169" i="14" s="1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T163" i="14" s="1"/>
  <c r="R163" i="14"/>
  <c r="Q163" i="14"/>
  <c r="P163" i="14"/>
  <c r="U163" i="14" s="1"/>
  <c r="L163" i="14"/>
  <c r="K163" i="14"/>
  <c r="J163" i="14"/>
  <c r="H163" i="14"/>
  <c r="F163" i="14"/>
  <c r="N163" i="14" s="1"/>
  <c r="O163" i="14" s="1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U157" i="14"/>
  <c r="S157" i="14"/>
  <c r="R157" i="14"/>
  <c r="Q157" i="14"/>
  <c r="P157" i="14"/>
  <c r="L157" i="14"/>
  <c r="M157" i="14" s="1"/>
  <c r="J157" i="14"/>
  <c r="H157" i="14"/>
  <c r="F157" i="14"/>
  <c r="E157" i="14"/>
  <c r="D157" i="14"/>
  <c r="G157" i="14" s="1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T150" i="14" s="1"/>
  <c r="Q150" i="14"/>
  <c r="P150" i="14"/>
  <c r="U150" i="14" s="1"/>
  <c r="L150" i="14"/>
  <c r="J150" i="14"/>
  <c r="H150" i="14"/>
  <c r="F150" i="14"/>
  <c r="G150" i="14" s="1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L144" i="14"/>
  <c r="J144" i="14"/>
  <c r="H144" i="14"/>
  <c r="F144" i="14"/>
  <c r="N144" i="14" s="1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K137" i="14"/>
  <c r="J137" i="14"/>
  <c r="H137" i="14"/>
  <c r="N137" i="14" s="1"/>
  <c r="O137" i="14" s="1"/>
  <c r="G137" i="14"/>
  <c r="F137" i="14"/>
  <c r="E137" i="14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U132" i="14" s="1"/>
  <c r="L132" i="14"/>
  <c r="J132" i="14"/>
  <c r="H132" i="14"/>
  <c r="F132" i="14"/>
  <c r="N132" i="14" s="1"/>
  <c r="E132" i="14"/>
  <c r="K132" i="14" s="1"/>
  <c r="D132" i="14"/>
  <c r="I132" i="14" s="1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U126" i="14"/>
  <c r="S126" i="14"/>
  <c r="R126" i="14"/>
  <c r="T126" i="14" s="1"/>
  <c r="Q126" i="14"/>
  <c r="P126" i="14"/>
  <c r="L126" i="14"/>
  <c r="J126" i="14"/>
  <c r="H126" i="14"/>
  <c r="F126" i="14"/>
  <c r="N126" i="14" s="1"/>
  <c r="E126" i="14"/>
  <c r="M126" i="14" s="1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T121" i="14" s="1"/>
  <c r="R121" i="14"/>
  <c r="Q121" i="14"/>
  <c r="P121" i="14"/>
  <c r="U121" i="14" s="1"/>
  <c r="L121" i="14"/>
  <c r="K121" i="14"/>
  <c r="J121" i="14"/>
  <c r="H121" i="14"/>
  <c r="G121" i="14"/>
  <c r="F121" i="14"/>
  <c r="N121" i="14" s="1"/>
  <c r="E121" i="14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J112" i="14"/>
  <c r="U112" i="14" s="1"/>
  <c r="H112" i="14"/>
  <c r="F112" i="14"/>
  <c r="E112" i="14"/>
  <c r="M112" i="14" s="1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L106" i="14"/>
  <c r="J106" i="14"/>
  <c r="H106" i="14"/>
  <c r="F106" i="14"/>
  <c r="E106" i="14"/>
  <c r="M106" i="14" s="1"/>
  <c r="D106" i="14"/>
  <c r="G106" i="14" s="1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N102" i="14" s="1"/>
  <c r="E102" i="14"/>
  <c r="M102" i="14" s="1"/>
  <c r="D102" i="14"/>
  <c r="I102" i="14" s="1"/>
  <c r="S101" i="14"/>
  <c r="T101" i="14" s="1"/>
  <c r="R101" i="14"/>
  <c r="Q101" i="14"/>
  <c r="P101" i="14"/>
  <c r="U101" i="14" s="1"/>
  <c r="L101" i="14"/>
  <c r="K101" i="14"/>
  <c r="J101" i="14"/>
  <c r="H101" i="14"/>
  <c r="G101" i="14"/>
  <c r="F101" i="14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J96" i="14"/>
  <c r="I96" i="14"/>
  <c r="H96" i="14"/>
  <c r="F96" i="14"/>
  <c r="E96" i="14"/>
  <c r="M96" i="14" s="1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T91" i="14" s="1"/>
  <c r="R91" i="14"/>
  <c r="Q91" i="14"/>
  <c r="P91" i="14"/>
  <c r="U91" i="14" s="1"/>
  <c r="L91" i="14"/>
  <c r="J91" i="14"/>
  <c r="H91" i="14"/>
  <c r="F91" i="14"/>
  <c r="E91" i="14"/>
  <c r="M91" i="14" s="1"/>
  <c r="D91" i="14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U85" i="14" s="1"/>
  <c r="L85" i="14"/>
  <c r="J85" i="14"/>
  <c r="H85" i="14"/>
  <c r="F85" i="14"/>
  <c r="N85" i="14" s="1"/>
  <c r="E85" i="14"/>
  <c r="D85" i="14"/>
  <c r="I85" i="14" s="1"/>
  <c r="S84" i="14"/>
  <c r="T84" i="14" s="1"/>
  <c r="R84" i="14"/>
  <c r="Q84" i="14"/>
  <c r="P84" i="14"/>
  <c r="U84" i="14" s="1"/>
  <c r="L84" i="14"/>
  <c r="K84" i="14"/>
  <c r="J84" i="14"/>
  <c r="H84" i="14"/>
  <c r="G84" i="14"/>
  <c r="F84" i="14"/>
  <c r="N84" i="14" s="1"/>
  <c r="E84" i="14"/>
  <c r="M84" i="14" s="1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H78" i="14"/>
  <c r="F78" i="14"/>
  <c r="E78" i="14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K70" i="14" s="1"/>
  <c r="H70" i="14"/>
  <c r="F70" i="14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L63" i="14"/>
  <c r="J63" i="14"/>
  <c r="I63" i="14"/>
  <c r="H63" i="14"/>
  <c r="F63" i="14"/>
  <c r="N63" i="14" s="1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L58" i="14"/>
  <c r="J58" i="14"/>
  <c r="K58" i="14" s="1"/>
  <c r="H58" i="14"/>
  <c r="F58" i="14"/>
  <c r="E58" i="14"/>
  <c r="M58" i="14" s="1"/>
  <c r="D58" i="14"/>
  <c r="I58" i="14" s="1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L54" i="14"/>
  <c r="J54" i="14"/>
  <c r="U54" i="14" s="1"/>
  <c r="H54" i="14"/>
  <c r="F54" i="14"/>
  <c r="E54" i="14"/>
  <c r="M54" i="14" s="1"/>
  <c r="D54" i="14"/>
  <c r="I54" i="14" s="1"/>
  <c r="S53" i="14"/>
  <c r="R53" i="14"/>
  <c r="Q53" i="14"/>
  <c r="P53" i="14"/>
  <c r="L53" i="14"/>
  <c r="J53" i="14"/>
  <c r="H53" i="14"/>
  <c r="F53" i="14"/>
  <c r="E53" i="14"/>
  <c r="K53" i="14" s="1"/>
  <c r="D53" i="14"/>
  <c r="G53" i="14" s="1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L40" i="14"/>
  <c r="J40" i="14"/>
  <c r="H40" i="14"/>
  <c r="F40" i="14"/>
  <c r="E40" i="14"/>
  <c r="K40" i="14" s="1"/>
  <c r="D40" i="14"/>
  <c r="G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J35" i="14"/>
  <c r="H35" i="14"/>
  <c r="F35" i="14"/>
  <c r="N35" i="14" s="1"/>
  <c r="E35" i="14"/>
  <c r="M35" i="14" s="1"/>
  <c r="D35" i="14"/>
  <c r="I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U27" i="14" s="1"/>
  <c r="L27" i="14"/>
  <c r="K27" i="14"/>
  <c r="J27" i="14"/>
  <c r="H27" i="14"/>
  <c r="G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U19" i="14" s="1"/>
  <c r="L19" i="14"/>
  <c r="J19" i="14"/>
  <c r="H19" i="14"/>
  <c r="F19" i="14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Q10" i="14"/>
  <c r="P10" i="14"/>
  <c r="L10" i="14"/>
  <c r="J10" i="14"/>
  <c r="H10" i="14"/>
  <c r="F10" i="14"/>
  <c r="N10" i="14" s="1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N339" i="13" s="1"/>
  <c r="E339" i="13"/>
  <c r="D339" i="13"/>
  <c r="S338" i="13"/>
  <c r="R338" i="13"/>
  <c r="T338" i="13" s="1"/>
  <c r="Q338" i="13"/>
  <c r="P338" i="13"/>
  <c r="L338" i="13"/>
  <c r="K338" i="13"/>
  <c r="J338" i="13"/>
  <c r="H338" i="13"/>
  <c r="F338" i="13"/>
  <c r="E338" i="13"/>
  <c r="M338" i="13" s="1"/>
  <c r="D338" i="13"/>
  <c r="S337" i="13"/>
  <c r="R337" i="13"/>
  <c r="T337" i="13" s="1"/>
  <c r="Q337" i="13"/>
  <c r="P337" i="13"/>
  <c r="U337" i="13" s="1"/>
  <c r="L337" i="13"/>
  <c r="J337" i="13"/>
  <c r="H337" i="13"/>
  <c r="F337" i="13"/>
  <c r="E337" i="13"/>
  <c r="D337" i="13"/>
  <c r="G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L332" i="13"/>
  <c r="J332" i="13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U323" i="13"/>
  <c r="S323" i="13"/>
  <c r="R323" i="13"/>
  <c r="T323" i="13" s="1"/>
  <c r="Q323" i="13"/>
  <c r="P323" i="13"/>
  <c r="L323" i="13"/>
  <c r="J323" i="13"/>
  <c r="H323" i="13"/>
  <c r="F323" i="13"/>
  <c r="E323" i="13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O321" i="13"/>
  <c r="N321" i="13"/>
  <c r="M321" i="13"/>
  <c r="K321" i="13"/>
  <c r="I321" i="13"/>
  <c r="G321" i="13"/>
  <c r="U320" i="13"/>
  <c r="T320" i="13"/>
  <c r="O320" i="13"/>
  <c r="N320" i="13"/>
  <c r="M320" i="13"/>
  <c r="K320" i="13"/>
  <c r="I320" i="13"/>
  <c r="G320" i="13"/>
  <c r="U319" i="13"/>
  <c r="T319" i="13"/>
  <c r="O319" i="13"/>
  <c r="N319" i="13"/>
  <c r="M319" i="13"/>
  <c r="K319" i="13"/>
  <c r="I319" i="13"/>
  <c r="G319" i="13"/>
  <c r="U318" i="13"/>
  <c r="T318" i="13"/>
  <c r="O318" i="13"/>
  <c r="N318" i="13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H317" i="13"/>
  <c r="F317" i="13"/>
  <c r="N317" i="13" s="1"/>
  <c r="O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U310" i="13" s="1"/>
  <c r="L310" i="13"/>
  <c r="J310" i="13"/>
  <c r="H310" i="13"/>
  <c r="F310" i="13"/>
  <c r="E310" i="13"/>
  <c r="D310" i="13"/>
  <c r="G310" i="13" s="1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L303" i="13"/>
  <c r="K303" i="13"/>
  <c r="J303" i="13"/>
  <c r="H303" i="13"/>
  <c r="F303" i="13"/>
  <c r="E303" i="13"/>
  <c r="M303" i="13" s="1"/>
  <c r="D303" i="13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U299" i="13" s="1"/>
  <c r="M299" i="13"/>
  <c r="L299" i="13"/>
  <c r="J299" i="13"/>
  <c r="H299" i="13"/>
  <c r="F299" i="13"/>
  <c r="E299" i="13"/>
  <c r="D299" i="13"/>
  <c r="G299" i="13" s="1"/>
  <c r="S298" i="13"/>
  <c r="R298" i="13"/>
  <c r="Q298" i="13"/>
  <c r="P298" i="13"/>
  <c r="L298" i="13"/>
  <c r="J298" i="13"/>
  <c r="H298" i="13"/>
  <c r="F298" i="13"/>
  <c r="N298" i="13" s="1"/>
  <c r="O298" i="13" s="1"/>
  <c r="E298" i="13"/>
  <c r="M298" i="13" s="1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M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H285" i="13"/>
  <c r="F285" i="13"/>
  <c r="E285" i="13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T275" i="13"/>
  <c r="S275" i="13"/>
  <c r="R275" i="13"/>
  <c r="Q275" i="13"/>
  <c r="P275" i="13"/>
  <c r="U275" i="13" s="1"/>
  <c r="L275" i="13"/>
  <c r="J275" i="13"/>
  <c r="H275" i="13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U260" i="13" s="1"/>
  <c r="L260" i="13"/>
  <c r="J260" i="13"/>
  <c r="H260" i="13"/>
  <c r="F260" i="13"/>
  <c r="N260" i="13" s="1"/>
  <c r="E260" i="13"/>
  <c r="D260" i="13"/>
  <c r="G260" i="13" s="1"/>
  <c r="S259" i="13"/>
  <c r="R259" i="13"/>
  <c r="Q259" i="13"/>
  <c r="P259" i="13"/>
  <c r="L259" i="13"/>
  <c r="J259" i="13"/>
  <c r="H259" i="13"/>
  <c r="F259" i="13"/>
  <c r="E259" i="13"/>
  <c r="M259" i="13" s="1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U254" i="13"/>
  <c r="T254" i="13"/>
  <c r="S254" i="13"/>
  <c r="R254" i="13"/>
  <c r="Q254" i="13"/>
  <c r="P254" i="13"/>
  <c r="L254" i="13"/>
  <c r="J254" i="13"/>
  <c r="H254" i="13"/>
  <c r="F254" i="13"/>
  <c r="E254" i="13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T247" i="13" s="1"/>
  <c r="Q247" i="13"/>
  <c r="P247" i="13"/>
  <c r="N247" i="13"/>
  <c r="L247" i="13"/>
  <c r="J247" i="13"/>
  <c r="H247" i="13"/>
  <c r="F247" i="13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T240" i="13" s="1"/>
  <c r="Q240" i="13"/>
  <c r="P240" i="13"/>
  <c r="L240" i="13"/>
  <c r="J240" i="13"/>
  <c r="K240" i="13" s="1"/>
  <c r="H240" i="13"/>
  <c r="F240" i="13"/>
  <c r="G240" i="13" s="1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T231" i="13"/>
  <c r="S231" i="13"/>
  <c r="R231" i="13"/>
  <c r="Q231" i="13"/>
  <c r="P231" i="13"/>
  <c r="U231" i="13" s="1"/>
  <c r="L231" i="13"/>
  <c r="J231" i="13"/>
  <c r="H231" i="13"/>
  <c r="F231" i="13"/>
  <c r="N231" i="13" s="1"/>
  <c r="E231" i="13"/>
  <c r="D231" i="13"/>
  <c r="S230" i="13"/>
  <c r="R230" i="13"/>
  <c r="T230" i="13" s="1"/>
  <c r="Q230" i="13"/>
  <c r="P230" i="13"/>
  <c r="L230" i="13"/>
  <c r="J230" i="13"/>
  <c r="K230" i="13" s="1"/>
  <c r="H230" i="13"/>
  <c r="F230" i="13"/>
  <c r="G230" i="13" s="1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T224" i="13"/>
  <c r="S224" i="13"/>
  <c r="R224" i="13"/>
  <c r="Q224" i="13"/>
  <c r="P224" i="13"/>
  <c r="U224" i="13" s="1"/>
  <c r="L224" i="13"/>
  <c r="J224" i="13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L216" i="13"/>
  <c r="J216" i="13"/>
  <c r="H216" i="13"/>
  <c r="F216" i="13"/>
  <c r="G216" i="13" s="1"/>
  <c r="E216" i="13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T205" i="13"/>
  <c r="S205" i="13"/>
  <c r="R205" i="13"/>
  <c r="Q205" i="13"/>
  <c r="P205" i="13"/>
  <c r="U205" i="13" s="1"/>
  <c r="L205" i="13"/>
  <c r="J205" i="13"/>
  <c r="H205" i="13"/>
  <c r="F205" i="13"/>
  <c r="E205" i="13"/>
  <c r="D205" i="13"/>
  <c r="S204" i="13"/>
  <c r="R204" i="13"/>
  <c r="T204" i="13" s="1"/>
  <c r="Q204" i="13"/>
  <c r="P204" i="13"/>
  <c r="U204" i="13" s="1"/>
  <c r="L204" i="13"/>
  <c r="K204" i="13"/>
  <c r="J204" i="13"/>
  <c r="H204" i="13"/>
  <c r="G204" i="13"/>
  <c r="F204" i="13"/>
  <c r="E204" i="13"/>
  <c r="M204" i="13" s="1"/>
  <c r="D204" i="13"/>
  <c r="I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T198" i="13"/>
  <c r="S198" i="13"/>
  <c r="R198" i="13"/>
  <c r="Q198" i="13"/>
  <c r="P198" i="13"/>
  <c r="U198" i="13" s="1"/>
  <c r="L198" i="13"/>
  <c r="J198" i="13"/>
  <c r="H198" i="13"/>
  <c r="F198" i="13"/>
  <c r="N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U191" i="13" s="1"/>
  <c r="L191" i="13"/>
  <c r="J191" i="13"/>
  <c r="H191" i="13"/>
  <c r="F191" i="13"/>
  <c r="G191" i="13" s="1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T185" i="13"/>
  <c r="S185" i="13"/>
  <c r="R185" i="13"/>
  <c r="Q185" i="13"/>
  <c r="P185" i="13"/>
  <c r="U185" i="13" s="1"/>
  <c r="L185" i="13"/>
  <c r="J185" i="13"/>
  <c r="H185" i="13"/>
  <c r="F185" i="13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T179" i="13" s="1"/>
  <c r="Q179" i="13"/>
  <c r="P179" i="13"/>
  <c r="L179" i="13"/>
  <c r="J179" i="13"/>
  <c r="K179" i="13" s="1"/>
  <c r="H179" i="13"/>
  <c r="F179" i="13"/>
  <c r="E179" i="13"/>
  <c r="M179" i="13" s="1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T170" i="13"/>
  <c r="S170" i="13"/>
  <c r="R170" i="13"/>
  <c r="Q170" i="13"/>
  <c r="P170" i="13"/>
  <c r="U170" i="13" s="1"/>
  <c r="L170" i="13"/>
  <c r="J170" i="13"/>
  <c r="H170" i="13"/>
  <c r="F170" i="13"/>
  <c r="N170" i="13" s="1"/>
  <c r="E170" i="13"/>
  <c r="D170" i="13"/>
  <c r="S169" i="13"/>
  <c r="R169" i="13"/>
  <c r="T169" i="13" s="1"/>
  <c r="Q169" i="13"/>
  <c r="P169" i="13"/>
  <c r="L169" i="13"/>
  <c r="J169" i="13"/>
  <c r="K169" i="13" s="1"/>
  <c r="H169" i="13"/>
  <c r="F169" i="13"/>
  <c r="G169" i="13" s="1"/>
  <c r="E169" i="13"/>
  <c r="M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T163" i="13"/>
  <c r="S163" i="13"/>
  <c r="R163" i="13"/>
  <c r="Q163" i="13"/>
  <c r="P163" i="13"/>
  <c r="U163" i="13" s="1"/>
  <c r="L163" i="13"/>
  <c r="J163" i="13"/>
  <c r="H163" i="13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N157" i="13"/>
  <c r="L157" i="13"/>
  <c r="J157" i="13"/>
  <c r="H157" i="13"/>
  <c r="F157" i="13"/>
  <c r="E157" i="13"/>
  <c r="D157" i="13"/>
  <c r="I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T150" i="13"/>
  <c r="S150" i="13"/>
  <c r="R150" i="13"/>
  <c r="Q150" i="13"/>
  <c r="P150" i="13"/>
  <c r="U150" i="13" s="1"/>
  <c r="L150" i="13"/>
  <c r="J150" i="13"/>
  <c r="H150" i="13"/>
  <c r="F150" i="13"/>
  <c r="N150" i="13" s="1"/>
  <c r="E150" i="13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L144" i="13"/>
  <c r="J144" i="13"/>
  <c r="H144" i="13"/>
  <c r="F144" i="13"/>
  <c r="E144" i="13"/>
  <c r="M144" i="13" s="1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L137" i="13"/>
  <c r="M137" i="13" s="1"/>
  <c r="J137" i="13"/>
  <c r="H137" i="13"/>
  <c r="F137" i="13"/>
  <c r="E137" i="13"/>
  <c r="D137" i="13"/>
  <c r="G137" i="13" s="1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N132" i="13"/>
  <c r="O132" i="13" s="1"/>
  <c r="L132" i="13"/>
  <c r="K132" i="13"/>
  <c r="J132" i="13"/>
  <c r="H132" i="13"/>
  <c r="F132" i="13"/>
  <c r="G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T126" i="13"/>
  <c r="S126" i="13"/>
  <c r="R126" i="13"/>
  <c r="Q126" i="13"/>
  <c r="P126" i="13"/>
  <c r="U126" i="13" s="1"/>
  <c r="L126" i="13"/>
  <c r="J126" i="13"/>
  <c r="H126" i="13"/>
  <c r="F126" i="13"/>
  <c r="E126" i="13"/>
  <c r="D126" i="13"/>
  <c r="U125" i="13"/>
  <c r="T125" i="13"/>
  <c r="O125" i="13"/>
  <c r="N125" i="13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L121" i="13"/>
  <c r="J121" i="13"/>
  <c r="K121" i="13" s="1"/>
  <c r="H121" i="13"/>
  <c r="G121" i="13"/>
  <c r="F121" i="13"/>
  <c r="E121" i="13"/>
  <c r="M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T112" i="13"/>
  <c r="S112" i="13"/>
  <c r="R112" i="13"/>
  <c r="Q112" i="13"/>
  <c r="P112" i="13"/>
  <c r="U112" i="13" s="1"/>
  <c r="L112" i="13"/>
  <c r="J112" i="13"/>
  <c r="N112" i="13" s="1"/>
  <c r="H112" i="13"/>
  <c r="F112" i="13"/>
  <c r="E112" i="13"/>
  <c r="D112" i="13"/>
  <c r="G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H106" i="13"/>
  <c r="G106" i="13"/>
  <c r="F106" i="13"/>
  <c r="N106" i="13" s="1"/>
  <c r="E106" i="13"/>
  <c r="M106" i="13" s="1"/>
  <c r="D106" i="13"/>
  <c r="I106" i="13" s="1"/>
  <c r="U105" i="13"/>
  <c r="T105" i="13"/>
  <c r="N105" i="13"/>
  <c r="O105" i="13" s="1"/>
  <c r="M105" i="13"/>
  <c r="K105" i="13"/>
  <c r="I105" i="13"/>
  <c r="G105" i="13"/>
  <c r="S102" i="13"/>
  <c r="T102" i="13" s="1"/>
  <c r="R102" i="13"/>
  <c r="Q102" i="13"/>
  <c r="P102" i="13"/>
  <c r="L102" i="13"/>
  <c r="K102" i="13"/>
  <c r="J102" i="13"/>
  <c r="H102" i="13"/>
  <c r="G102" i="13"/>
  <c r="F102" i="13"/>
  <c r="E102" i="13"/>
  <c r="D102" i="13"/>
  <c r="U101" i="13"/>
  <c r="S101" i="13"/>
  <c r="R101" i="13"/>
  <c r="Q101" i="13"/>
  <c r="P101" i="13"/>
  <c r="L101" i="13"/>
  <c r="J101" i="13"/>
  <c r="H101" i="13"/>
  <c r="G101" i="13"/>
  <c r="F101" i="13"/>
  <c r="E101" i="13"/>
  <c r="D101" i="13"/>
  <c r="I101" i="13" s="1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T96" i="13" s="1"/>
  <c r="R96" i="13"/>
  <c r="Q96" i="13"/>
  <c r="P96" i="13"/>
  <c r="U96" i="13" s="1"/>
  <c r="L96" i="13"/>
  <c r="K96" i="13"/>
  <c r="J96" i="13"/>
  <c r="H96" i="13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U91" i="13" s="1"/>
  <c r="L91" i="13"/>
  <c r="J91" i="13"/>
  <c r="H91" i="13"/>
  <c r="F91" i="13"/>
  <c r="G91" i="13" s="1"/>
  <c r="E91" i="13"/>
  <c r="M91" i="13" s="1"/>
  <c r="D91" i="13"/>
  <c r="I91" i="13" s="1"/>
  <c r="U90" i="13"/>
  <c r="T90" i="13"/>
  <c r="O90" i="13"/>
  <c r="N90" i="13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O88" i="13"/>
  <c r="N88" i="13"/>
  <c r="M88" i="13"/>
  <c r="K88" i="13"/>
  <c r="I88" i="13"/>
  <c r="G88" i="13"/>
  <c r="S85" i="13"/>
  <c r="R85" i="13"/>
  <c r="Q85" i="13"/>
  <c r="P85" i="13"/>
  <c r="L85" i="13"/>
  <c r="J85" i="13"/>
  <c r="K85" i="13" s="1"/>
  <c r="H85" i="13"/>
  <c r="F85" i="13"/>
  <c r="N85" i="13" s="1"/>
  <c r="E85" i="13"/>
  <c r="O85" i="13" s="1"/>
  <c r="D85" i="13"/>
  <c r="U84" i="13"/>
  <c r="S84" i="13"/>
  <c r="R84" i="13"/>
  <c r="T84" i="13" s="1"/>
  <c r="Q84" i="13"/>
  <c r="P84" i="13"/>
  <c r="L84" i="13"/>
  <c r="J84" i="13"/>
  <c r="H84" i="13"/>
  <c r="F84" i="13"/>
  <c r="G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P78" i="13"/>
  <c r="L78" i="13"/>
  <c r="J78" i="13"/>
  <c r="K78" i="13" s="1"/>
  <c r="H78" i="13"/>
  <c r="F78" i="13"/>
  <c r="N78" i="13" s="1"/>
  <c r="O78" i="13" s="1"/>
  <c r="E78" i="13"/>
  <c r="D78" i="13"/>
  <c r="I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T70" i="13" s="1"/>
  <c r="Q70" i="13"/>
  <c r="P70" i="13"/>
  <c r="L70" i="13"/>
  <c r="J70" i="13"/>
  <c r="U70" i="13" s="1"/>
  <c r="H70" i="13"/>
  <c r="F70" i="13"/>
  <c r="E70" i="13"/>
  <c r="M70" i="13" s="1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S63" i="13"/>
  <c r="R63" i="13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P58" i="13"/>
  <c r="L58" i="13"/>
  <c r="J58" i="13"/>
  <c r="U58" i="13" s="1"/>
  <c r="H58" i="13"/>
  <c r="F58" i="13"/>
  <c r="G58" i="13" s="1"/>
  <c r="E58" i="13"/>
  <c r="D58" i="13"/>
  <c r="I58" i="13" s="1"/>
  <c r="U57" i="13"/>
  <c r="T57" i="13"/>
  <c r="O57" i="13"/>
  <c r="N57" i="13"/>
  <c r="M57" i="13"/>
  <c r="K57" i="13"/>
  <c r="I57" i="13"/>
  <c r="G57" i="13"/>
  <c r="S54" i="13"/>
  <c r="R54" i="13"/>
  <c r="Q54" i="13"/>
  <c r="P54" i="13"/>
  <c r="L54" i="13"/>
  <c r="K54" i="13"/>
  <c r="J54" i="13"/>
  <c r="H54" i="13"/>
  <c r="F54" i="13"/>
  <c r="N54" i="13" s="1"/>
  <c r="O54" i="13" s="1"/>
  <c r="E54" i="13"/>
  <c r="M54" i="13" s="1"/>
  <c r="D54" i="13"/>
  <c r="S53" i="13"/>
  <c r="R53" i="13"/>
  <c r="Q53" i="13"/>
  <c r="P53" i="13"/>
  <c r="L53" i="13"/>
  <c r="J53" i="13"/>
  <c r="U53" i="13" s="1"/>
  <c r="H53" i="13"/>
  <c r="I53" i="13" s="1"/>
  <c r="F53" i="13"/>
  <c r="G53" i="13" s="1"/>
  <c r="E53" i="13"/>
  <c r="M53" i="13" s="1"/>
  <c r="D53" i="13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K47" i="13"/>
  <c r="J47" i="13"/>
  <c r="H47" i="13"/>
  <c r="G47" i="13"/>
  <c r="F47" i="13"/>
  <c r="N47" i="13" s="1"/>
  <c r="O47" i="13" s="1"/>
  <c r="E47" i="13"/>
  <c r="M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U40" i="13"/>
  <c r="S40" i="13"/>
  <c r="R40" i="13"/>
  <c r="T40" i="13" s="1"/>
  <c r="Q40" i="13"/>
  <c r="P40" i="13"/>
  <c r="M40" i="13"/>
  <c r="L40" i="13"/>
  <c r="J40" i="13"/>
  <c r="I40" i="13"/>
  <c r="H40" i="13"/>
  <c r="F40" i="13"/>
  <c r="G40" i="13" s="1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U35" i="13" s="1"/>
  <c r="L35" i="13"/>
  <c r="J35" i="13"/>
  <c r="H35" i="13"/>
  <c r="G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U27" i="13" s="1"/>
  <c r="L27" i="13"/>
  <c r="J27" i="13"/>
  <c r="I27" i="13"/>
  <c r="H27" i="13"/>
  <c r="F27" i="13"/>
  <c r="G27" i="13" s="1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T19" i="13" s="1"/>
  <c r="R19" i="13"/>
  <c r="Q19" i="13"/>
  <c r="P19" i="13"/>
  <c r="U19" i="13" s="1"/>
  <c r="L19" i="13"/>
  <c r="K19" i="13"/>
  <c r="J19" i="13"/>
  <c r="H19" i="13"/>
  <c r="G19" i="13"/>
  <c r="F19" i="13"/>
  <c r="N19" i="13" s="1"/>
  <c r="O19" i="13" s="1"/>
  <c r="E19" i="13"/>
  <c r="M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Q10" i="13"/>
  <c r="P10" i="13"/>
  <c r="L10" i="13"/>
  <c r="K10" i="13"/>
  <c r="J10" i="13"/>
  <c r="H10" i="13"/>
  <c r="I10" i="13" s="1"/>
  <c r="G10" i="13"/>
  <c r="F10" i="13"/>
  <c r="E10" i="13"/>
  <c r="M10" i="13" s="1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M339" i="12" s="1"/>
  <c r="D339" i="12"/>
  <c r="I339" i="12" s="1"/>
  <c r="S338" i="12"/>
  <c r="T338" i="12" s="1"/>
  <c r="R338" i="12"/>
  <c r="Q338" i="12"/>
  <c r="P338" i="12"/>
  <c r="L338" i="12"/>
  <c r="J338" i="12"/>
  <c r="K338" i="12" s="1"/>
  <c r="H338" i="12"/>
  <c r="F338" i="12"/>
  <c r="E338" i="12"/>
  <c r="D338" i="12"/>
  <c r="S337" i="12"/>
  <c r="R337" i="12"/>
  <c r="T337" i="12" s="1"/>
  <c r="Q337" i="12"/>
  <c r="P337" i="12"/>
  <c r="M337" i="12"/>
  <c r="L337" i="12"/>
  <c r="J337" i="12"/>
  <c r="H337" i="12"/>
  <c r="F337" i="12"/>
  <c r="N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T332" i="12" s="1"/>
  <c r="R332" i="12"/>
  <c r="Q332" i="12"/>
  <c r="P332" i="12"/>
  <c r="U332" i="12" s="1"/>
  <c r="L332" i="12"/>
  <c r="K332" i="12"/>
  <c r="J332" i="12"/>
  <c r="H332" i="12"/>
  <c r="F332" i="12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N323" i="12"/>
  <c r="L323" i="12"/>
  <c r="J323" i="12"/>
  <c r="U323" i="12" s="1"/>
  <c r="H323" i="12"/>
  <c r="F323" i="12"/>
  <c r="E323" i="12"/>
  <c r="M323" i="12" s="1"/>
  <c r="D323" i="12"/>
  <c r="I323" i="12" s="1"/>
  <c r="U322" i="12"/>
  <c r="T322" i="12"/>
  <c r="O322" i="12"/>
  <c r="N322" i="12"/>
  <c r="M322" i="12"/>
  <c r="K322" i="12"/>
  <c r="I322" i="12"/>
  <c r="G322" i="12"/>
  <c r="U321" i="12"/>
  <c r="T321" i="12"/>
  <c r="O321" i="12"/>
  <c r="N321" i="12"/>
  <c r="M321" i="12"/>
  <c r="K321" i="12"/>
  <c r="I321" i="12"/>
  <c r="G321" i="12"/>
  <c r="U320" i="12"/>
  <c r="T320" i="12"/>
  <c r="O320" i="12"/>
  <c r="N320" i="12"/>
  <c r="M320" i="12"/>
  <c r="K320" i="12"/>
  <c r="I320" i="12"/>
  <c r="G320" i="12"/>
  <c r="U319" i="12"/>
  <c r="T319" i="12"/>
  <c r="O319" i="12"/>
  <c r="N319" i="12"/>
  <c r="M319" i="12"/>
  <c r="K319" i="12"/>
  <c r="I319" i="12"/>
  <c r="G319" i="12"/>
  <c r="U318" i="12"/>
  <c r="T318" i="12"/>
  <c r="O318" i="12"/>
  <c r="N318" i="12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E317" i="12"/>
  <c r="M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E310" i="12"/>
  <c r="M310" i="12" s="1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T303" i="12" s="1"/>
  <c r="Q303" i="12"/>
  <c r="P303" i="12"/>
  <c r="U303" i="12" s="1"/>
  <c r="L303" i="12"/>
  <c r="J303" i="12"/>
  <c r="H303" i="12"/>
  <c r="F303" i="12"/>
  <c r="E303" i="12"/>
  <c r="K303" i="12" s="1"/>
  <c r="D303" i="12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U299" i="12" s="1"/>
  <c r="L299" i="12"/>
  <c r="J299" i="12"/>
  <c r="H299" i="12"/>
  <c r="I299" i="12" s="1"/>
  <c r="F299" i="12"/>
  <c r="E299" i="12"/>
  <c r="D299" i="12"/>
  <c r="S298" i="12"/>
  <c r="T298" i="12" s="1"/>
  <c r="R298" i="12"/>
  <c r="Q298" i="12"/>
  <c r="P298" i="12"/>
  <c r="L298" i="12"/>
  <c r="K298" i="12"/>
  <c r="J298" i="12"/>
  <c r="H298" i="12"/>
  <c r="F298" i="12"/>
  <c r="E298" i="12"/>
  <c r="D298" i="12"/>
  <c r="I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L292" i="12"/>
  <c r="J292" i="12"/>
  <c r="I292" i="12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T285" i="12" s="1"/>
  <c r="R285" i="12"/>
  <c r="Q285" i="12"/>
  <c r="P285" i="12"/>
  <c r="U285" i="12" s="1"/>
  <c r="L285" i="12"/>
  <c r="J285" i="12"/>
  <c r="H285" i="12"/>
  <c r="F285" i="12"/>
  <c r="E285" i="12"/>
  <c r="K285" i="12" s="1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U275" i="12" s="1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S267" i="12"/>
  <c r="R267" i="12"/>
  <c r="Q267" i="12"/>
  <c r="P267" i="12"/>
  <c r="U267" i="12" s="1"/>
  <c r="L267" i="12"/>
  <c r="J267" i="12"/>
  <c r="H267" i="12"/>
  <c r="F267" i="12"/>
  <c r="E267" i="12"/>
  <c r="K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L260" i="12"/>
  <c r="J260" i="12"/>
  <c r="H260" i="12"/>
  <c r="F260" i="12"/>
  <c r="E260" i="12"/>
  <c r="M260" i="12" s="1"/>
  <c r="D260" i="12"/>
  <c r="I260" i="12" s="1"/>
  <c r="S259" i="12"/>
  <c r="R259" i="12"/>
  <c r="T259" i="12" s="1"/>
  <c r="Q259" i="12"/>
  <c r="P259" i="12"/>
  <c r="L259" i="12"/>
  <c r="J259" i="12"/>
  <c r="H259" i="12"/>
  <c r="F259" i="12"/>
  <c r="E259" i="12"/>
  <c r="M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N254" i="12" s="1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O250" i="12"/>
  <c r="N250" i="12"/>
  <c r="M250" i="12"/>
  <c r="K250" i="12"/>
  <c r="I250" i="12"/>
  <c r="G250" i="12"/>
  <c r="U249" i="12"/>
  <c r="T249" i="12"/>
  <c r="O249" i="12"/>
  <c r="N249" i="12"/>
  <c r="M249" i="12"/>
  <c r="K249" i="12"/>
  <c r="I249" i="12"/>
  <c r="G249" i="12"/>
  <c r="U248" i="12"/>
  <c r="T248" i="12"/>
  <c r="O248" i="12"/>
  <c r="N248" i="12"/>
  <c r="M248" i="12"/>
  <c r="K248" i="12"/>
  <c r="I248" i="12"/>
  <c r="G248" i="12"/>
  <c r="S247" i="12"/>
  <c r="T247" i="12" s="1"/>
  <c r="R247" i="12"/>
  <c r="Q247" i="12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L240" i="12"/>
  <c r="J240" i="12"/>
  <c r="U240" i="12" s="1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T231" i="12" s="1"/>
  <c r="Q231" i="12"/>
  <c r="P231" i="12"/>
  <c r="L231" i="12"/>
  <c r="J231" i="12"/>
  <c r="H231" i="12"/>
  <c r="F231" i="12"/>
  <c r="E231" i="12"/>
  <c r="K231" i="12" s="1"/>
  <c r="D231" i="12"/>
  <c r="S230" i="12"/>
  <c r="R230" i="12"/>
  <c r="Q230" i="12"/>
  <c r="P230" i="12"/>
  <c r="U230" i="12" s="1"/>
  <c r="L230" i="12"/>
  <c r="J230" i="12"/>
  <c r="H230" i="12"/>
  <c r="F230" i="12"/>
  <c r="G230" i="12" s="1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T224" i="12" s="1"/>
  <c r="R224" i="12"/>
  <c r="Q224" i="12"/>
  <c r="P224" i="12"/>
  <c r="U224" i="12" s="1"/>
  <c r="L224" i="12"/>
  <c r="J224" i="12"/>
  <c r="I224" i="12"/>
  <c r="H224" i="12"/>
  <c r="F224" i="12"/>
  <c r="E224" i="12"/>
  <c r="K224" i="12" s="1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O220" i="12"/>
  <c r="N220" i="12"/>
  <c r="M220" i="12"/>
  <c r="K220" i="12"/>
  <c r="I220" i="12"/>
  <c r="G220" i="12"/>
  <c r="U219" i="12"/>
  <c r="T219" i="12"/>
  <c r="O219" i="12"/>
  <c r="N219" i="12"/>
  <c r="M219" i="12"/>
  <c r="K219" i="12"/>
  <c r="I219" i="12"/>
  <c r="G219" i="12"/>
  <c r="U218" i="12"/>
  <c r="T218" i="12"/>
  <c r="O218" i="12"/>
  <c r="N218" i="12"/>
  <c r="M218" i="12"/>
  <c r="K218" i="12"/>
  <c r="I218" i="12"/>
  <c r="G218" i="12"/>
  <c r="U217" i="12"/>
  <c r="T217" i="12"/>
  <c r="O217" i="12"/>
  <c r="N217" i="12"/>
  <c r="M217" i="12"/>
  <c r="K217" i="12"/>
  <c r="I217" i="12"/>
  <c r="G217" i="12"/>
  <c r="S216" i="12"/>
  <c r="R216" i="12"/>
  <c r="Q216" i="12"/>
  <c r="P216" i="12"/>
  <c r="L216" i="12"/>
  <c r="J216" i="12"/>
  <c r="U216" i="12" s="1"/>
  <c r="H216" i="12"/>
  <c r="F216" i="12"/>
  <c r="E216" i="12"/>
  <c r="D216" i="12"/>
  <c r="I216" i="12" s="1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D205" i="12"/>
  <c r="S204" i="12"/>
  <c r="R204" i="12"/>
  <c r="Q204" i="12"/>
  <c r="P204" i="12"/>
  <c r="U204" i="12" s="1"/>
  <c r="L204" i="12"/>
  <c r="J204" i="12"/>
  <c r="H204" i="12"/>
  <c r="F204" i="12"/>
  <c r="E204" i="12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U198" i="12"/>
  <c r="S198" i="12"/>
  <c r="T198" i="12" s="1"/>
  <c r="R198" i="12"/>
  <c r="Q198" i="12"/>
  <c r="P198" i="12"/>
  <c r="L198" i="12"/>
  <c r="J198" i="12"/>
  <c r="I198" i="12"/>
  <c r="H198" i="12"/>
  <c r="F198" i="12"/>
  <c r="E198" i="12"/>
  <c r="K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P191" i="12"/>
  <c r="L191" i="12"/>
  <c r="K191" i="12"/>
  <c r="J191" i="12"/>
  <c r="I191" i="12"/>
  <c r="H191" i="12"/>
  <c r="F191" i="12"/>
  <c r="E191" i="12"/>
  <c r="M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T185" i="12" s="1"/>
  <c r="Q185" i="12"/>
  <c r="P185" i="12"/>
  <c r="U185" i="12" s="1"/>
  <c r="L185" i="12"/>
  <c r="J185" i="12"/>
  <c r="H185" i="12"/>
  <c r="F185" i="12"/>
  <c r="E185" i="12"/>
  <c r="M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U179" i="12" s="1"/>
  <c r="L179" i="12"/>
  <c r="J179" i="12"/>
  <c r="H179" i="12"/>
  <c r="G179" i="12"/>
  <c r="F179" i="12"/>
  <c r="E179" i="12"/>
  <c r="D179" i="12"/>
  <c r="I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U170" i="12" s="1"/>
  <c r="M170" i="12"/>
  <c r="L170" i="12"/>
  <c r="J170" i="12"/>
  <c r="I170" i="12"/>
  <c r="H170" i="12"/>
  <c r="F170" i="12"/>
  <c r="N170" i="12" s="1"/>
  <c r="O170" i="12" s="1"/>
  <c r="E170" i="12"/>
  <c r="K170" i="12" s="1"/>
  <c r="D170" i="12"/>
  <c r="S169" i="12"/>
  <c r="R169" i="12"/>
  <c r="Q169" i="12"/>
  <c r="P169" i="12"/>
  <c r="L169" i="12"/>
  <c r="J169" i="12"/>
  <c r="H169" i="12"/>
  <c r="F169" i="12"/>
  <c r="E169" i="12"/>
  <c r="D169" i="12"/>
  <c r="I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E163" i="12"/>
  <c r="K163" i="12" s="1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I157" i="12" s="1"/>
  <c r="G157" i="12"/>
  <c r="F157" i="12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T150" i="12" s="1"/>
  <c r="R150" i="12"/>
  <c r="Q150" i="12"/>
  <c r="P150" i="12"/>
  <c r="L150" i="12"/>
  <c r="J150" i="12"/>
  <c r="U150" i="12" s="1"/>
  <c r="H150" i="12"/>
  <c r="F150" i="12"/>
  <c r="E150" i="12"/>
  <c r="D150" i="12"/>
  <c r="U149" i="12"/>
  <c r="T149" i="12"/>
  <c r="O149" i="12"/>
  <c r="N149" i="12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N144" i="12"/>
  <c r="L144" i="12"/>
  <c r="J144" i="12"/>
  <c r="U144" i="12" s="1"/>
  <c r="I144" i="12"/>
  <c r="H144" i="12"/>
  <c r="F144" i="12"/>
  <c r="G144" i="12" s="1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T137" i="12"/>
  <c r="S137" i="12"/>
  <c r="R137" i="12"/>
  <c r="Q137" i="12"/>
  <c r="P137" i="12"/>
  <c r="U137" i="12" s="1"/>
  <c r="L137" i="12"/>
  <c r="J137" i="12"/>
  <c r="H137" i="12"/>
  <c r="G137" i="12"/>
  <c r="F137" i="12"/>
  <c r="E137" i="12"/>
  <c r="K137" i="12" s="1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U132" i="12"/>
  <c r="S132" i="12"/>
  <c r="R132" i="12"/>
  <c r="Q132" i="12"/>
  <c r="P132" i="12"/>
  <c r="M132" i="12"/>
  <c r="L132" i="12"/>
  <c r="J132" i="12"/>
  <c r="I132" i="12"/>
  <c r="H132" i="12"/>
  <c r="F132" i="12"/>
  <c r="N132" i="12" s="1"/>
  <c r="E132" i="12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P126" i="12"/>
  <c r="L126" i="12"/>
  <c r="J126" i="12"/>
  <c r="U126" i="12" s="1"/>
  <c r="I126" i="12"/>
  <c r="H126" i="12"/>
  <c r="F126" i="12"/>
  <c r="N126" i="12" s="1"/>
  <c r="O126" i="12" s="1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O124" i="12"/>
  <c r="N124" i="12"/>
  <c r="M124" i="12"/>
  <c r="K124" i="12"/>
  <c r="I124" i="12"/>
  <c r="G124" i="12"/>
  <c r="U123" i="12"/>
  <c r="T123" i="12"/>
  <c r="O123" i="12"/>
  <c r="N123" i="12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L121" i="12"/>
  <c r="J121" i="12"/>
  <c r="H121" i="12"/>
  <c r="F121" i="12"/>
  <c r="N121" i="12" s="1"/>
  <c r="O121" i="12" s="1"/>
  <c r="E121" i="12"/>
  <c r="K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T112" i="12" s="1"/>
  <c r="R112" i="12"/>
  <c r="Q112" i="12"/>
  <c r="P112" i="12"/>
  <c r="U112" i="12" s="1"/>
  <c r="L112" i="12"/>
  <c r="K112" i="12"/>
  <c r="J112" i="12"/>
  <c r="H112" i="12"/>
  <c r="G112" i="12"/>
  <c r="F112" i="12"/>
  <c r="E112" i="12"/>
  <c r="M112" i="12" s="1"/>
  <c r="D112" i="12"/>
  <c r="I112" i="12" s="1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U106" i="12" s="1"/>
  <c r="L106" i="12"/>
  <c r="J106" i="12"/>
  <c r="H106" i="12"/>
  <c r="G106" i="12"/>
  <c r="F106" i="12"/>
  <c r="E106" i="12"/>
  <c r="M106" i="12" s="1"/>
  <c r="D106" i="12"/>
  <c r="I106" i="12" s="1"/>
  <c r="U105" i="12"/>
  <c r="T105" i="12"/>
  <c r="N105" i="12"/>
  <c r="O105" i="12" s="1"/>
  <c r="M105" i="12"/>
  <c r="K105" i="12"/>
  <c r="I105" i="12"/>
  <c r="G105" i="12"/>
  <c r="S102" i="12"/>
  <c r="T102" i="12" s="1"/>
  <c r="R102" i="12"/>
  <c r="Q102" i="12"/>
  <c r="P102" i="12"/>
  <c r="U102" i="12" s="1"/>
  <c r="L102" i="12"/>
  <c r="M102" i="12" s="1"/>
  <c r="J102" i="12"/>
  <c r="H102" i="12"/>
  <c r="F102" i="12"/>
  <c r="N102" i="12" s="1"/>
  <c r="O102" i="12" s="1"/>
  <c r="E102" i="12"/>
  <c r="D102" i="12"/>
  <c r="S101" i="12"/>
  <c r="R101" i="12"/>
  <c r="T101" i="12" s="1"/>
  <c r="Q101" i="12"/>
  <c r="P101" i="12"/>
  <c r="L101" i="12"/>
  <c r="J101" i="12"/>
  <c r="U101" i="12" s="1"/>
  <c r="H101" i="12"/>
  <c r="F101" i="12"/>
  <c r="E101" i="12"/>
  <c r="M101" i="12" s="1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O99" i="12"/>
  <c r="N99" i="12"/>
  <c r="M99" i="12"/>
  <c r="K99" i="12"/>
  <c r="I99" i="12"/>
  <c r="G99" i="12"/>
  <c r="U98" i="12"/>
  <c r="T98" i="12"/>
  <c r="O98" i="12"/>
  <c r="N98" i="12"/>
  <c r="M98" i="12"/>
  <c r="K98" i="12"/>
  <c r="I98" i="12"/>
  <c r="G98" i="12"/>
  <c r="U97" i="12"/>
  <c r="T97" i="12"/>
  <c r="O97" i="12"/>
  <c r="N97" i="12"/>
  <c r="M97" i="12"/>
  <c r="K97" i="12"/>
  <c r="I97" i="12"/>
  <c r="G97" i="12"/>
  <c r="S96" i="12"/>
  <c r="R96" i="12"/>
  <c r="T96" i="12" s="1"/>
  <c r="Q96" i="12"/>
  <c r="P96" i="12"/>
  <c r="L96" i="12"/>
  <c r="J96" i="12"/>
  <c r="K96" i="12" s="1"/>
  <c r="H96" i="12"/>
  <c r="F96" i="12"/>
  <c r="E96" i="12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U91" i="12"/>
  <c r="S91" i="12"/>
  <c r="R91" i="12"/>
  <c r="Q91" i="12"/>
  <c r="P91" i="12"/>
  <c r="L91" i="12"/>
  <c r="J91" i="12"/>
  <c r="H91" i="12"/>
  <c r="F91" i="12"/>
  <c r="N91" i="12" s="1"/>
  <c r="E91" i="12"/>
  <c r="K91" i="12" s="1"/>
  <c r="D91" i="12"/>
  <c r="U90" i="12"/>
  <c r="T90" i="12"/>
  <c r="O90" i="12"/>
  <c r="N90" i="12"/>
  <c r="M90" i="12"/>
  <c r="K90" i="12"/>
  <c r="I90" i="12"/>
  <c r="G90" i="12"/>
  <c r="U89" i="12"/>
  <c r="T89" i="12"/>
  <c r="O89" i="12"/>
  <c r="N89" i="12"/>
  <c r="M89" i="12"/>
  <c r="K89" i="12"/>
  <c r="I89" i="12"/>
  <c r="G89" i="12"/>
  <c r="U88" i="12"/>
  <c r="T88" i="12"/>
  <c r="O88" i="12"/>
  <c r="N88" i="12"/>
  <c r="M88" i="12"/>
  <c r="K88" i="12"/>
  <c r="I88" i="12"/>
  <c r="G88" i="12"/>
  <c r="S85" i="12"/>
  <c r="R85" i="12"/>
  <c r="Q85" i="12"/>
  <c r="P85" i="12"/>
  <c r="U85" i="12" s="1"/>
  <c r="L85" i="12"/>
  <c r="J85" i="12"/>
  <c r="H85" i="12"/>
  <c r="F85" i="12"/>
  <c r="E85" i="12"/>
  <c r="D85" i="12"/>
  <c r="G85" i="12" s="1"/>
  <c r="S84" i="12"/>
  <c r="R84" i="12"/>
  <c r="T84" i="12" s="1"/>
  <c r="Q84" i="12"/>
  <c r="P84" i="12"/>
  <c r="L84" i="12"/>
  <c r="J84" i="12"/>
  <c r="H84" i="12"/>
  <c r="F84" i="12"/>
  <c r="E84" i="12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S78" i="12"/>
  <c r="R78" i="12"/>
  <c r="Q78" i="12"/>
  <c r="P78" i="12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U70" i="12"/>
  <c r="S70" i="12"/>
  <c r="R70" i="12"/>
  <c r="Q70" i="12"/>
  <c r="P70" i="12"/>
  <c r="L70" i="12"/>
  <c r="K70" i="12"/>
  <c r="J70" i="12"/>
  <c r="I70" i="12"/>
  <c r="H70" i="12"/>
  <c r="F70" i="12"/>
  <c r="E70" i="12"/>
  <c r="M70" i="12" s="1"/>
  <c r="D70" i="12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U63" i="12"/>
  <c r="S63" i="12"/>
  <c r="R63" i="12"/>
  <c r="Q63" i="12"/>
  <c r="P63" i="12"/>
  <c r="L63" i="12"/>
  <c r="J63" i="12"/>
  <c r="H63" i="12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H58" i="12"/>
  <c r="F58" i="12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Q54" i="12"/>
  <c r="P54" i="12"/>
  <c r="L54" i="12"/>
  <c r="J54" i="12"/>
  <c r="H54" i="12"/>
  <c r="F54" i="12"/>
  <c r="E54" i="12"/>
  <c r="D54" i="12"/>
  <c r="U53" i="12"/>
  <c r="S53" i="12"/>
  <c r="R53" i="12"/>
  <c r="Q53" i="12"/>
  <c r="P53" i="12"/>
  <c r="L53" i="12"/>
  <c r="J53" i="12"/>
  <c r="H53" i="12"/>
  <c r="F53" i="12"/>
  <c r="N53" i="12" s="1"/>
  <c r="E53" i="12"/>
  <c r="K53" i="12" s="1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R47" i="12"/>
  <c r="Q47" i="12"/>
  <c r="P47" i="12"/>
  <c r="U47" i="12" s="1"/>
  <c r="L47" i="12"/>
  <c r="J47" i="12"/>
  <c r="H47" i="12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T40" i="12" s="1"/>
  <c r="Q40" i="12"/>
  <c r="P40" i="12"/>
  <c r="L40" i="12"/>
  <c r="J40" i="12"/>
  <c r="I40" i="12"/>
  <c r="H40" i="12"/>
  <c r="F40" i="12"/>
  <c r="G40" i="12" s="1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T35" i="12" s="1"/>
  <c r="R35" i="12"/>
  <c r="Q35" i="12"/>
  <c r="P35" i="12"/>
  <c r="U35" i="12" s="1"/>
  <c r="L35" i="12"/>
  <c r="J35" i="12"/>
  <c r="H35" i="12"/>
  <c r="F35" i="12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U27" i="12"/>
  <c r="S27" i="12"/>
  <c r="R27" i="12"/>
  <c r="Q27" i="12"/>
  <c r="P27" i="12"/>
  <c r="L27" i="12"/>
  <c r="K27" i="12"/>
  <c r="J27" i="12"/>
  <c r="I27" i="12"/>
  <c r="H27" i="12"/>
  <c r="F27" i="12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U19" i="12"/>
  <c r="S19" i="12"/>
  <c r="R19" i="12"/>
  <c r="Q19" i="12"/>
  <c r="P19" i="12"/>
  <c r="L19" i="12"/>
  <c r="J19" i="12"/>
  <c r="H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I10" i="12"/>
  <c r="H10" i="12"/>
  <c r="F10" i="12"/>
  <c r="G10" i="12" s="1"/>
  <c r="E10" i="12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L339" i="11"/>
  <c r="J339" i="11"/>
  <c r="H339" i="11"/>
  <c r="F339" i="11"/>
  <c r="E339" i="11"/>
  <c r="D339" i="11"/>
  <c r="S338" i="11"/>
  <c r="R338" i="11"/>
  <c r="Q338" i="11"/>
  <c r="P338" i="11"/>
  <c r="L338" i="11"/>
  <c r="J338" i="11"/>
  <c r="K338" i="11" s="1"/>
  <c r="H338" i="11"/>
  <c r="F338" i="11"/>
  <c r="E338" i="11"/>
  <c r="M338" i="11" s="1"/>
  <c r="D338" i="11"/>
  <c r="S337" i="11"/>
  <c r="R337" i="11"/>
  <c r="T337" i="11" s="1"/>
  <c r="Q337" i="11"/>
  <c r="P337" i="11"/>
  <c r="U337" i="11" s="1"/>
  <c r="L337" i="11"/>
  <c r="J337" i="11"/>
  <c r="H337" i="11"/>
  <c r="F337" i="1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T332" i="11"/>
  <c r="S332" i="11"/>
  <c r="R332" i="11"/>
  <c r="Q332" i="11"/>
  <c r="P332" i="11"/>
  <c r="U332" i="11" s="1"/>
  <c r="L332" i="11"/>
  <c r="J332" i="11"/>
  <c r="H332" i="11"/>
  <c r="F332" i="11"/>
  <c r="E332" i="11"/>
  <c r="K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P323" i="11"/>
  <c r="L323" i="11"/>
  <c r="J323" i="11"/>
  <c r="N323" i="11" s="1"/>
  <c r="H323" i="11"/>
  <c r="F323" i="1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L317" i="11"/>
  <c r="J317" i="11"/>
  <c r="K317" i="11" s="1"/>
  <c r="H317" i="11"/>
  <c r="N317" i="11" s="1"/>
  <c r="O317" i="11" s="1"/>
  <c r="F317" i="11"/>
  <c r="E317" i="1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N310" i="11" s="1"/>
  <c r="E310" i="1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G303" i="11"/>
  <c r="F303" i="11"/>
  <c r="N303" i="11" s="1"/>
  <c r="O303" i="11" s="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U299" i="11" s="1"/>
  <c r="L299" i="11"/>
  <c r="J299" i="11"/>
  <c r="H299" i="11"/>
  <c r="F299" i="11"/>
  <c r="E299" i="11"/>
  <c r="D299" i="11"/>
  <c r="S298" i="11"/>
  <c r="R298" i="11"/>
  <c r="T298" i="11" s="1"/>
  <c r="Q298" i="11"/>
  <c r="P298" i="11"/>
  <c r="N298" i="11"/>
  <c r="O298" i="11" s="1"/>
  <c r="L298" i="11"/>
  <c r="J298" i="11"/>
  <c r="H298" i="11"/>
  <c r="F298" i="11"/>
  <c r="E298" i="11"/>
  <c r="M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U292" i="11"/>
  <c r="S292" i="11"/>
  <c r="R292" i="11"/>
  <c r="T292" i="11" s="1"/>
  <c r="Q292" i="11"/>
  <c r="P292" i="11"/>
  <c r="L292" i="11"/>
  <c r="J292" i="11"/>
  <c r="H292" i="11"/>
  <c r="F292" i="11"/>
  <c r="E292" i="11"/>
  <c r="M292" i="11" s="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T285" i="11"/>
  <c r="S285" i="11"/>
  <c r="R285" i="11"/>
  <c r="Q285" i="11"/>
  <c r="P285" i="11"/>
  <c r="U285" i="11" s="1"/>
  <c r="L285" i="11"/>
  <c r="J285" i="11"/>
  <c r="K285" i="11" s="1"/>
  <c r="H285" i="1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U275" i="11" s="1"/>
  <c r="M275" i="11"/>
  <c r="L275" i="11"/>
  <c r="J275" i="11"/>
  <c r="H275" i="11"/>
  <c r="N275" i="11" s="1"/>
  <c r="F275" i="11"/>
  <c r="E275" i="11"/>
  <c r="D275" i="11"/>
  <c r="G275" i="11" s="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T267" i="11"/>
  <c r="S267" i="11"/>
  <c r="R267" i="11"/>
  <c r="Q267" i="11"/>
  <c r="P267" i="11"/>
  <c r="U267" i="11" s="1"/>
  <c r="L267" i="11"/>
  <c r="K267" i="11"/>
  <c r="J267" i="11"/>
  <c r="H267" i="11"/>
  <c r="F267" i="1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L260" i="11"/>
  <c r="J260" i="11"/>
  <c r="U260" i="11" s="1"/>
  <c r="H260" i="11"/>
  <c r="F260" i="11"/>
  <c r="E260" i="11"/>
  <c r="M260" i="11" s="1"/>
  <c r="D260" i="11"/>
  <c r="S259" i="11"/>
  <c r="R259" i="11"/>
  <c r="Q259" i="11"/>
  <c r="P259" i="11"/>
  <c r="L259" i="11"/>
  <c r="J259" i="11"/>
  <c r="K259" i="11" s="1"/>
  <c r="H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Q254" i="11"/>
  <c r="P254" i="11"/>
  <c r="U254" i="11" s="1"/>
  <c r="L254" i="11"/>
  <c r="M254" i="11" s="1"/>
  <c r="J254" i="11"/>
  <c r="H254" i="11"/>
  <c r="F254" i="1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K247" i="11"/>
  <c r="J247" i="11"/>
  <c r="H247" i="11"/>
  <c r="G247" i="11"/>
  <c r="F247" i="11"/>
  <c r="E247" i="1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T240" i="11"/>
  <c r="S240" i="11"/>
  <c r="R240" i="11"/>
  <c r="Q240" i="11"/>
  <c r="P240" i="11"/>
  <c r="U240" i="11" s="1"/>
  <c r="L240" i="11"/>
  <c r="J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K231" i="11" s="1"/>
  <c r="H231" i="11"/>
  <c r="F231" i="11"/>
  <c r="E231" i="11"/>
  <c r="M231" i="11" s="1"/>
  <c r="D231" i="11"/>
  <c r="S230" i="11"/>
  <c r="R230" i="11"/>
  <c r="Q230" i="11"/>
  <c r="P230" i="11"/>
  <c r="U230" i="11" s="1"/>
  <c r="M230" i="11"/>
  <c r="L230" i="11"/>
  <c r="J230" i="11"/>
  <c r="H230" i="11"/>
  <c r="F230" i="11"/>
  <c r="N230" i="11" s="1"/>
  <c r="E230" i="11"/>
  <c r="D230" i="11"/>
  <c r="G230" i="11" s="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T224" i="11" s="1"/>
  <c r="R224" i="11"/>
  <c r="Q224" i="11"/>
  <c r="P224" i="11"/>
  <c r="U224" i="11" s="1"/>
  <c r="L224" i="11"/>
  <c r="K224" i="11"/>
  <c r="J224" i="11"/>
  <c r="H224" i="11"/>
  <c r="G224" i="11"/>
  <c r="F224" i="11"/>
  <c r="E224" i="1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M216" i="11" s="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M205" i="11" s="1"/>
  <c r="J205" i="11"/>
  <c r="U205" i="11" s="1"/>
  <c r="H205" i="11"/>
  <c r="F205" i="11"/>
  <c r="E205" i="11"/>
  <c r="D205" i="11"/>
  <c r="I205" i="11" s="1"/>
  <c r="S204" i="11"/>
  <c r="R204" i="11"/>
  <c r="T204" i="11" s="1"/>
  <c r="Q204" i="11"/>
  <c r="P204" i="11"/>
  <c r="U204" i="11" s="1"/>
  <c r="L204" i="11"/>
  <c r="J204" i="11"/>
  <c r="H204" i="11"/>
  <c r="F204" i="1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N198" i="11"/>
  <c r="M198" i="11"/>
  <c r="L198" i="11"/>
  <c r="J198" i="11"/>
  <c r="H198" i="11"/>
  <c r="F198" i="11"/>
  <c r="E198" i="11"/>
  <c r="D198" i="11"/>
  <c r="G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K191" i="11" s="1"/>
  <c r="H191" i="11"/>
  <c r="F191" i="11"/>
  <c r="N191" i="11" s="1"/>
  <c r="O191" i="11" s="1"/>
  <c r="E191" i="11"/>
  <c r="D191" i="11"/>
  <c r="I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L185" i="11"/>
  <c r="J185" i="11"/>
  <c r="H185" i="11"/>
  <c r="F185" i="11"/>
  <c r="E185" i="11"/>
  <c r="D185" i="11"/>
  <c r="G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O179" i="11"/>
  <c r="L179" i="11"/>
  <c r="K179" i="11"/>
  <c r="J179" i="11"/>
  <c r="H179" i="11"/>
  <c r="F179" i="11"/>
  <c r="E179" i="11"/>
  <c r="M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U170" i="11" s="1"/>
  <c r="H170" i="11"/>
  <c r="F170" i="11"/>
  <c r="E170" i="11"/>
  <c r="D170" i="11"/>
  <c r="I170" i="11" s="1"/>
  <c r="S169" i="11"/>
  <c r="R169" i="11"/>
  <c r="T169" i="11" s="1"/>
  <c r="Q169" i="11"/>
  <c r="P169" i="11"/>
  <c r="U169" i="11" s="1"/>
  <c r="L169" i="11"/>
  <c r="K169" i="11"/>
  <c r="J169" i="11"/>
  <c r="H169" i="11"/>
  <c r="G169" i="11"/>
  <c r="F169" i="11"/>
  <c r="E169" i="11"/>
  <c r="M169" i="11" s="1"/>
  <c r="D169" i="11"/>
  <c r="I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I163" i="11"/>
  <c r="H163" i="11"/>
  <c r="F163" i="11"/>
  <c r="N163" i="11" s="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L157" i="11"/>
  <c r="J157" i="11"/>
  <c r="K157" i="11" s="1"/>
  <c r="H157" i="11"/>
  <c r="F157" i="11"/>
  <c r="E157" i="11"/>
  <c r="D157" i="11"/>
  <c r="I157" i="11" s="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J150" i="11"/>
  <c r="I150" i="11"/>
  <c r="H150" i="11"/>
  <c r="G150" i="11"/>
  <c r="F150" i="11"/>
  <c r="N150" i="11" s="1"/>
  <c r="E150" i="11"/>
  <c r="M150" i="11" s="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T144" i="11"/>
  <c r="S144" i="11"/>
  <c r="R144" i="11"/>
  <c r="Q144" i="11"/>
  <c r="P144" i="11"/>
  <c r="U144" i="11" s="1"/>
  <c r="O144" i="11"/>
  <c r="L144" i="11"/>
  <c r="J144" i="11"/>
  <c r="H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J137" i="11"/>
  <c r="N137" i="11" s="1"/>
  <c r="H137" i="11"/>
  <c r="F137" i="11"/>
  <c r="E137" i="11"/>
  <c r="D137" i="11"/>
  <c r="G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L132" i="11"/>
  <c r="J132" i="11"/>
  <c r="H132" i="11"/>
  <c r="G132" i="11"/>
  <c r="F132" i="11"/>
  <c r="E132" i="11"/>
  <c r="D132" i="11"/>
  <c r="I132" i="11" s="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L126" i="11"/>
  <c r="J126" i="11"/>
  <c r="H126" i="11"/>
  <c r="F126" i="11"/>
  <c r="E126" i="11"/>
  <c r="O126" i="11" s="1"/>
  <c r="D126" i="11"/>
  <c r="G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U121" i="11" s="1"/>
  <c r="L121" i="11"/>
  <c r="K121" i="11"/>
  <c r="J121" i="11"/>
  <c r="H121" i="11"/>
  <c r="F121" i="11"/>
  <c r="E121" i="11"/>
  <c r="M121" i="11" s="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U112" i="11" s="1"/>
  <c r="L112" i="11"/>
  <c r="J112" i="11"/>
  <c r="H112" i="11"/>
  <c r="F112" i="11"/>
  <c r="E112" i="11"/>
  <c r="D112" i="11"/>
  <c r="G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U106" i="11" s="1"/>
  <c r="L106" i="11"/>
  <c r="J106" i="11"/>
  <c r="K106" i="11" s="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U102" i="11" s="1"/>
  <c r="L102" i="11"/>
  <c r="J102" i="11"/>
  <c r="H102" i="11"/>
  <c r="F102" i="11"/>
  <c r="N102" i="11" s="1"/>
  <c r="E102" i="11"/>
  <c r="D102" i="11"/>
  <c r="G102" i="11" s="1"/>
  <c r="S101" i="11"/>
  <c r="R101" i="11"/>
  <c r="T101" i="11" s="1"/>
  <c r="Q101" i="11"/>
  <c r="P101" i="11"/>
  <c r="U101" i="11" s="1"/>
  <c r="L101" i="11"/>
  <c r="J101" i="11"/>
  <c r="K101" i="11" s="1"/>
  <c r="H101" i="11"/>
  <c r="G101" i="11"/>
  <c r="F101" i="11"/>
  <c r="E101" i="11"/>
  <c r="M101" i="11" s="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T96" i="11"/>
  <c r="S96" i="11"/>
  <c r="R96" i="11"/>
  <c r="Q96" i="11"/>
  <c r="P96" i="11"/>
  <c r="U96" i="11" s="1"/>
  <c r="L96" i="11"/>
  <c r="J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T91" i="11" s="1"/>
  <c r="Q91" i="11"/>
  <c r="P91" i="11"/>
  <c r="U91" i="11" s="1"/>
  <c r="L91" i="11"/>
  <c r="J91" i="11"/>
  <c r="K91" i="11" s="1"/>
  <c r="H91" i="11"/>
  <c r="F91" i="1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J85" i="11"/>
  <c r="H85" i="11"/>
  <c r="F85" i="11"/>
  <c r="E85" i="11"/>
  <c r="D85" i="11"/>
  <c r="G85" i="11" s="1"/>
  <c r="S84" i="11"/>
  <c r="R84" i="11"/>
  <c r="Q84" i="11"/>
  <c r="P84" i="11"/>
  <c r="U84" i="11" s="1"/>
  <c r="L84" i="11"/>
  <c r="J84" i="11"/>
  <c r="H84" i="11"/>
  <c r="F84" i="11"/>
  <c r="E84" i="11"/>
  <c r="M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T78" i="11" s="1"/>
  <c r="Q78" i="11"/>
  <c r="P78" i="11"/>
  <c r="U78" i="11" s="1"/>
  <c r="L78" i="11"/>
  <c r="J78" i="11"/>
  <c r="H78" i="11"/>
  <c r="F78" i="11"/>
  <c r="E78" i="11"/>
  <c r="D78" i="11"/>
  <c r="G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J70" i="11"/>
  <c r="H70" i="11"/>
  <c r="G70" i="11"/>
  <c r="F70" i="11"/>
  <c r="E70" i="1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T63" i="11"/>
  <c r="S63" i="11"/>
  <c r="R63" i="11"/>
  <c r="Q63" i="11"/>
  <c r="P63" i="11"/>
  <c r="U63" i="11" s="1"/>
  <c r="L63" i="11"/>
  <c r="J63" i="11"/>
  <c r="H63" i="11"/>
  <c r="F63" i="11"/>
  <c r="N63" i="11" s="1"/>
  <c r="E63" i="11"/>
  <c r="O63" i="11" s="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L58" i="11"/>
  <c r="J58" i="11"/>
  <c r="K58" i="11" s="1"/>
  <c r="H58" i="11"/>
  <c r="F58" i="1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U54" i="11" s="1"/>
  <c r="L54" i="11"/>
  <c r="J54" i="11"/>
  <c r="H54" i="11"/>
  <c r="F54" i="11"/>
  <c r="E54" i="11"/>
  <c r="D54" i="11"/>
  <c r="G54" i="11" s="1"/>
  <c r="S53" i="11"/>
  <c r="R53" i="11"/>
  <c r="T53" i="11" s="1"/>
  <c r="Q53" i="11"/>
  <c r="P53" i="11"/>
  <c r="U53" i="11" s="1"/>
  <c r="O53" i="11"/>
  <c r="L53" i="11"/>
  <c r="J53" i="11"/>
  <c r="H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F47" i="11"/>
  <c r="E47" i="11"/>
  <c r="D47" i="11"/>
  <c r="G47" i="11" s="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K40" i="11" s="1"/>
  <c r="H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L35" i="11"/>
  <c r="J35" i="11"/>
  <c r="H35" i="11"/>
  <c r="F35" i="11"/>
  <c r="E35" i="11"/>
  <c r="D35" i="11"/>
  <c r="G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P27" i="11"/>
  <c r="U27" i="11" s="1"/>
  <c r="L27" i="11"/>
  <c r="J27" i="11"/>
  <c r="H27" i="11"/>
  <c r="F27" i="1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T19" i="11" s="1"/>
  <c r="Q19" i="11"/>
  <c r="P19" i="11"/>
  <c r="L19" i="11"/>
  <c r="J19" i="11"/>
  <c r="H19" i="11"/>
  <c r="F19" i="11"/>
  <c r="E19" i="1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U10" i="11" s="1"/>
  <c r="L10" i="11"/>
  <c r="J10" i="11"/>
  <c r="H10" i="11"/>
  <c r="F10" i="1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U339" i="10" s="1"/>
  <c r="L339" i="10"/>
  <c r="J339" i="10"/>
  <c r="H339" i="10"/>
  <c r="F339" i="10"/>
  <c r="E339" i="10"/>
  <c r="D339" i="10"/>
  <c r="I339" i="10" s="1"/>
  <c r="S338" i="10"/>
  <c r="R338" i="10"/>
  <c r="T338" i="10" s="1"/>
  <c r="Q338" i="10"/>
  <c r="P338" i="10"/>
  <c r="L338" i="10"/>
  <c r="M338" i="10" s="1"/>
  <c r="J338" i="10"/>
  <c r="H338" i="10"/>
  <c r="F338" i="10"/>
  <c r="E338" i="10"/>
  <c r="D338" i="10"/>
  <c r="G338" i="10" s="1"/>
  <c r="S337" i="10"/>
  <c r="R337" i="10"/>
  <c r="T337" i="10" s="1"/>
  <c r="Q337" i="10"/>
  <c r="P337" i="10"/>
  <c r="U337" i="10" s="1"/>
  <c r="L337" i="10"/>
  <c r="K337" i="10"/>
  <c r="J337" i="10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L332" i="10"/>
  <c r="J332" i="10"/>
  <c r="H332" i="10"/>
  <c r="F332" i="10"/>
  <c r="N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L323" i="10"/>
  <c r="J323" i="10"/>
  <c r="H323" i="10"/>
  <c r="F323" i="10"/>
  <c r="E323" i="10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U317" i="10" s="1"/>
  <c r="L317" i="10"/>
  <c r="J317" i="10"/>
  <c r="H317" i="10"/>
  <c r="F317" i="10"/>
  <c r="E317" i="10"/>
  <c r="D317" i="10"/>
  <c r="U316" i="10"/>
  <c r="T316" i="10"/>
  <c r="O316" i="10"/>
  <c r="N316" i="10"/>
  <c r="M316" i="10"/>
  <c r="K316" i="10"/>
  <c r="I316" i="10"/>
  <c r="G316" i="10"/>
  <c r="U315" i="10"/>
  <c r="T315" i="10"/>
  <c r="O315" i="10"/>
  <c r="N315" i="10"/>
  <c r="M315" i="10"/>
  <c r="K315" i="10"/>
  <c r="I315" i="10"/>
  <c r="G315" i="10"/>
  <c r="U314" i="10"/>
  <c r="T314" i="10"/>
  <c r="O314" i="10"/>
  <c r="N314" i="10"/>
  <c r="M314" i="10"/>
  <c r="K314" i="10"/>
  <c r="I314" i="10"/>
  <c r="G314" i="10"/>
  <c r="U313" i="10"/>
  <c r="T313" i="10"/>
  <c r="O313" i="10"/>
  <c r="N313" i="10"/>
  <c r="M313" i="10"/>
  <c r="K313" i="10"/>
  <c r="I313" i="10"/>
  <c r="G313" i="10"/>
  <c r="U312" i="10"/>
  <c r="T312" i="10"/>
  <c r="O312" i="10"/>
  <c r="N312" i="10"/>
  <c r="M312" i="10"/>
  <c r="K312" i="10"/>
  <c r="I312" i="10"/>
  <c r="G312" i="10"/>
  <c r="U311" i="10"/>
  <c r="T311" i="10"/>
  <c r="O311" i="10"/>
  <c r="N311" i="10"/>
  <c r="M311" i="10"/>
  <c r="K311" i="10"/>
  <c r="I311" i="10"/>
  <c r="G311" i="10"/>
  <c r="S310" i="10"/>
  <c r="R310" i="10"/>
  <c r="Q310" i="10"/>
  <c r="P310" i="10"/>
  <c r="L310" i="10"/>
  <c r="J310" i="10"/>
  <c r="H310" i="10"/>
  <c r="F310" i="10"/>
  <c r="N310" i="10" s="1"/>
  <c r="O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U303" i="10" s="1"/>
  <c r="L303" i="10"/>
  <c r="J303" i="10"/>
  <c r="H303" i="10"/>
  <c r="F303" i="10"/>
  <c r="E303" i="10"/>
  <c r="D303" i="10"/>
  <c r="U302" i="10"/>
  <c r="T302" i="10"/>
  <c r="O302" i="10"/>
  <c r="N302" i="10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N299" i="10" s="1"/>
  <c r="O299" i="10" s="1"/>
  <c r="E299" i="10"/>
  <c r="M299" i="10" s="1"/>
  <c r="D299" i="10"/>
  <c r="S298" i="10"/>
  <c r="R298" i="10"/>
  <c r="T298" i="10" s="1"/>
  <c r="Q298" i="10"/>
  <c r="P298" i="10"/>
  <c r="L298" i="10"/>
  <c r="M298" i="10" s="1"/>
  <c r="J298" i="10"/>
  <c r="H298" i="10"/>
  <c r="F298" i="10"/>
  <c r="E298" i="10"/>
  <c r="D298" i="10"/>
  <c r="G298" i="10" s="1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U292" i="10" s="1"/>
  <c r="L292" i="10"/>
  <c r="K292" i="10"/>
  <c r="J292" i="10"/>
  <c r="H292" i="10"/>
  <c r="F292" i="10"/>
  <c r="E292" i="10"/>
  <c r="D292" i="10"/>
  <c r="I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T285" i="10" s="1"/>
  <c r="Q285" i="10"/>
  <c r="P285" i="10"/>
  <c r="L285" i="10"/>
  <c r="J285" i="10"/>
  <c r="N285" i="10" s="1"/>
  <c r="H285" i="10"/>
  <c r="F285" i="10"/>
  <c r="E285" i="10"/>
  <c r="D285" i="10"/>
  <c r="G285" i="10" s="1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L275" i="10"/>
  <c r="J275" i="10"/>
  <c r="H275" i="10"/>
  <c r="F275" i="10"/>
  <c r="E275" i="10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O272" i="10"/>
  <c r="N272" i="10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U267" i="10" s="1"/>
  <c r="N267" i="10"/>
  <c r="L267" i="10"/>
  <c r="J267" i="10"/>
  <c r="H267" i="10"/>
  <c r="F267" i="10"/>
  <c r="E267" i="10"/>
  <c r="D267" i="10"/>
  <c r="G267" i="10" s="1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T260" i="10" s="1"/>
  <c r="Q260" i="10"/>
  <c r="P260" i="10"/>
  <c r="U260" i="10" s="1"/>
  <c r="L260" i="10"/>
  <c r="J260" i="10"/>
  <c r="H260" i="10"/>
  <c r="F260" i="10"/>
  <c r="N260" i="10" s="1"/>
  <c r="E260" i="10"/>
  <c r="K260" i="10" s="1"/>
  <c r="D260" i="10"/>
  <c r="I260" i="10" s="1"/>
  <c r="S259" i="10"/>
  <c r="R259" i="10"/>
  <c r="T259" i="10" s="1"/>
  <c r="Q259" i="10"/>
  <c r="P259" i="10"/>
  <c r="U259" i="10" s="1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T254" i="10" s="1"/>
  <c r="Q254" i="10"/>
  <c r="P254" i="10"/>
  <c r="L254" i="10"/>
  <c r="J254" i="10"/>
  <c r="H254" i="10"/>
  <c r="F254" i="10"/>
  <c r="E254" i="10"/>
  <c r="M254" i="10" s="1"/>
  <c r="D254" i="10"/>
  <c r="I254" i="10" s="1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T247" i="10" s="1"/>
  <c r="Q247" i="10"/>
  <c r="P247" i="10"/>
  <c r="U247" i="10" s="1"/>
  <c r="L247" i="10"/>
  <c r="J247" i="10"/>
  <c r="H247" i="10"/>
  <c r="F247" i="10"/>
  <c r="E247" i="10"/>
  <c r="D247" i="10"/>
  <c r="G247" i="10" s="1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U240" i="10" s="1"/>
  <c r="L240" i="10"/>
  <c r="J240" i="10"/>
  <c r="H240" i="10"/>
  <c r="I240" i="10" s="1"/>
  <c r="F240" i="10"/>
  <c r="E240" i="10"/>
  <c r="D240" i="10"/>
  <c r="U239" i="10"/>
  <c r="T239" i="10"/>
  <c r="N239" i="10"/>
  <c r="O239" i="10" s="1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U231" i="10" s="1"/>
  <c r="L231" i="10"/>
  <c r="K231" i="10"/>
  <c r="J231" i="10"/>
  <c r="H231" i="10"/>
  <c r="F231" i="10"/>
  <c r="N231" i="10" s="1"/>
  <c r="E231" i="10"/>
  <c r="D231" i="10"/>
  <c r="I231" i="10" s="1"/>
  <c r="U230" i="10"/>
  <c r="T230" i="10"/>
  <c r="S230" i="10"/>
  <c r="R230" i="10"/>
  <c r="Q230" i="10"/>
  <c r="P230" i="10"/>
  <c r="L230" i="10"/>
  <c r="J230" i="10"/>
  <c r="I230" i="10"/>
  <c r="H230" i="10"/>
  <c r="F230" i="10"/>
  <c r="E230" i="10"/>
  <c r="D230" i="10"/>
  <c r="G230" i="10" s="1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S224" i="10"/>
  <c r="R224" i="10"/>
  <c r="Q224" i="10"/>
  <c r="P224" i="10"/>
  <c r="L224" i="10"/>
  <c r="J224" i="10"/>
  <c r="K224" i="10" s="1"/>
  <c r="H224" i="10"/>
  <c r="G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T216" i="10"/>
  <c r="S216" i="10"/>
  <c r="R216" i="10"/>
  <c r="Q216" i="10"/>
  <c r="P216" i="10"/>
  <c r="L216" i="10"/>
  <c r="M216" i="10" s="1"/>
  <c r="J216" i="10"/>
  <c r="H216" i="10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J205" i="10"/>
  <c r="H205" i="10"/>
  <c r="F205" i="10"/>
  <c r="E205" i="10"/>
  <c r="M205" i="10" s="1"/>
  <c r="D205" i="10"/>
  <c r="I205" i="10" s="1"/>
  <c r="S204" i="10"/>
  <c r="R204" i="10"/>
  <c r="T204" i="10" s="1"/>
  <c r="Q204" i="10"/>
  <c r="P204" i="10"/>
  <c r="L204" i="10"/>
  <c r="M204" i="10" s="1"/>
  <c r="J204" i="10"/>
  <c r="H204" i="10"/>
  <c r="F204" i="10"/>
  <c r="E204" i="10"/>
  <c r="D204" i="10"/>
  <c r="G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P198" i="10"/>
  <c r="L198" i="10"/>
  <c r="J198" i="10"/>
  <c r="H198" i="10"/>
  <c r="F198" i="10"/>
  <c r="E198" i="10"/>
  <c r="D198" i="10"/>
  <c r="I198" i="10" s="1"/>
  <c r="U197" i="10"/>
  <c r="T197" i="10"/>
  <c r="O197" i="10"/>
  <c r="N197" i="10"/>
  <c r="M197" i="10"/>
  <c r="K197" i="10"/>
  <c r="I197" i="10"/>
  <c r="G197" i="10"/>
  <c r="U196" i="10"/>
  <c r="T196" i="10"/>
  <c r="O196" i="10"/>
  <c r="N196" i="10"/>
  <c r="M196" i="10"/>
  <c r="K196" i="10"/>
  <c r="I196" i="10"/>
  <c r="G196" i="10"/>
  <c r="U195" i="10"/>
  <c r="T195" i="10"/>
  <c r="O195" i="10"/>
  <c r="N195" i="10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O193" i="10"/>
  <c r="N193" i="10"/>
  <c r="M193" i="10"/>
  <c r="K193" i="10"/>
  <c r="I193" i="10"/>
  <c r="G193" i="10"/>
  <c r="U192" i="10"/>
  <c r="T192" i="10"/>
  <c r="O192" i="10"/>
  <c r="N192" i="10"/>
  <c r="M192" i="10"/>
  <c r="K192" i="10"/>
  <c r="I192" i="10"/>
  <c r="G192" i="10"/>
  <c r="T191" i="10"/>
  <c r="S191" i="10"/>
  <c r="R191" i="10"/>
  <c r="Q191" i="10"/>
  <c r="P191" i="10"/>
  <c r="U191" i="10" s="1"/>
  <c r="L191" i="10"/>
  <c r="J191" i="10"/>
  <c r="H191" i="10"/>
  <c r="F191" i="10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L185" i="10"/>
  <c r="K185" i="10"/>
  <c r="J185" i="10"/>
  <c r="U185" i="10" s="1"/>
  <c r="H185" i="10"/>
  <c r="I185" i="10" s="1"/>
  <c r="G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T179" i="10" s="1"/>
  <c r="Q179" i="10"/>
  <c r="P179" i="10"/>
  <c r="U179" i="10" s="1"/>
  <c r="L179" i="10"/>
  <c r="J179" i="10"/>
  <c r="H179" i="10"/>
  <c r="F179" i="10"/>
  <c r="E179" i="10"/>
  <c r="D179" i="10"/>
  <c r="G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Q170" i="10"/>
  <c r="P170" i="10"/>
  <c r="L170" i="10"/>
  <c r="J170" i="10"/>
  <c r="U170" i="10" s="1"/>
  <c r="I170" i="10"/>
  <c r="H170" i="10"/>
  <c r="N170" i="10" s="1"/>
  <c r="O170" i="10" s="1"/>
  <c r="F170" i="10"/>
  <c r="E170" i="10"/>
  <c r="M170" i="10" s="1"/>
  <c r="D170" i="10"/>
  <c r="G170" i="10" s="1"/>
  <c r="S169" i="10"/>
  <c r="R169" i="10"/>
  <c r="T169" i="10" s="1"/>
  <c r="Q169" i="10"/>
  <c r="P169" i="10"/>
  <c r="L169" i="10"/>
  <c r="J169" i="10"/>
  <c r="U169" i="10" s="1"/>
  <c r="H169" i="10"/>
  <c r="F169" i="10"/>
  <c r="E169" i="10"/>
  <c r="M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Q163" i="10"/>
  <c r="P163" i="10"/>
  <c r="N163" i="10"/>
  <c r="O163" i="10" s="1"/>
  <c r="L163" i="10"/>
  <c r="J163" i="10"/>
  <c r="H163" i="10"/>
  <c r="F163" i="10"/>
  <c r="E163" i="10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T157" i="10"/>
  <c r="S157" i="10"/>
  <c r="R157" i="10"/>
  <c r="Q157" i="10"/>
  <c r="P157" i="10"/>
  <c r="L157" i="10"/>
  <c r="J157" i="10"/>
  <c r="H157" i="10"/>
  <c r="F157" i="10"/>
  <c r="E157" i="10"/>
  <c r="M157" i="10" s="1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L150" i="10"/>
  <c r="K150" i="10"/>
  <c r="J150" i="10"/>
  <c r="U150" i="10" s="1"/>
  <c r="H150" i="10"/>
  <c r="I150" i="10" s="1"/>
  <c r="G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U144" i="10" s="1"/>
  <c r="L144" i="10"/>
  <c r="J144" i="10"/>
  <c r="H144" i="10"/>
  <c r="F144" i="10"/>
  <c r="E144" i="10"/>
  <c r="D144" i="10"/>
  <c r="G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F137" i="10"/>
  <c r="E137" i="10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T132" i="10" s="1"/>
  <c r="Q132" i="10"/>
  <c r="P132" i="10"/>
  <c r="L132" i="10"/>
  <c r="J132" i="10"/>
  <c r="U132" i="10" s="1"/>
  <c r="H132" i="10"/>
  <c r="F132" i="10"/>
  <c r="E132" i="10"/>
  <c r="D132" i="10"/>
  <c r="G132" i="10" s="1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L126" i="10"/>
  <c r="J126" i="10"/>
  <c r="H126" i="10"/>
  <c r="F126" i="10"/>
  <c r="E126" i="10"/>
  <c r="D126" i="10"/>
  <c r="I126" i="10" s="1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T121" i="10" s="1"/>
  <c r="R121" i="10"/>
  <c r="Q121" i="10"/>
  <c r="P121" i="10"/>
  <c r="L121" i="10"/>
  <c r="J121" i="10"/>
  <c r="I121" i="10"/>
  <c r="H121" i="10"/>
  <c r="F121" i="10"/>
  <c r="E121" i="10"/>
  <c r="M121" i="10" s="1"/>
  <c r="D121" i="10"/>
  <c r="G121" i="10" s="1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U112" i="10"/>
  <c r="S112" i="10"/>
  <c r="R112" i="10"/>
  <c r="Q112" i="10"/>
  <c r="P112" i="10"/>
  <c r="L112" i="10"/>
  <c r="K112" i="10"/>
  <c r="J112" i="10"/>
  <c r="H112" i="10"/>
  <c r="I112" i="10" s="1"/>
  <c r="G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T106" i="10" s="1"/>
  <c r="Q106" i="10"/>
  <c r="P106" i="10"/>
  <c r="U106" i="10" s="1"/>
  <c r="L106" i="10"/>
  <c r="J106" i="10"/>
  <c r="H106" i="10"/>
  <c r="F106" i="10"/>
  <c r="E106" i="10"/>
  <c r="M106" i="10" s="1"/>
  <c r="D106" i="10"/>
  <c r="G106" i="10" s="1"/>
  <c r="U105" i="10"/>
  <c r="T105" i="10"/>
  <c r="O105" i="10"/>
  <c r="N105" i="10"/>
  <c r="M105" i="10"/>
  <c r="K105" i="10"/>
  <c r="I105" i="10"/>
  <c r="G105" i="10"/>
  <c r="S102" i="10"/>
  <c r="R102" i="10"/>
  <c r="Q102" i="10"/>
  <c r="P102" i="10"/>
  <c r="M102" i="10"/>
  <c r="L102" i="10"/>
  <c r="J102" i="10"/>
  <c r="U102" i="10" s="1"/>
  <c r="H102" i="10"/>
  <c r="I102" i="10" s="1"/>
  <c r="F102" i="10"/>
  <c r="G102" i="10" s="1"/>
  <c r="E102" i="10"/>
  <c r="D102" i="10"/>
  <c r="T101" i="10"/>
  <c r="S101" i="10"/>
  <c r="R101" i="10"/>
  <c r="Q101" i="10"/>
  <c r="P101" i="10"/>
  <c r="U101" i="10" s="1"/>
  <c r="L101" i="10"/>
  <c r="J101" i="10"/>
  <c r="H101" i="10"/>
  <c r="F101" i="10"/>
  <c r="N101" i="10" s="1"/>
  <c r="E101" i="10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P96" i="10"/>
  <c r="U96" i="10" s="1"/>
  <c r="L96" i="10"/>
  <c r="J96" i="10"/>
  <c r="H96" i="10"/>
  <c r="F96" i="10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T91" i="10" s="1"/>
  <c r="Q91" i="10"/>
  <c r="P91" i="10"/>
  <c r="L91" i="10"/>
  <c r="M91" i="10" s="1"/>
  <c r="J91" i="10"/>
  <c r="U91" i="10" s="1"/>
  <c r="H91" i="10"/>
  <c r="F91" i="10"/>
  <c r="E91" i="10"/>
  <c r="D91" i="10"/>
  <c r="G91" i="10" s="1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T85" i="10" s="1"/>
  <c r="Q85" i="10"/>
  <c r="P85" i="10"/>
  <c r="L85" i="10"/>
  <c r="J85" i="10"/>
  <c r="H85" i="10"/>
  <c r="I85" i="10" s="1"/>
  <c r="F85" i="10"/>
  <c r="N85" i="10" s="1"/>
  <c r="E85" i="10"/>
  <c r="M85" i="10" s="1"/>
  <c r="D85" i="10"/>
  <c r="S84" i="10"/>
  <c r="R84" i="10"/>
  <c r="T84" i="10" s="1"/>
  <c r="Q84" i="10"/>
  <c r="P84" i="10"/>
  <c r="U84" i="10" s="1"/>
  <c r="L84" i="10"/>
  <c r="K84" i="10"/>
  <c r="J84" i="10"/>
  <c r="H84" i="10"/>
  <c r="F84" i="10"/>
  <c r="N84" i="10" s="1"/>
  <c r="O84" i="10" s="1"/>
  <c r="E84" i="10"/>
  <c r="D84" i="10"/>
  <c r="I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P78" i="10"/>
  <c r="L78" i="10"/>
  <c r="J78" i="10"/>
  <c r="N78" i="10" s="1"/>
  <c r="H78" i="10"/>
  <c r="F78" i="10"/>
  <c r="E78" i="10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T70" i="10" s="1"/>
  <c r="R70" i="10"/>
  <c r="Q70" i="10"/>
  <c r="P70" i="10"/>
  <c r="L70" i="10"/>
  <c r="J70" i="10"/>
  <c r="K70" i="10" s="1"/>
  <c r="H70" i="10"/>
  <c r="G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U63" i="10"/>
  <c r="S63" i="10"/>
  <c r="R63" i="10"/>
  <c r="T63" i="10" s="1"/>
  <c r="Q63" i="10"/>
  <c r="P63" i="10"/>
  <c r="L63" i="10"/>
  <c r="J63" i="10"/>
  <c r="H63" i="10"/>
  <c r="F63" i="10"/>
  <c r="E63" i="10"/>
  <c r="M63" i="10" s="1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J58" i="10"/>
  <c r="K58" i="10" s="1"/>
  <c r="H58" i="10"/>
  <c r="F58" i="10"/>
  <c r="E58" i="10"/>
  <c r="D58" i="10"/>
  <c r="I58" i="10" s="1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U54" i="10" s="1"/>
  <c r="L54" i="10"/>
  <c r="J54" i="10"/>
  <c r="H54" i="10"/>
  <c r="F54" i="10"/>
  <c r="N54" i="10" s="1"/>
  <c r="E54" i="10"/>
  <c r="M54" i="10" s="1"/>
  <c r="D54" i="10"/>
  <c r="T53" i="10"/>
  <c r="S53" i="10"/>
  <c r="R53" i="10"/>
  <c r="Q53" i="10"/>
  <c r="P53" i="10"/>
  <c r="L53" i="10"/>
  <c r="J53" i="10"/>
  <c r="K53" i="10" s="1"/>
  <c r="H53" i="10"/>
  <c r="F53" i="10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U47" i="10" s="1"/>
  <c r="M47" i="10"/>
  <c r="L47" i="10"/>
  <c r="J47" i="10"/>
  <c r="H47" i="10"/>
  <c r="F47" i="10"/>
  <c r="N47" i="10" s="1"/>
  <c r="E47" i="10"/>
  <c r="D47" i="10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L40" i="10"/>
  <c r="J40" i="10"/>
  <c r="H40" i="10"/>
  <c r="F40" i="10"/>
  <c r="N40" i="10" s="1"/>
  <c r="O40" i="10" s="1"/>
  <c r="E40" i="10"/>
  <c r="M40" i="10" s="1"/>
  <c r="D40" i="10"/>
  <c r="U39" i="10"/>
  <c r="T39" i="10"/>
  <c r="N39" i="10"/>
  <c r="O39" i="10" s="1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Q35" i="10"/>
  <c r="P35" i="10"/>
  <c r="L35" i="10"/>
  <c r="J35" i="10"/>
  <c r="I35" i="10"/>
  <c r="H35" i="10"/>
  <c r="F35" i="10"/>
  <c r="E35" i="10"/>
  <c r="D35" i="10"/>
  <c r="G35" i="10" s="1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O31" i="10"/>
  <c r="N31" i="10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O28" i="10"/>
  <c r="N28" i="10"/>
  <c r="M28" i="10"/>
  <c r="K28" i="10"/>
  <c r="I28" i="10"/>
  <c r="G28" i="10"/>
  <c r="U27" i="10"/>
  <c r="T27" i="10"/>
  <c r="S27" i="10"/>
  <c r="R27" i="10"/>
  <c r="Q27" i="10"/>
  <c r="P27" i="10"/>
  <c r="L27" i="10"/>
  <c r="J27" i="10"/>
  <c r="H27" i="10"/>
  <c r="I27" i="10" s="1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L19" i="10"/>
  <c r="J19" i="10"/>
  <c r="H19" i="10"/>
  <c r="F19" i="10"/>
  <c r="E19" i="10"/>
  <c r="K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T10" i="10" s="1"/>
  <c r="Q10" i="10"/>
  <c r="P10" i="10"/>
  <c r="L10" i="10"/>
  <c r="J10" i="10"/>
  <c r="U10" i="10" s="1"/>
  <c r="I10" i="10"/>
  <c r="H10" i="10"/>
  <c r="F10" i="10"/>
  <c r="E10" i="10"/>
  <c r="D10" i="10"/>
  <c r="G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S338" i="9"/>
  <c r="R338" i="9"/>
  <c r="Q338" i="9"/>
  <c r="P338" i="9"/>
  <c r="L338" i="9"/>
  <c r="J338" i="9"/>
  <c r="H338" i="9"/>
  <c r="F338" i="9"/>
  <c r="G338" i="9" s="1"/>
  <c r="E338" i="9"/>
  <c r="M338" i="9" s="1"/>
  <c r="D338" i="9"/>
  <c r="S337" i="9"/>
  <c r="T337" i="9" s="1"/>
  <c r="R337" i="9"/>
  <c r="Q337" i="9"/>
  <c r="P337" i="9"/>
  <c r="U337" i="9" s="1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K332" i="9" s="1"/>
  <c r="H332" i="9"/>
  <c r="F332" i="9"/>
  <c r="G332" i="9" s="1"/>
  <c r="E332" i="9"/>
  <c r="D332" i="9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T323" i="9"/>
  <c r="S323" i="9"/>
  <c r="R323" i="9"/>
  <c r="Q323" i="9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L317" i="9"/>
  <c r="J317" i="9"/>
  <c r="H317" i="9"/>
  <c r="F317" i="9"/>
  <c r="E317" i="9"/>
  <c r="M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T310" i="9" s="1"/>
  <c r="Q310" i="9"/>
  <c r="P310" i="9"/>
  <c r="U310" i="9" s="1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L303" i="9"/>
  <c r="J303" i="9"/>
  <c r="H303" i="9"/>
  <c r="F303" i="9"/>
  <c r="G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J299" i="9"/>
  <c r="H299" i="9"/>
  <c r="F299" i="9"/>
  <c r="E299" i="9"/>
  <c r="D299" i="9"/>
  <c r="S298" i="9"/>
  <c r="R298" i="9"/>
  <c r="Q298" i="9"/>
  <c r="P298" i="9"/>
  <c r="U298" i="9" s="1"/>
  <c r="L298" i="9"/>
  <c r="J298" i="9"/>
  <c r="K298" i="9" s="1"/>
  <c r="H298" i="9"/>
  <c r="F298" i="9"/>
  <c r="G298" i="9" s="1"/>
  <c r="E298" i="9"/>
  <c r="D298" i="9"/>
  <c r="I298" i="9" s="1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U292" i="9" s="1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K285" i="9" s="1"/>
  <c r="H285" i="9"/>
  <c r="F285" i="9"/>
  <c r="G285" i="9" s="1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U275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K267" i="9" s="1"/>
  <c r="H267" i="9"/>
  <c r="F267" i="9"/>
  <c r="E267" i="9"/>
  <c r="D267" i="9"/>
  <c r="G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M260" i="9" s="1"/>
  <c r="J260" i="9"/>
  <c r="H260" i="9"/>
  <c r="F260" i="9"/>
  <c r="E260" i="9"/>
  <c r="D260" i="9"/>
  <c r="S259" i="9"/>
  <c r="R259" i="9"/>
  <c r="Q259" i="9"/>
  <c r="P259" i="9"/>
  <c r="L259" i="9"/>
  <c r="J259" i="9"/>
  <c r="H259" i="9"/>
  <c r="F259" i="9"/>
  <c r="E259" i="9"/>
  <c r="D259" i="9"/>
  <c r="I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U254" i="9" s="1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K247" i="9" s="1"/>
  <c r="H247" i="9"/>
  <c r="G247" i="9"/>
  <c r="F247" i="9"/>
  <c r="N247" i="9" s="1"/>
  <c r="O247" i="9" s="1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L240" i="9"/>
  <c r="J240" i="9"/>
  <c r="H240" i="9"/>
  <c r="F240" i="9"/>
  <c r="G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H231" i="9"/>
  <c r="F231" i="9"/>
  <c r="E231" i="9"/>
  <c r="D231" i="9"/>
  <c r="S230" i="9"/>
  <c r="R230" i="9"/>
  <c r="Q230" i="9"/>
  <c r="P230" i="9"/>
  <c r="L230" i="9"/>
  <c r="J230" i="9"/>
  <c r="K230" i="9" s="1"/>
  <c r="H230" i="9"/>
  <c r="F230" i="9"/>
  <c r="N230" i="9" s="1"/>
  <c r="O230" i="9" s="1"/>
  <c r="E230" i="9"/>
  <c r="M230" i="9" s="1"/>
  <c r="D230" i="9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H224" i="9"/>
  <c r="F224" i="9"/>
  <c r="E224" i="9"/>
  <c r="M224" i="9" s="1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F216" i="9"/>
  <c r="E216" i="9"/>
  <c r="K216" i="9" s="1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N204" i="9"/>
  <c r="O204" i="9" s="1"/>
  <c r="L204" i="9"/>
  <c r="J204" i="9"/>
  <c r="K204" i="9" s="1"/>
  <c r="H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T198" i="9"/>
  <c r="S198" i="9"/>
  <c r="R198" i="9"/>
  <c r="Q198" i="9"/>
  <c r="P198" i="9"/>
  <c r="U198" i="9" s="1"/>
  <c r="N198" i="9"/>
  <c r="L198" i="9"/>
  <c r="J198" i="9"/>
  <c r="H198" i="9"/>
  <c r="F198" i="9"/>
  <c r="E198" i="9"/>
  <c r="D198" i="9"/>
  <c r="G198" i="9" s="1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L191" i="9"/>
  <c r="J191" i="9"/>
  <c r="K191" i="9" s="1"/>
  <c r="H191" i="9"/>
  <c r="G191" i="9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T185" i="9"/>
  <c r="S185" i="9"/>
  <c r="R185" i="9"/>
  <c r="Q185" i="9"/>
  <c r="P185" i="9"/>
  <c r="L185" i="9"/>
  <c r="J185" i="9"/>
  <c r="H185" i="9"/>
  <c r="F185" i="9"/>
  <c r="E185" i="9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P179" i="9"/>
  <c r="N179" i="9"/>
  <c r="O179" i="9" s="1"/>
  <c r="L179" i="9"/>
  <c r="J179" i="9"/>
  <c r="H179" i="9"/>
  <c r="F179" i="9"/>
  <c r="E179" i="9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U170" i="9" s="1"/>
  <c r="L170" i="9"/>
  <c r="M170" i="9" s="1"/>
  <c r="J170" i="9"/>
  <c r="H170" i="9"/>
  <c r="F170" i="9"/>
  <c r="E170" i="9"/>
  <c r="D170" i="9"/>
  <c r="S169" i="9"/>
  <c r="T169" i="9" s="1"/>
  <c r="R169" i="9"/>
  <c r="Q169" i="9"/>
  <c r="P169" i="9"/>
  <c r="L169" i="9"/>
  <c r="J169" i="9"/>
  <c r="H169" i="9"/>
  <c r="F169" i="9"/>
  <c r="E169" i="9"/>
  <c r="D169" i="9"/>
  <c r="I169" i="9" s="1"/>
  <c r="U168" i="9"/>
  <c r="T168" i="9"/>
  <c r="O168" i="9"/>
  <c r="N168" i="9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K163" i="9" s="1"/>
  <c r="H163" i="9"/>
  <c r="G163" i="9"/>
  <c r="F163" i="9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H157" i="9"/>
  <c r="I157" i="9" s="1"/>
  <c r="F157" i="9"/>
  <c r="G157" i="9" s="1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T150" i="9" s="1"/>
  <c r="R150" i="9"/>
  <c r="Q150" i="9"/>
  <c r="P150" i="9"/>
  <c r="U150" i="9" s="1"/>
  <c r="L150" i="9"/>
  <c r="K150" i="9"/>
  <c r="J150" i="9"/>
  <c r="H150" i="9"/>
  <c r="F150" i="9"/>
  <c r="N150" i="9" s="1"/>
  <c r="O150" i="9" s="1"/>
  <c r="E150" i="9"/>
  <c r="D150" i="9"/>
  <c r="I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M144" i="9"/>
  <c r="L144" i="9"/>
  <c r="J144" i="9"/>
  <c r="H144" i="9"/>
  <c r="F144" i="9"/>
  <c r="E144" i="9"/>
  <c r="D144" i="9"/>
  <c r="I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T137" i="9" s="1"/>
  <c r="R137" i="9"/>
  <c r="Q137" i="9"/>
  <c r="P137" i="9"/>
  <c r="L137" i="9"/>
  <c r="J137" i="9"/>
  <c r="K137" i="9" s="1"/>
  <c r="H137" i="9"/>
  <c r="F137" i="9"/>
  <c r="E137" i="9"/>
  <c r="D137" i="9"/>
  <c r="G137" i="9" s="1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U132" i="9" s="1"/>
  <c r="L132" i="9"/>
  <c r="J132" i="9"/>
  <c r="I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T126" i="9" s="1"/>
  <c r="R126" i="9"/>
  <c r="Q126" i="9"/>
  <c r="P126" i="9"/>
  <c r="U126" i="9" s="1"/>
  <c r="L126" i="9"/>
  <c r="J126" i="9"/>
  <c r="H126" i="9"/>
  <c r="F126" i="9"/>
  <c r="E126" i="9"/>
  <c r="M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T121" i="9" s="1"/>
  <c r="Q121" i="9"/>
  <c r="P121" i="9"/>
  <c r="U121" i="9" s="1"/>
  <c r="L121" i="9"/>
  <c r="J121" i="9"/>
  <c r="H121" i="9"/>
  <c r="F121" i="9"/>
  <c r="G121" i="9" s="1"/>
  <c r="E121" i="9"/>
  <c r="M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T112" i="9" s="1"/>
  <c r="Q112" i="9"/>
  <c r="P112" i="9"/>
  <c r="U112" i="9" s="1"/>
  <c r="L112" i="9"/>
  <c r="J112" i="9"/>
  <c r="H112" i="9"/>
  <c r="F112" i="9"/>
  <c r="N112" i="9" s="1"/>
  <c r="O112" i="9" s="1"/>
  <c r="E112" i="9"/>
  <c r="K112" i="9" s="1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L106" i="9"/>
  <c r="J106" i="9"/>
  <c r="U106" i="9" s="1"/>
  <c r="H106" i="9"/>
  <c r="F106" i="9"/>
  <c r="E106" i="9"/>
  <c r="M106" i="9" s="1"/>
  <c r="D106" i="9"/>
  <c r="I106" i="9" s="1"/>
  <c r="U105" i="9"/>
  <c r="T105" i="9"/>
  <c r="O105" i="9"/>
  <c r="N105" i="9"/>
  <c r="M105" i="9"/>
  <c r="K105" i="9"/>
  <c r="I105" i="9"/>
  <c r="G105" i="9"/>
  <c r="S102" i="9"/>
  <c r="R102" i="9"/>
  <c r="Q102" i="9"/>
  <c r="P102" i="9"/>
  <c r="L102" i="9"/>
  <c r="J102" i="9"/>
  <c r="H102" i="9"/>
  <c r="F102" i="9"/>
  <c r="E102" i="9"/>
  <c r="M102" i="9" s="1"/>
  <c r="D102" i="9"/>
  <c r="I102" i="9" s="1"/>
  <c r="S101" i="9"/>
  <c r="R101" i="9"/>
  <c r="T101" i="9" s="1"/>
  <c r="Q101" i="9"/>
  <c r="P101" i="9"/>
  <c r="M101" i="9"/>
  <c r="L101" i="9"/>
  <c r="J101" i="9"/>
  <c r="U101" i="9" s="1"/>
  <c r="I101" i="9"/>
  <c r="H101" i="9"/>
  <c r="F101" i="9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T96" i="9" s="1"/>
  <c r="R96" i="9"/>
  <c r="Q96" i="9"/>
  <c r="P96" i="9"/>
  <c r="U96" i="9" s="1"/>
  <c r="L96" i="9"/>
  <c r="J96" i="9"/>
  <c r="H96" i="9"/>
  <c r="F96" i="9"/>
  <c r="E96" i="9"/>
  <c r="M96" i="9" s="1"/>
  <c r="D96" i="9"/>
  <c r="I96" i="9" s="1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T91" i="9" s="1"/>
  <c r="Q91" i="9"/>
  <c r="P91" i="9"/>
  <c r="M91" i="9"/>
  <c r="L91" i="9"/>
  <c r="J91" i="9"/>
  <c r="H91" i="9"/>
  <c r="F91" i="9"/>
  <c r="E91" i="9"/>
  <c r="D91" i="9"/>
  <c r="I91" i="9" s="1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K85" i="9"/>
  <c r="J85" i="9"/>
  <c r="H85" i="9"/>
  <c r="F85" i="9"/>
  <c r="E85" i="9"/>
  <c r="D85" i="9"/>
  <c r="S84" i="9"/>
  <c r="R84" i="9"/>
  <c r="T84" i="9" s="1"/>
  <c r="Q84" i="9"/>
  <c r="P84" i="9"/>
  <c r="L84" i="9"/>
  <c r="M84" i="9" s="1"/>
  <c r="J84" i="9"/>
  <c r="U84" i="9" s="1"/>
  <c r="I84" i="9"/>
  <c r="H84" i="9"/>
  <c r="F84" i="9"/>
  <c r="G84" i="9" s="1"/>
  <c r="E84" i="9"/>
  <c r="D84" i="9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U78" i="9" s="1"/>
  <c r="L78" i="9"/>
  <c r="J78" i="9"/>
  <c r="H78" i="9"/>
  <c r="F78" i="9"/>
  <c r="E78" i="9"/>
  <c r="D78" i="9"/>
  <c r="I78" i="9" s="1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P70" i="9"/>
  <c r="N70" i="9"/>
  <c r="L70" i="9"/>
  <c r="J70" i="9"/>
  <c r="H70" i="9"/>
  <c r="F70" i="9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L63" i="9"/>
  <c r="J63" i="9"/>
  <c r="K63" i="9" s="1"/>
  <c r="H63" i="9"/>
  <c r="F63" i="9"/>
  <c r="E63" i="9"/>
  <c r="D63" i="9"/>
  <c r="G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L58" i="9"/>
  <c r="J58" i="9"/>
  <c r="U58" i="9" s="1"/>
  <c r="I58" i="9"/>
  <c r="H58" i="9"/>
  <c r="F58" i="9"/>
  <c r="E58" i="9"/>
  <c r="D58" i="9"/>
  <c r="U57" i="9"/>
  <c r="T57" i="9"/>
  <c r="N57" i="9"/>
  <c r="O57" i="9" s="1"/>
  <c r="M57" i="9"/>
  <c r="K57" i="9"/>
  <c r="I57" i="9"/>
  <c r="G57" i="9"/>
  <c r="S54" i="9"/>
  <c r="T54" i="9" s="1"/>
  <c r="R54" i="9"/>
  <c r="Q54" i="9"/>
  <c r="P54" i="9"/>
  <c r="U54" i="9" s="1"/>
  <c r="L54" i="9"/>
  <c r="J54" i="9"/>
  <c r="H54" i="9"/>
  <c r="F54" i="9"/>
  <c r="E54" i="9"/>
  <c r="K54" i="9" s="1"/>
  <c r="D54" i="9"/>
  <c r="S53" i="9"/>
  <c r="R53" i="9"/>
  <c r="Q53" i="9"/>
  <c r="P53" i="9"/>
  <c r="L53" i="9"/>
  <c r="J53" i="9"/>
  <c r="H53" i="9"/>
  <c r="I53" i="9" s="1"/>
  <c r="F53" i="9"/>
  <c r="G53" i="9" s="1"/>
  <c r="E53" i="9"/>
  <c r="M53" i="9" s="1"/>
  <c r="D53" i="9"/>
  <c r="U52" i="9"/>
  <c r="T52" i="9"/>
  <c r="O52" i="9"/>
  <c r="N52" i="9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T47" i="9" s="1"/>
  <c r="R47" i="9"/>
  <c r="Q47" i="9"/>
  <c r="P47" i="9"/>
  <c r="U47" i="9" s="1"/>
  <c r="L47" i="9"/>
  <c r="K47" i="9"/>
  <c r="J47" i="9"/>
  <c r="H47" i="9"/>
  <c r="F47" i="9"/>
  <c r="E47" i="9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M40" i="9" s="1"/>
  <c r="J40" i="9"/>
  <c r="U40" i="9" s="1"/>
  <c r="I40" i="9"/>
  <c r="H40" i="9"/>
  <c r="F40" i="9"/>
  <c r="G40" i="9" s="1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T35" i="9" s="1"/>
  <c r="R35" i="9"/>
  <c r="Q35" i="9"/>
  <c r="P35" i="9"/>
  <c r="L35" i="9"/>
  <c r="J35" i="9"/>
  <c r="H35" i="9"/>
  <c r="F35" i="9"/>
  <c r="N35" i="9" s="1"/>
  <c r="O35" i="9" s="1"/>
  <c r="E35" i="9"/>
  <c r="D35" i="9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L27" i="9"/>
  <c r="J27" i="9"/>
  <c r="H27" i="9"/>
  <c r="F27" i="9"/>
  <c r="E27" i="9"/>
  <c r="D27" i="9"/>
  <c r="I27" i="9" s="1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S19" i="9"/>
  <c r="T19" i="9" s="1"/>
  <c r="R19" i="9"/>
  <c r="Q19" i="9"/>
  <c r="P19" i="9"/>
  <c r="L19" i="9"/>
  <c r="J19" i="9"/>
  <c r="H19" i="9"/>
  <c r="G19" i="9"/>
  <c r="F19" i="9"/>
  <c r="E19" i="9"/>
  <c r="K19" i="9" s="1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T10" i="9" s="1"/>
  <c r="Q10" i="9"/>
  <c r="P10" i="9"/>
  <c r="L10" i="9"/>
  <c r="J10" i="9"/>
  <c r="H10" i="9"/>
  <c r="F10" i="9"/>
  <c r="E10" i="9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P339" i="8"/>
  <c r="L339" i="8"/>
  <c r="J339" i="8"/>
  <c r="U339" i="8" s="1"/>
  <c r="H339" i="8"/>
  <c r="F339" i="8"/>
  <c r="E339" i="8"/>
  <c r="M339" i="8" s="1"/>
  <c r="D339" i="8"/>
  <c r="S338" i="8"/>
  <c r="R338" i="8"/>
  <c r="T338" i="8" s="1"/>
  <c r="Q338" i="8"/>
  <c r="P338" i="8"/>
  <c r="U338" i="8" s="1"/>
  <c r="L338" i="8"/>
  <c r="J338" i="8"/>
  <c r="K338" i="8" s="1"/>
  <c r="H338" i="8"/>
  <c r="F338" i="8"/>
  <c r="E338" i="8"/>
  <c r="D338" i="8"/>
  <c r="I338" i="8" s="1"/>
  <c r="T337" i="8"/>
  <c r="S337" i="8"/>
  <c r="R337" i="8"/>
  <c r="Q337" i="8"/>
  <c r="P337" i="8"/>
  <c r="L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Q332" i="8"/>
  <c r="P332" i="8"/>
  <c r="L332" i="8"/>
  <c r="K332" i="8"/>
  <c r="J332" i="8"/>
  <c r="H332" i="8"/>
  <c r="N332" i="8" s="1"/>
  <c r="O332" i="8" s="1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N323" i="8" s="1"/>
  <c r="H323" i="8"/>
  <c r="F323" i="8"/>
  <c r="E323" i="8"/>
  <c r="D323" i="8"/>
  <c r="G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T317" i="8" s="1"/>
  <c r="Q317" i="8"/>
  <c r="P317" i="8"/>
  <c r="U317" i="8" s="1"/>
  <c r="L317" i="8"/>
  <c r="J317" i="8"/>
  <c r="H317" i="8"/>
  <c r="N317" i="8" s="1"/>
  <c r="F317" i="8"/>
  <c r="E317" i="8"/>
  <c r="K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T310" i="8"/>
  <c r="S310" i="8"/>
  <c r="R310" i="8"/>
  <c r="Q310" i="8"/>
  <c r="P310" i="8"/>
  <c r="L310" i="8"/>
  <c r="J310" i="8"/>
  <c r="U310" i="8" s="1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L303" i="8"/>
  <c r="J303" i="8"/>
  <c r="K303" i="8" s="1"/>
  <c r="H303" i="8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E299" i="8"/>
  <c r="M299" i="8" s="1"/>
  <c r="D299" i="8"/>
  <c r="T298" i="8"/>
  <c r="S298" i="8"/>
  <c r="R298" i="8"/>
  <c r="Q298" i="8"/>
  <c r="P298" i="8"/>
  <c r="L298" i="8"/>
  <c r="K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N292" i="8"/>
  <c r="L292" i="8"/>
  <c r="J292" i="8"/>
  <c r="H292" i="8"/>
  <c r="F292" i="8"/>
  <c r="E292" i="8"/>
  <c r="M292" i="8" s="1"/>
  <c r="D292" i="8"/>
  <c r="G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T285" i="8"/>
  <c r="S285" i="8"/>
  <c r="R285" i="8"/>
  <c r="Q285" i="8"/>
  <c r="P285" i="8"/>
  <c r="L285" i="8"/>
  <c r="J285" i="8"/>
  <c r="K285" i="8" s="1"/>
  <c r="H285" i="8"/>
  <c r="F285" i="8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T275" i="8"/>
  <c r="S275" i="8"/>
  <c r="R275" i="8"/>
  <c r="Q275" i="8"/>
  <c r="P275" i="8"/>
  <c r="L275" i="8"/>
  <c r="J275" i="8"/>
  <c r="H275" i="8"/>
  <c r="F275" i="8"/>
  <c r="E275" i="8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R267" i="8"/>
  <c r="T267" i="8" s="1"/>
  <c r="Q267" i="8"/>
  <c r="P267" i="8"/>
  <c r="L267" i="8"/>
  <c r="J267" i="8"/>
  <c r="H267" i="8"/>
  <c r="F267" i="8"/>
  <c r="E267" i="8"/>
  <c r="K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U260" i="8" s="1"/>
  <c r="L260" i="8"/>
  <c r="J260" i="8"/>
  <c r="H260" i="8"/>
  <c r="F260" i="8"/>
  <c r="E260" i="8"/>
  <c r="D260" i="8"/>
  <c r="S259" i="8"/>
  <c r="R259" i="8"/>
  <c r="T259" i="8" s="1"/>
  <c r="Q259" i="8"/>
  <c r="P259" i="8"/>
  <c r="U259" i="8" s="1"/>
  <c r="O259" i="8"/>
  <c r="L259" i="8"/>
  <c r="K259" i="8"/>
  <c r="J259" i="8"/>
  <c r="H259" i="8"/>
  <c r="F259" i="8"/>
  <c r="E259" i="8"/>
  <c r="M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N254" i="8" s="1"/>
  <c r="H254" i="8"/>
  <c r="F254" i="8"/>
  <c r="E254" i="8"/>
  <c r="M254" i="8" s="1"/>
  <c r="D254" i="8"/>
  <c r="G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L247" i="8"/>
  <c r="J247" i="8"/>
  <c r="H247" i="8"/>
  <c r="F247" i="8"/>
  <c r="E247" i="8"/>
  <c r="D247" i="8"/>
  <c r="G247" i="8" s="1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M240" i="8"/>
  <c r="L240" i="8"/>
  <c r="J240" i="8"/>
  <c r="H240" i="8"/>
  <c r="F240" i="8"/>
  <c r="E240" i="8"/>
  <c r="D240" i="8"/>
  <c r="G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T231" i="8"/>
  <c r="S231" i="8"/>
  <c r="R231" i="8"/>
  <c r="Q231" i="8"/>
  <c r="P231" i="8"/>
  <c r="U231" i="8" s="1"/>
  <c r="L231" i="8"/>
  <c r="J231" i="8"/>
  <c r="K231" i="8" s="1"/>
  <c r="H231" i="8"/>
  <c r="F231" i="8"/>
  <c r="E231" i="8"/>
  <c r="D231" i="8"/>
  <c r="T230" i="8"/>
  <c r="S230" i="8"/>
  <c r="R230" i="8"/>
  <c r="Q230" i="8"/>
  <c r="P230" i="8"/>
  <c r="U230" i="8" s="1"/>
  <c r="L230" i="8"/>
  <c r="J230" i="8"/>
  <c r="H230" i="8"/>
  <c r="F230" i="8"/>
  <c r="E230" i="8"/>
  <c r="D230" i="8"/>
  <c r="G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T224" i="8" s="1"/>
  <c r="Q224" i="8"/>
  <c r="P224" i="8"/>
  <c r="L224" i="8"/>
  <c r="J224" i="8"/>
  <c r="K224" i="8" s="1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N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L205" i="8"/>
  <c r="J205" i="8"/>
  <c r="K205" i="8" s="1"/>
  <c r="H205" i="8"/>
  <c r="F205" i="8"/>
  <c r="E205" i="8"/>
  <c r="M205" i="8" s="1"/>
  <c r="D205" i="8"/>
  <c r="S204" i="8"/>
  <c r="R204" i="8"/>
  <c r="T204" i="8" s="1"/>
  <c r="Q204" i="8"/>
  <c r="P204" i="8"/>
  <c r="U204" i="8" s="1"/>
  <c r="L204" i="8"/>
  <c r="J204" i="8"/>
  <c r="H204" i="8"/>
  <c r="F204" i="8"/>
  <c r="N204" i="8" s="1"/>
  <c r="E204" i="8"/>
  <c r="M204" i="8" s="1"/>
  <c r="D204" i="8"/>
  <c r="G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U198" i="8" s="1"/>
  <c r="L198" i="8"/>
  <c r="J198" i="8"/>
  <c r="K198" i="8" s="1"/>
  <c r="I198" i="8"/>
  <c r="H198" i="8"/>
  <c r="F198" i="8"/>
  <c r="G198" i="8" s="1"/>
  <c r="E198" i="8"/>
  <c r="M198" i="8" s="1"/>
  <c r="D198" i="8"/>
  <c r="U197" i="8"/>
  <c r="T197" i="8"/>
  <c r="O197" i="8"/>
  <c r="N197" i="8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E191" i="8"/>
  <c r="D191" i="8"/>
  <c r="G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H185" i="8"/>
  <c r="I185" i="8" s="1"/>
  <c r="F185" i="8"/>
  <c r="N185" i="8" s="1"/>
  <c r="O185" i="8" s="1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T179" i="8"/>
  <c r="S179" i="8"/>
  <c r="R179" i="8"/>
  <c r="Q179" i="8"/>
  <c r="P179" i="8"/>
  <c r="U179" i="8" s="1"/>
  <c r="L179" i="8"/>
  <c r="M179" i="8" s="1"/>
  <c r="J179" i="8"/>
  <c r="H179" i="8"/>
  <c r="F179" i="8"/>
  <c r="N179" i="8" s="1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M170" i="8" s="1"/>
  <c r="D170" i="8"/>
  <c r="I170" i="8" s="1"/>
  <c r="T169" i="8"/>
  <c r="S169" i="8"/>
  <c r="R169" i="8"/>
  <c r="Q169" i="8"/>
  <c r="P169" i="8"/>
  <c r="U169" i="8" s="1"/>
  <c r="L169" i="8"/>
  <c r="J169" i="8"/>
  <c r="H169" i="8"/>
  <c r="F169" i="8"/>
  <c r="E169" i="8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U163" i="8" s="1"/>
  <c r="H163" i="8"/>
  <c r="F163" i="8"/>
  <c r="E163" i="8"/>
  <c r="M163" i="8" s="1"/>
  <c r="D163" i="8"/>
  <c r="I163" i="8" s="1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L157" i="8"/>
  <c r="J157" i="8"/>
  <c r="H157" i="8"/>
  <c r="F157" i="8"/>
  <c r="E157" i="8"/>
  <c r="M157" i="8" s="1"/>
  <c r="D157" i="8"/>
  <c r="G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O150" i="8"/>
  <c r="L150" i="8"/>
  <c r="J150" i="8"/>
  <c r="U150" i="8" s="1"/>
  <c r="I150" i="8"/>
  <c r="H150" i="8"/>
  <c r="G150" i="8"/>
  <c r="F150" i="8"/>
  <c r="N150" i="8" s="1"/>
  <c r="E150" i="8"/>
  <c r="M150" i="8" s="1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T144" i="8"/>
  <c r="S144" i="8"/>
  <c r="R144" i="8"/>
  <c r="Q144" i="8"/>
  <c r="P144" i="8"/>
  <c r="U144" i="8" s="1"/>
  <c r="M144" i="8"/>
  <c r="L144" i="8"/>
  <c r="J144" i="8"/>
  <c r="H144" i="8"/>
  <c r="F144" i="8"/>
  <c r="E144" i="8"/>
  <c r="D144" i="8"/>
  <c r="G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I137" i="8" s="1"/>
  <c r="F137" i="8"/>
  <c r="N137" i="8" s="1"/>
  <c r="O137" i="8" s="1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M132" i="8"/>
  <c r="L132" i="8"/>
  <c r="J132" i="8"/>
  <c r="H132" i="8"/>
  <c r="F132" i="8"/>
  <c r="N132" i="8" s="1"/>
  <c r="E132" i="8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L126" i="8"/>
  <c r="J126" i="8"/>
  <c r="I126" i="8"/>
  <c r="H126" i="8"/>
  <c r="F126" i="8"/>
  <c r="E126" i="8"/>
  <c r="M126" i="8" s="1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L121" i="8"/>
  <c r="J121" i="8"/>
  <c r="H121" i="8"/>
  <c r="F121" i="8"/>
  <c r="E121" i="8"/>
  <c r="M121" i="8" s="1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S112" i="8"/>
  <c r="R112" i="8"/>
  <c r="T112" i="8" s="1"/>
  <c r="Q112" i="8"/>
  <c r="P112" i="8"/>
  <c r="L112" i="8"/>
  <c r="K112" i="8"/>
  <c r="J112" i="8"/>
  <c r="H112" i="8"/>
  <c r="G112" i="8"/>
  <c r="F112" i="8"/>
  <c r="E112" i="8"/>
  <c r="M112" i="8" s="1"/>
  <c r="D112" i="8"/>
  <c r="I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T106" i="8"/>
  <c r="S106" i="8"/>
  <c r="R106" i="8"/>
  <c r="Q106" i="8"/>
  <c r="P106" i="8"/>
  <c r="U106" i="8" s="1"/>
  <c r="L106" i="8"/>
  <c r="J106" i="8"/>
  <c r="H106" i="8"/>
  <c r="F106" i="8"/>
  <c r="N106" i="8" s="1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L102" i="8"/>
  <c r="K102" i="8"/>
  <c r="J102" i="8"/>
  <c r="U102" i="8" s="1"/>
  <c r="H102" i="8"/>
  <c r="N102" i="8" s="1"/>
  <c r="O102" i="8" s="1"/>
  <c r="G102" i="8"/>
  <c r="F102" i="8"/>
  <c r="E102" i="8"/>
  <c r="D102" i="8"/>
  <c r="I102" i="8" s="1"/>
  <c r="U101" i="8"/>
  <c r="T101" i="8"/>
  <c r="S101" i="8"/>
  <c r="R101" i="8"/>
  <c r="Q101" i="8"/>
  <c r="P101" i="8"/>
  <c r="L101" i="8"/>
  <c r="J101" i="8"/>
  <c r="H101" i="8"/>
  <c r="F101" i="8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Q96" i="8"/>
  <c r="P96" i="8"/>
  <c r="L96" i="8"/>
  <c r="J96" i="8"/>
  <c r="U96" i="8" s="1"/>
  <c r="H96" i="8"/>
  <c r="F96" i="8"/>
  <c r="G96" i="8" s="1"/>
  <c r="E96" i="8"/>
  <c r="D96" i="8"/>
  <c r="I96" i="8" s="1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S91" i="8"/>
  <c r="R91" i="8"/>
  <c r="T91" i="8" s="1"/>
  <c r="Q91" i="8"/>
  <c r="P91" i="8"/>
  <c r="U91" i="8" s="1"/>
  <c r="L91" i="8"/>
  <c r="J91" i="8"/>
  <c r="H91" i="8"/>
  <c r="F91" i="8"/>
  <c r="N91" i="8" s="1"/>
  <c r="E91" i="8"/>
  <c r="M91" i="8" s="1"/>
  <c r="D91" i="8"/>
  <c r="G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L85" i="8"/>
  <c r="J85" i="8"/>
  <c r="U85" i="8" s="1"/>
  <c r="H85" i="8"/>
  <c r="N85" i="8" s="1"/>
  <c r="O85" i="8" s="1"/>
  <c r="F85" i="8"/>
  <c r="E85" i="8"/>
  <c r="K85" i="8" s="1"/>
  <c r="D85" i="8"/>
  <c r="I85" i="8" s="1"/>
  <c r="U84" i="8"/>
  <c r="S84" i="8"/>
  <c r="R84" i="8"/>
  <c r="T84" i="8" s="1"/>
  <c r="Q84" i="8"/>
  <c r="P84" i="8"/>
  <c r="L84" i="8"/>
  <c r="J84" i="8"/>
  <c r="H84" i="8"/>
  <c r="F84" i="8"/>
  <c r="E84" i="8"/>
  <c r="M84" i="8" s="1"/>
  <c r="D84" i="8"/>
  <c r="G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L78" i="8"/>
  <c r="K78" i="8"/>
  <c r="J78" i="8"/>
  <c r="H78" i="8"/>
  <c r="N78" i="8" s="1"/>
  <c r="F78" i="8"/>
  <c r="E78" i="8"/>
  <c r="M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L70" i="8"/>
  <c r="J70" i="8"/>
  <c r="U70" i="8" s="1"/>
  <c r="H70" i="8"/>
  <c r="F70" i="8"/>
  <c r="E70" i="8"/>
  <c r="M70" i="8" s="1"/>
  <c r="D70" i="8"/>
  <c r="G70" i="8" s="1"/>
  <c r="U69" i="8"/>
  <c r="T69" i="8"/>
  <c r="O69" i="8"/>
  <c r="N69" i="8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U58" i="8"/>
  <c r="S58" i="8"/>
  <c r="R58" i="8"/>
  <c r="T58" i="8" s="1"/>
  <c r="Q58" i="8"/>
  <c r="P58" i="8"/>
  <c r="L58" i="8"/>
  <c r="J58" i="8"/>
  <c r="H58" i="8"/>
  <c r="F58" i="8"/>
  <c r="E58" i="8"/>
  <c r="M58" i="8" s="1"/>
  <c r="D58" i="8"/>
  <c r="I58" i="8" s="1"/>
  <c r="U57" i="8"/>
  <c r="T57" i="8"/>
  <c r="O57" i="8"/>
  <c r="N57" i="8"/>
  <c r="M57" i="8"/>
  <c r="K57" i="8"/>
  <c r="I57" i="8"/>
  <c r="G57" i="8"/>
  <c r="S54" i="8"/>
  <c r="R54" i="8"/>
  <c r="Q54" i="8"/>
  <c r="P54" i="8"/>
  <c r="L54" i="8"/>
  <c r="J54" i="8"/>
  <c r="U54" i="8" s="1"/>
  <c r="H54" i="8"/>
  <c r="F54" i="8"/>
  <c r="E54" i="8"/>
  <c r="M54" i="8" s="1"/>
  <c r="D54" i="8"/>
  <c r="I54" i="8" s="1"/>
  <c r="T53" i="8"/>
  <c r="S53" i="8"/>
  <c r="R53" i="8"/>
  <c r="Q53" i="8"/>
  <c r="P53" i="8"/>
  <c r="U53" i="8" s="1"/>
  <c r="O53" i="8"/>
  <c r="L53" i="8"/>
  <c r="J53" i="8"/>
  <c r="H53" i="8"/>
  <c r="F53" i="8"/>
  <c r="E53" i="8"/>
  <c r="M53" i="8" s="1"/>
  <c r="D53" i="8"/>
  <c r="G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U47" i="8"/>
  <c r="S47" i="8"/>
  <c r="R47" i="8"/>
  <c r="Q47" i="8"/>
  <c r="P47" i="8"/>
  <c r="L47" i="8"/>
  <c r="J47" i="8"/>
  <c r="I47" i="8"/>
  <c r="H47" i="8"/>
  <c r="F47" i="8"/>
  <c r="E47" i="8"/>
  <c r="D47" i="8"/>
  <c r="G47" i="8" s="1"/>
  <c r="U46" i="8"/>
  <c r="T46" i="8"/>
  <c r="O46" i="8"/>
  <c r="N46" i="8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L40" i="8"/>
  <c r="J40" i="8"/>
  <c r="U40" i="8" s="1"/>
  <c r="H40" i="8"/>
  <c r="F40" i="8"/>
  <c r="E40" i="8"/>
  <c r="M40" i="8" s="1"/>
  <c r="D40" i="8"/>
  <c r="I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L35" i="8"/>
  <c r="J35" i="8"/>
  <c r="U35" i="8" s="1"/>
  <c r="I35" i="8"/>
  <c r="H35" i="8"/>
  <c r="F35" i="8"/>
  <c r="E35" i="8"/>
  <c r="M35" i="8" s="1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E27" i="8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L19" i="8"/>
  <c r="J19" i="8"/>
  <c r="I19" i="8"/>
  <c r="H19" i="8"/>
  <c r="F19" i="8"/>
  <c r="E19" i="8"/>
  <c r="D19" i="8"/>
  <c r="G19" i="8" s="1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U10" i="8"/>
  <c r="S10" i="8"/>
  <c r="T10" i="8" s="1"/>
  <c r="R10" i="8"/>
  <c r="Q10" i="8"/>
  <c r="P10" i="8"/>
  <c r="L10" i="8"/>
  <c r="J10" i="8"/>
  <c r="H10" i="8"/>
  <c r="F10" i="8"/>
  <c r="N10" i="8" s="1"/>
  <c r="E10" i="8"/>
  <c r="M10" i="8" s="1"/>
  <c r="D10" i="8"/>
  <c r="I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T339" i="7" s="1"/>
  <c r="R339" i="7"/>
  <c r="Q339" i="7"/>
  <c r="P339" i="7"/>
  <c r="U339" i="7" s="1"/>
  <c r="L339" i="7"/>
  <c r="J339" i="7"/>
  <c r="H339" i="7"/>
  <c r="G339" i="7"/>
  <c r="F339" i="7"/>
  <c r="N339" i="7" s="1"/>
  <c r="O339" i="7" s="1"/>
  <c r="E339" i="7"/>
  <c r="K339" i="7" s="1"/>
  <c r="D339" i="7"/>
  <c r="I339" i="7" s="1"/>
  <c r="S338" i="7"/>
  <c r="R338" i="7"/>
  <c r="Q338" i="7"/>
  <c r="P338" i="7"/>
  <c r="L338" i="7"/>
  <c r="J338" i="7"/>
  <c r="H338" i="7"/>
  <c r="I338" i="7" s="1"/>
  <c r="F338" i="7"/>
  <c r="E338" i="7"/>
  <c r="D338" i="7"/>
  <c r="S337" i="7"/>
  <c r="R337" i="7"/>
  <c r="T337" i="7" s="1"/>
  <c r="Q337" i="7"/>
  <c r="P337" i="7"/>
  <c r="U337" i="7" s="1"/>
  <c r="L337" i="7"/>
  <c r="J337" i="7"/>
  <c r="H337" i="7"/>
  <c r="G337" i="7"/>
  <c r="F337" i="7"/>
  <c r="N337" i="7" s="1"/>
  <c r="O337" i="7" s="1"/>
  <c r="E337" i="7"/>
  <c r="K337" i="7" s="1"/>
  <c r="D337" i="7"/>
  <c r="I337" i="7" s="1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T332" i="7" s="1"/>
  <c r="Q332" i="7"/>
  <c r="P332" i="7"/>
  <c r="L332" i="7"/>
  <c r="J332" i="7"/>
  <c r="U332" i="7" s="1"/>
  <c r="I332" i="7"/>
  <c r="H332" i="7"/>
  <c r="F332" i="7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O330" i="7"/>
  <c r="N330" i="7"/>
  <c r="M330" i="7"/>
  <c r="K330" i="7"/>
  <c r="I330" i="7"/>
  <c r="G330" i="7"/>
  <c r="U329" i="7"/>
  <c r="T329" i="7"/>
  <c r="O329" i="7"/>
  <c r="N329" i="7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O327" i="7"/>
  <c r="N327" i="7"/>
  <c r="M327" i="7"/>
  <c r="K327" i="7"/>
  <c r="I327" i="7"/>
  <c r="G327" i="7"/>
  <c r="U326" i="7"/>
  <c r="T326" i="7"/>
  <c r="O326" i="7"/>
  <c r="N326" i="7"/>
  <c r="M326" i="7"/>
  <c r="K326" i="7"/>
  <c r="I326" i="7"/>
  <c r="G326" i="7"/>
  <c r="U325" i="7"/>
  <c r="T325" i="7"/>
  <c r="O325" i="7"/>
  <c r="N325" i="7"/>
  <c r="M325" i="7"/>
  <c r="K325" i="7"/>
  <c r="I325" i="7"/>
  <c r="G325" i="7"/>
  <c r="U324" i="7"/>
  <c r="T324" i="7"/>
  <c r="O324" i="7"/>
  <c r="N324" i="7"/>
  <c r="M324" i="7"/>
  <c r="K324" i="7"/>
  <c r="I324" i="7"/>
  <c r="G324" i="7"/>
  <c r="S323" i="7"/>
  <c r="R323" i="7"/>
  <c r="T323" i="7" s="1"/>
  <c r="Q323" i="7"/>
  <c r="P323" i="7"/>
  <c r="U323" i="7" s="1"/>
  <c r="L323" i="7"/>
  <c r="J323" i="7"/>
  <c r="H323" i="7"/>
  <c r="F323" i="7"/>
  <c r="E323" i="7"/>
  <c r="D323" i="7"/>
  <c r="I323" i="7" s="1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T317" i="7" s="1"/>
  <c r="Q317" i="7"/>
  <c r="P317" i="7"/>
  <c r="L317" i="7"/>
  <c r="J317" i="7"/>
  <c r="H317" i="7"/>
  <c r="F317" i="7"/>
  <c r="E317" i="7"/>
  <c r="M317" i="7" s="1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O315" i="7"/>
  <c r="N315" i="7"/>
  <c r="M315" i="7"/>
  <c r="K315" i="7"/>
  <c r="I315" i="7"/>
  <c r="G315" i="7"/>
  <c r="U314" i="7"/>
  <c r="T314" i="7"/>
  <c r="O314" i="7"/>
  <c r="N314" i="7"/>
  <c r="M314" i="7"/>
  <c r="K314" i="7"/>
  <c r="I314" i="7"/>
  <c r="G314" i="7"/>
  <c r="U313" i="7"/>
  <c r="T313" i="7"/>
  <c r="O313" i="7"/>
  <c r="N313" i="7"/>
  <c r="M313" i="7"/>
  <c r="K313" i="7"/>
  <c r="I313" i="7"/>
  <c r="G313" i="7"/>
  <c r="U312" i="7"/>
  <c r="T312" i="7"/>
  <c r="O312" i="7"/>
  <c r="N312" i="7"/>
  <c r="M312" i="7"/>
  <c r="K312" i="7"/>
  <c r="I312" i="7"/>
  <c r="G312" i="7"/>
  <c r="U311" i="7"/>
  <c r="T311" i="7"/>
  <c r="O311" i="7"/>
  <c r="N311" i="7"/>
  <c r="M311" i="7"/>
  <c r="K311" i="7"/>
  <c r="I311" i="7"/>
  <c r="G311" i="7"/>
  <c r="S310" i="7"/>
  <c r="T310" i="7" s="1"/>
  <c r="R310" i="7"/>
  <c r="Q310" i="7"/>
  <c r="P310" i="7"/>
  <c r="L310" i="7"/>
  <c r="K310" i="7"/>
  <c r="J310" i="7"/>
  <c r="H310" i="7"/>
  <c r="F310" i="7"/>
  <c r="E310" i="7"/>
  <c r="M310" i="7" s="1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P303" i="7"/>
  <c r="L303" i="7"/>
  <c r="J303" i="7"/>
  <c r="H303" i="7"/>
  <c r="F303" i="7"/>
  <c r="E303" i="7"/>
  <c r="M303" i="7" s="1"/>
  <c r="D303" i="7"/>
  <c r="I303" i="7" s="1"/>
  <c r="U302" i="7"/>
  <c r="T302" i="7"/>
  <c r="N302" i="7"/>
  <c r="O302" i="7" s="1"/>
  <c r="M302" i="7"/>
  <c r="K302" i="7"/>
  <c r="I302" i="7"/>
  <c r="G302" i="7"/>
  <c r="S299" i="7"/>
  <c r="T299" i="7" s="1"/>
  <c r="R299" i="7"/>
  <c r="Q299" i="7"/>
  <c r="P299" i="7"/>
  <c r="L299" i="7"/>
  <c r="K299" i="7"/>
  <c r="J299" i="7"/>
  <c r="H299" i="7"/>
  <c r="F299" i="7"/>
  <c r="E299" i="7"/>
  <c r="D299" i="7"/>
  <c r="S298" i="7"/>
  <c r="R298" i="7"/>
  <c r="T298" i="7" s="1"/>
  <c r="Q298" i="7"/>
  <c r="P298" i="7"/>
  <c r="L298" i="7"/>
  <c r="J298" i="7"/>
  <c r="H298" i="7"/>
  <c r="F298" i="7"/>
  <c r="E298" i="7"/>
  <c r="M298" i="7" s="1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O293" i="7"/>
  <c r="N293" i="7"/>
  <c r="M293" i="7"/>
  <c r="K293" i="7"/>
  <c r="I293" i="7"/>
  <c r="G293" i="7"/>
  <c r="S292" i="7"/>
  <c r="R292" i="7"/>
  <c r="Q292" i="7"/>
  <c r="P292" i="7"/>
  <c r="L292" i="7"/>
  <c r="K292" i="7"/>
  <c r="J292" i="7"/>
  <c r="H292" i="7"/>
  <c r="F292" i="7"/>
  <c r="E292" i="7"/>
  <c r="M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T285" i="7" s="1"/>
  <c r="Q285" i="7"/>
  <c r="P285" i="7"/>
  <c r="L285" i="7"/>
  <c r="J285" i="7"/>
  <c r="U285" i="7" s="1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U275" i="7" s="1"/>
  <c r="L275" i="7"/>
  <c r="J275" i="7"/>
  <c r="H275" i="7"/>
  <c r="F275" i="7"/>
  <c r="E275" i="7"/>
  <c r="M275" i="7" s="1"/>
  <c r="D275" i="7"/>
  <c r="I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U267" i="7" s="1"/>
  <c r="H267" i="7"/>
  <c r="F267" i="7"/>
  <c r="E267" i="7"/>
  <c r="D267" i="7"/>
  <c r="U266" i="7"/>
  <c r="T266" i="7"/>
  <c r="O266" i="7"/>
  <c r="N266" i="7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U260" i="7" s="1"/>
  <c r="L260" i="7"/>
  <c r="J260" i="7"/>
  <c r="H260" i="7"/>
  <c r="F260" i="7"/>
  <c r="N260" i="7" s="1"/>
  <c r="E260" i="7"/>
  <c r="D260" i="7"/>
  <c r="I260" i="7" s="1"/>
  <c r="T259" i="7"/>
  <c r="S259" i="7"/>
  <c r="R259" i="7"/>
  <c r="Q259" i="7"/>
  <c r="P259" i="7"/>
  <c r="L259" i="7"/>
  <c r="J259" i="7"/>
  <c r="N259" i="7" s="1"/>
  <c r="H259" i="7"/>
  <c r="F259" i="7"/>
  <c r="E259" i="7"/>
  <c r="D259" i="7"/>
  <c r="G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U254" i="7" s="1"/>
  <c r="O254" i="7"/>
  <c r="L254" i="7"/>
  <c r="K254" i="7"/>
  <c r="J254" i="7"/>
  <c r="H254" i="7"/>
  <c r="F254" i="7"/>
  <c r="E254" i="7"/>
  <c r="M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P247" i="7"/>
  <c r="L247" i="7"/>
  <c r="J247" i="7"/>
  <c r="U247" i="7" s="1"/>
  <c r="H247" i="7"/>
  <c r="F247" i="7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U240" i="7" s="1"/>
  <c r="L240" i="7"/>
  <c r="K240" i="7"/>
  <c r="J240" i="7"/>
  <c r="H240" i="7"/>
  <c r="F240" i="7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U231" i="7" s="1"/>
  <c r="H231" i="7"/>
  <c r="F231" i="7"/>
  <c r="E231" i="7"/>
  <c r="M231" i="7" s="1"/>
  <c r="D231" i="7"/>
  <c r="S230" i="7"/>
  <c r="R230" i="7"/>
  <c r="T230" i="7" s="1"/>
  <c r="Q230" i="7"/>
  <c r="P230" i="7"/>
  <c r="U230" i="7" s="1"/>
  <c r="L230" i="7"/>
  <c r="J230" i="7"/>
  <c r="H230" i="7"/>
  <c r="F230" i="7"/>
  <c r="E230" i="7"/>
  <c r="K230" i="7" s="1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T224" i="7"/>
  <c r="S224" i="7"/>
  <c r="R224" i="7"/>
  <c r="Q224" i="7"/>
  <c r="P224" i="7"/>
  <c r="L224" i="7"/>
  <c r="J224" i="7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K216" i="7"/>
  <c r="J216" i="7"/>
  <c r="H216" i="7"/>
  <c r="N216" i="7" s="1"/>
  <c r="O216" i="7" s="1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T205" i="7" s="1"/>
  <c r="Q205" i="7"/>
  <c r="P205" i="7"/>
  <c r="U205" i="7" s="1"/>
  <c r="L205" i="7"/>
  <c r="K205" i="7"/>
  <c r="J205" i="7"/>
  <c r="H205" i="7"/>
  <c r="F205" i="7"/>
  <c r="E205" i="7"/>
  <c r="D205" i="7"/>
  <c r="S204" i="7"/>
  <c r="R204" i="7"/>
  <c r="Q204" i="7"/>
  <c r="P204" i="7"/>
  <c r="L204" i="7"/>
  <c r="J204" i="7"/>
  <c r="U204" i="7" s="1"/>
  <c r="I204" i="7"/>
  <c r="H204" i="7"/>
  <c r="F204" i="7"/>
  <c r="N204" i="7" s="1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U198" i="7" s="1"/>
  <c r="L198" i="7"/>
  <c r="K198" i="7"/>
  <c r="J198" i="7"/>
  <c r="H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T191" i="7" s="1"/>
  <c r="Q191" i="7"/>
  <c r="P191" i="7"/>
  <c r="L191" i="7"/>
  <c r="J191" i="7"/>
  <c r="H191" i="7"/>
  <c r="F191" i="7"/>
  <c r="E191" i="7"/>
  <c r="M191" i="7" s="1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T185" i="7"/>
  <c r="S185" i="7"/>
  <c r="R185" i="7"/>
  <c r="Q185" i="7"/>
  <c r="P185" i="7"/>
  <c r="L185" i="7"/>
  <c r="K185" i="7"/>
  <c r="J185" i="7"/>
  <c r="H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T179" i="7" s="1"/>
  <c r="Q179" i="7"/>
  <c r="P179" i="7"/>
  <c r="L179" i="7"/>
  <c r="J179" i="7"/>
  <c r="I179" i="7"/>
  <c r="H179" i="7"/>
  <c r="F179" i="7"/>
  <c r="E179" i="7"/>
  <c r="D179" i="7"/>
  <c r="G179" i="7" s="1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T170" i="7"/>
  <c r="S170" i="7"/>
  <c r="R170" i="7"/>
  <c r="Q170" i="7"/>
  <c r="P170" i="7"/>
  <c r="U170" i="7" s="1"/>
  <c r="L170" i="7"/>
  <c r="J170" i="7"/>
  <c r="H170" i="7"/>
  <c r="F170" i="7"/>
  <c r="E170" i="7"/>
  <c r="K170" i="7" s="1"/>
  <c r="D170" i="7"/>
  <c r="S169" i="7"/>
  <c r="R169" i="7"/>
  <c r="T169" i="7" s="1"/>
  <c r="Q169" i="7"/>
  <c r="P169" i="7"/>
  <c r="U169" i="7" s="1"/>
  <c r="L169" i="7"/>
  <c r="J169" i="7"/>
  <c r="N169" i="7" s="1"/>
  <c r="I169" i="7"/>
  <c r="H169" i="7"/>
  <c r="F169" i="7"/>
  <c r="E169" i="7"/>
  <c r="M169" i="7" s="1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T163" i="7"/>
  <c r="S163" i="7"/>
  <c r="R163" i="7"/>
  <c r="Q163" i="7"/>
  <c r="P163" i="7"/>
  <c r="U163" i="7" s="1"/>
  <c r="L163" i="7"/>
  <c r="J163" i="7"/>
  <c r="H163" i="7"/>
  <c r="F163" i="7"/>
  <c r="E163" i="7"/>
  <c r="M163" i="7" s="1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Q157" i="7"/>
  <c r="P157" i="7"/>
  <c r="L157" i="7"/>
  <c r="J157" i="7"/>
  <c r="U157" i="7" s="1"/>
  <c r="H157" i="7"/>
  <c r="I157" i="7" s="1"/>
  <c r="F157" i="7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O153" i="7"/>
  <c r="N153" i="7"/>
  <c r="M153" i="7"/>
  <c r="K153" i="7"/>
  <c r="I153" i="7"/>
  <c r="G153" i="7"/>
  <c r="U152" i="7"/>
  <c r="T152" i="7"/>
  <c r="O152" i="7"/>
  <c r="N152" i="7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L150" i="7"/>
  <c r="J150" i="7"/>
  <c r="H150" i="7"/>
  <c r="F150" i="7"/>
  <c r="E150" i="7"/>
  <c r="M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U144" i="7"/>
  <c r="S144" i="7"/>
  <c r="R144" i="7"/>
  <c r="Q144" i="7"/>
  <c r="P144" i="7"/>
  <c r="L144" i="7"/>
  <c r="J144" i="7"/>
  <c r="I144" i="7"/>
  <c r="H144" i="7"/>
  <c r="F144" i="7"/>
  <c r="E144" i="7"/>
  <c r="M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T137" i="7" s="1"/>
  <c r="Q137" i="7"/>
  <c r="P137" i="7"/>
  <c r="U137" i="7" s="1"/>
  <c r="L137" i="7"/>
  <c r="J137" i="7"/>
  <c r="H137" i="7"/>
  <c r="F137" i="7"/>
  <c r="N137" i="7" s="1"/>
  <c r="O137" i="7" s="1"/>
  <c r="E137" i="7"/>
  <c r="K137" i="7" s="1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P132" i="7"/>
  <c r="L132" i="7"/>
  <c r="J132" i="7"/>
  <c r="U132" i="7" s="1"/>
  <c r="I132" i="7"/>
  <c r="H132" i="7"/>
  <c r="F132" i="7"/>
  <c r="E132" i="7"/>
  <c r="M132" i="7" s="1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T126" i="7" s="1"/>
  <c r="Q126" i="7"/>
  <c r="P126" i="7"/>
  <c r="U126" i="7" s="1"/>
  <c r="L126" i="7"/>
  <c r="K126" i="7"/>
  <c r="J126" i="7"/>
  <c r="H126" i="7"/>
  <c r="F126" i="7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L121" i="7"/>
  <c r="J121" i="7"/>
  <c r="H121" i="7"/>
  <c r="F121" i="7"/>
  <c r="N121" i="7" s="1"/>
  <c r="E121" i="7"/>
  <c r="M121" i="7" s="1"/>
  <c r="D121" i="7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N116" i="7"/>
  <c r="O116" i="7" s="1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T112" i="7"/>
  <c r="S112" i="7"/>
  <c r="R112" i="7"/>
  <c r="Q112" i="7"/>
  <c r="P112" i="7"/>
  <c r="L112" i="7"/>
  <c r="K112" i="7"/>
  <c r="J112" i="7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P106" i="7"/>
  <c r="L106" i="7"/>
  <c r="J106" i="7"/>
  <c r="U106" i="7" s="1"/>
  <c r="I106" i="7"/>
  <c r="H106" i="7"/>
  <c r="F106" i="7"/>
  <c r="E106" i="7"/>
  <c r="D106" i="7"/>
  <c r="U105" i="7"/>
  <c r="T105" i="7"/>
  <c r="O105" i="7"/>
  <c r="N105" i="7"/>
  <c r="M105" i="7"/>
  <c r="K105" i="7"/>
  <c r="I105" i="7"/>
  <c r="G105" i="7"/>
  <c r="S102" i="7"/>
  <c r="R102" i="7"/>
  <c r="T102" i="7" s="1"/>
  <c r="Q102" i="7"/>
  <c r="P102" i="7"/>
  <c r="U102" i="7" s="1"/>
  <c r="L102" i="7"/>
  <c r="J102" i="7"/>
  <c r="H102" i="7"/>
  <c r="F102" i="7"/>
  <c r="E102" i="7"/>
  <c r="M102" i="7" s="1"/>
  <c r="D102" i="7"/>
  <c r="S101" i="7"/>
  <c r="R101" i="7"/>
  <c r="Q101" i="7"/>
  <c r="P101" i="7"/>
  <c r="L101" i="7"/>
  <c r="J101" i="7"/>
  <c r="U101" i="7" s="1"/>
  <c r="I101" i="7"/>
  <c r="H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T96" i="7" s="1"/>
  <c r="Q96" i="7"/>
  <c r="P96" i="7"/>
  <c r="U96" i="7" s="1"/>
  <c r="L96" i="7"/>
  <c r="J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L91" i="7"/>
  <c r="J91" i="7"/>
  <c r="H91" i="7"/>
  <c r="F91" i="7"/>
  <c r="E91" i="7"/>
  <c r="M91" i="7" s="1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T85" i="7"/>
  <c r="S85" i="7"/>
  <c r="R85" i="7"/>
  <c r="Q85" i="7"/>
  <c r="P85" i="7"/>
  <c r="U85" i="7" s="1"/>
  <c r="L85" i="7"/>
  <c r="K85" i="7"/>
  <c r="J85" i="7"/>
  <c r="H85" i="7"/>
  <c r="F85" i="7"/>
  <c r="E85" i="7"/>
  <c r="D85" i="7"/>
  <c r="S84" i="7"/>
  <c r="R84" i="7"/>
  <c r="Q84" i="7"/>
  <c r="P84" i="7"/>
  <c r="L84" i="7"/>
  <c r="J84" i="7"/>
  <c r="H84" i="7"/>
  <c r="F84" i="7"/>
  <c r="N84" i="7" s="1"/>
  <c r="E84" i="7"/>
  <c r="M84" i="7" s="1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T78" i="7"/>
  <c r="S78" i="7"/>
  <c r="R78" i="7"/>
  <c r="Q78" i="7"/>
  <c r="P78" i="7"/>
  <c r="U78" i="7" s="1"/>
  <c r="L78" i="7"/>
  <c r="K78" i="7"/>
  <c r="J78" i="7"/>
  <c r="H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N70" i="7"/>
  <c r="L70" i="7"/>
  <c r="J70" i="7"/>
  <c r="U70" i="7" s="1"/>
  <c r="I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T63" i="7"/>
  <c r="S63" i="7"/>
  <c r="R63" i="7"/>
  <c r="Q63" i="7"/>
  <c r="P63" i="7"/>
  <c r="U63" i="7" s="1"/>
  <c r="L63" i="7"/>
  <c r="J63" i="7"/>
  <c r="H63" i="7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L58" i="7"/>
  <c r="J58" i="7"/>
  <c r="U58" i="7" s="1"/>
  <c r="I58" i="7"/>
  <c r="H58" i="7"/>
  <c r="F58" i="7"/>
  <c r="E58" i="7"/>
  <c r="M58" i="7" s="1"/>
  <c r="D58" i="7"/>
  <c r="U57" i="7"/>
  <c r="T57" i="7"/>
  <c r="O57" i="7"/>
  <c r="N57" i="7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F54" i="7"/>
  <c r="N54" i="7" s="1"/>
  <c r="E54" i="7"/>
  <c r="K54" i="7" s="1"/>
  <c r="D54" i="7"/>
  <c r="U53" i="7"/>
  <c r="S53" i="7"/>
  <c r="R53" i="7"/>
  <c r="T53" i="7" s="1"/>
  <c r="Q53" i="7"/>
  <c r="P53" i="7"/>
  <c r="L53" i="7"/>
  <c r="J53" i="7"/>
  <c r="I53" i="7"/>
  <c r="H53" i="7"/>
  <c r="N53" i="7" s="1"/>
  <c r="F53" i="7"/>
  <c r="E53" i="7"/>
  <c r="M53" i="7" s="1"/>
  <c r="D53" i="7"/>
  <c r="G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T47" i="7" s="1"/>
  <c r="Q47" i="7"/>
  <c r="P47" i="7"/>
  <c r="U47" i="7" s="1"/>
  <c r="L47" i="7"/>
  <c r="J47" i="7"/>
  <c r="H47" i="7"/>
  <c r="F47" i="7"/>
  <c r="E47" i="7"/>
  <c r="M47" i="7" s="1"/>
  <c r="D47" i="7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U40" i="7"/>
  <c r="S40" i="7"/>
  <c r="R40" i="7"/>
  <c r="T40" i="7" s="1"/>
  <c r="Q40" i="7"/>
  <c r="P40" i="7"/>
  <c r="L40" i="7"/>
  <c r="J40" i="7"/>
  <c r="I40" i="7"/>
  <c r="H40" i="7"/>
  <c r="N40" i="7" s="1"/>
  <c r="F40" i="7"/>
  <c r="E40" i="7"/>
  <c r="M40" i="7" s="1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U35" i="7" s="1"/>
  <c r="L35" i="7"/>
  <c r="J35" i="7"/>
  <c r="H35" i="7"/>
  <c r="F35" i="7"/>
  <c r="E35" i="7"/>
  <c r="M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P27" i="7"/>
  <c r="L27" i="7"/>
  <c r="J27" i="7"/>
  <c r="H27" i="7"/>
  <c r="F27" i="7"/>
  <c r="N27" i="7" s="1"/>
  <c r="E27" i="7"/>
  <c r="M27" i="7" s="1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T19" i="7"/>
  <c r="S19" i="7"/>
  <c r="R19" i="7"/>
  <c r="Q19" i="7"/>
  <c r="P19" i="7"/>
  <c r="L19" i="7"/>
  <c r="K19" i="7"/>
  <c r="J19" i="7"/>
  <c r="H19" i="7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T10" i="7" s="1"/>
  <c r="Q10" i="7"/>
  <c r="P10" i="7"/>
  <c r="L10" i="7"/>
  <c r="J10" i="7"/>
  <c r="I10" i="7"/>
  <c r="H10" i="7"/>
  <c r="F10" i="7"/>
  <c r="E10" i="7"/>
  <c r="D10" i="7"/>
  <c r="U9" i="7"/>
  <c r="T9" i="7"/>
  <c r="O9" i="7"/>
  <c r="N9" i="7"/>
  <c r="M9" i="7"/>
  <c r="K9" i="7"/>
  <c r="I9" i="7"/>
  <c r="G9" i="7"/>
  <c r="U8" i="7"/>
  <c r="T8" i="7"/>
  <c r="O8" i="7"/>
  <c r="N8" i="7"/>
  <c r="M8" i="7"/>
  <c r="K8" i="7"/>
  <c r="I8" i="7"/>
  <c r="G8" i="7"/>
  <c r="S339" i="6"/>
  <c r="R339" i="6"/>
  <c r="Q339" i="6"/>
  <c r="P339" i="6"/>
  <c r="U339" i="6" s="1"/>
  <c r="L339" i="6"/>
  <c r="J339" i="6"/>
  <c r="H339" i="6"/>
  <c r="F339" i="6"/>
  <c r="E339" i="6"/>
  <c r="M339" i="6" s="1"/>
  <c r="D339" i="6"/>
  <c r="I339" i="6" s="1"/>
  <c r="S338" i="6"/>
  <c r="T338" i="6" s="1"/>
  <c r="R338" i="6"/>
  <c r="Q338" i="6"/>
  <c r="P338" i="6"/>
  <c r="L338" i="6"/>
  <c r="J338" i="6"/>
  <c r="H338" i="6"/>
  <c r="F338" i="6"/>
  <c r="E338" i="6"/>
  <c r="D338" i="6"/>
  <c r="S337" i="6"/>
  <c r="R337" i="6"/>
  <c r="Q337" i="6"/>
  <c r="P337" i="6"/>
  <c r="U337" i="6" s="1"/>
  <c r="L337" i="6"/>
  <c r="K337" i="6"/>
  <c r="J337" i="6"/>
  <c r="H337" i="6"/>
  <c r="F337" i="6"/>
  <c r="E337" i="6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F332" i="6"/>
  <c r="N332" i="6" s="1"/>
  <c r="E332" i="6"/>
  <c r="D332" i="6"/>
  <c r="G332" i="6" s="1"/>
  <c r="U331" i="6"/>
  <c r="T331" i="6"/>
  <c r="O331" i="6"/>
  <c r="N331" i="6"/>
  <c r="M331" i="6"/>
  <c r="K331" i="6"/>
  <c r="I331" i="6"/>
  <c r="G331" i="6"/>
  <c r="U330" i="6"/>
  <c r="T330" i="6"/>
  <c r="O330" i="6"/>
  <c r="N330" i="6"/>
  <c r="M330" i="6"/>
  <c r="K330" i="6"/>
  <c r="I330" i="6"/>
  <c r="G330" i="6"/>
  <c r="U329" i="6"/>
  <c r="T329" i="6"/>
  <c r="O329" i="6"/>
  <c r="N329" i="6"/>
  <c r="M329" i="6"/>
  <c r="K329" i="6"/>
  <c r="I329" i="6"/>
  <c r="G329" i="6"/>
  <c r="U328" i="6"/>
  <c r="T328" i="6"/>
  <c r="O328" i="6"/>
  <c r="N328" i="6"/>
  <c r="M328" i="6"/>
  <c r="K328" i="6"/>
  <c r="I328" i="6"/>
  <c r="G328" i="6"/>
  <c r="U327" i="6"/>
  <c r="T327" i="6"/>
  <c r="O327" i="6"/>
  <c r="N327" i="6"/>
  <c r="M327" i="6"/>
  <c r="K327" i="6"/>
  <c r="I327" i="6"/>
  <c r="G327" i="6"/>
  <c r="U326" i="6"/>
  <c r="T326" i="6"/>
  <c r="O326" i="6"/>
  <c r="N326" i="6"/>
  <c r="M326" i="6"/>
  <c r="K326" i="6"/>
  <c r="I326" i="6"/>
  <c r="G326" i="6"/>
  <c r="U325" i="6"/>
  <c r="T325" i="6"/>
  <c r="O325" i="6"/>
  <c r="N325" i="6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Q323" i="6"/>
  <c r="P323" i="6"/>
  <c r="L323" i="6"/>
  <c r="K323" i="6"/>
  <c r="J323" i="6"/>
  <c r="H323" i="6"/>
  <c r="G323" i="6"/>
  <c r="F323" i="6"/>
  <c r="N323" i="6" s="1"/>
  <c r="O323" i="6" s="1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U317" i="6" s="1"/>
  <c r="L317" i="6"/>
  <c r="J317" i="6"/>
  <c r="H317" i="6"/>
  <c r="F317" i="6"/>
  <c r="E317" i="6"/>
  <c r="D317" i="6"/>
  <c r="U316" i="6"/>
  <c r="T316" i="6"/>
  <c r="O316" i="6"/>
  <c r="N316" i="6"/>
  <c r="M316" i="6"/>
  <c r="K316" i="6"/>
  <c r="I316" i="6"/>
  <c r="G316" i="6"/>
  <c r="U315" i="6"/>
  <c r="T315" i="6"/>
  <c r="O315" i="6"/>
  <c r="N315" i="6"/>
  <c r="M315" i="6"/>
  <c r="K315" i="6"/>
  <c r="I315" i="6"/>
  <c r="G315" i="6"/>
  <c r="U314" i="6"/>
  <c r="T314" i="6"/>
  <c r="O314" i="6"/>
  <c r="N314" i="6"/>
  <c r="M314" i="6"/>
  <c r="K314" i="6"/>
  <c r="I314" i="6"/>
  <c r="G314" i="6"/>
  <c r="U313" i="6"/>
  <c r="T313" i="6"/>
  <c r="O313" i="6"/>
  <c r="N313" i="6"/>
  <c r="M313" i="6"/>
  <c r="K313" i="6"/>
  <c r="I313" i="6"/>
  <c r="G313" i="6"/>
  <c r="U312" i="6"/>
  <c r="T312" i="6"/>
  <c r="O312" i="6"/>
  <c r="N312" i="6"/>
  <c r="M312" i="6"/>
  <c r="K312" i="6"/>
  <c r="I312" i="6"/>
  <c r="G312" i="6"/>
  <c r="U311" i="6"/>
  <c r="T311" i="6"/>
  <c r="O311" i="6"/>
  <c r="N311" i="6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G310" i="6"/>
  <c r="F310" i="6"/>
  <c r="N310" i="6" s="1"/>
  <c r="O310" i="6" s="1"/>
  <c r="E310" i="6"/>
  <c r="M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U303" i="6" s="1"/>
  <c r="L303" i="6"/>
  <c r="J303" i="6"/>
  <c r="H303" i="6"/>
  <c r="F303" i="6"/>
  <c r="E303" i="6"/>
  <c r="M303" i="6" s="1"/>
  <c r="D303" i="6"/>
  <c r="G303" i="6" s="1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J299" i="6"/>
  <c r="H299" i="6"/>
  <c r="F299" i="6"/>
  <c r="N299" i="6" s="1"/>
  <c r="O299" i="6" s="1"/>
  <c r="E299" i="6"/>
  <c r="M299" i="6" s="1"/>
  <c r="D299" i="6"/>
  <c r="I299" i="6" s="1"/>
  <c r="T298" i="6"/>
  <c r="S298" i="6"/>
  <c r="R298" i="6"/>
  <c r="Q298" i="6"/>
  <c r="P298" i="6"/>
  <c r="M298" i="6"/>
  <c r="L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L292" i="6"/>
  <c r="J292" i="6"/>
  <c r="K292" i="6" s="1"/>
  <c r="H292" i="6"/>
  <c r="F292" i="6"/>
  <c r="E292" i="6"/>
  <c r="D292" i="6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H285" i="6"/>
  <c r="F285" i="6"/>
  <c r="E285" i="6"/>
  <c r="D285" i="6"/>
  <c r="G285" i="6" s="1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L275" i="6"/>
  <c r="J275" i="6"/>
  <c r="H275" i="6"/>
  <c r="F275" i="6"/>
  <c r="N275" i="6" s="1"/>
  <c r="O275" i="6" s="1"/>
  <c r="E275" i="6"/>
  <c r="M275" i="6" s="1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T267" i="6"/>
  <c r="S267" i="6"/>
  <c r="R267" i="6"/>
  <c r="Q267" i="6"/>
  <c r="P267" i="6"/>
  <c r="U267" i="6" s="1"/>
  <c r="L267" i="6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Q260" i="6"/>
  <c r="P260" i="6"/>
  <c r="U260" i="6" s="1"/>
  <c r="L260" i="6"/>
  <c r="J260" i="6"/>
  <c r="H260" i="6"/>
  <c r="F260" i="6"/>
  <c r="E260" i="6"/>
  <c r="D260" i="6"/>
  <c r="I260" i="6" s="1"/>
  <c r="T259" i="6"/>
  <c r="S259" i="6"/>
  <c r="R259" i="6"/>
  <c r="Q259" i="6"/>
  <c r="P259" i="6"/>
  <c r="L259" i="6"/>
  <c r="J259" i="6"/>
  <c r="H259" i="6"/>
  <c r="F259" i="6"/>
  <c r="E259" i="6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K254" i="6" s="1"/>
  <c r="H254" i="6"/>
  <c r="F254" i="6"/>
  <c r="E254" i="6"/>
  <c r="M254" i="6" s="1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J247" i="6"/>
  <c r="U247" i="6" s="1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O243" i="6"/>
  <c r="N243" i="6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O241" i="6"/>
  <c r="N241" i="6"/>
  <c r="M241" i="6"/>
  <c r="K241" i="6"/>
  <c r="I241" i="6"/>
  <c r="G241" i="6"/>
  <c r="S240" i="6"/>
  <c r="R240" i="6"/>
  <c r="T240" i="6" s="1"/>
  <c r="Q240" i="6"/>
  <c r="P240" i="6"/>
  <c r="U240" i="6" s="1"/>
  <c r="L240" i="6"/>
  <c r="J240" i="6"/>
  <c r="H240" i="6"/>
  <c r="F240" i="6"/>
  <c r="N240" i="6" s="1"/>
  <c r="O240" i="6" s="1"/>
  <c r="E240" i="6"/>
  <c r="M240" i="6" s="1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T231" i="6"/>
  <c r="S231" i="6"/>
  <c r="R231" i="6"/>
  <c r="Q231" i="6"/>
  <c r="P231" i="6"/>
  <c r="U231" i="6" s="1"/>
  <c r="L231" i="6"/>
  <c r="J231" i="6"/>
  <c r="H231" i="6"/>
  <c r="F231" i="6"/>
  <c r="E231" i="6"/>
  <c r="D231" i="6"/>
  <c r="S230" i="6"/>
  <c r="R230" i="6"/>
  <c r="T230" i="6" s="1"/>
  <c r="Q230" i="6"/>
  <c r="P230" i="6"/>
  <c r="U230" i="6" s="1"/>
  <c r="L230" i="6"/>
  <c r="J230" i="6"/>
  <c r="H230" i="6"/>
  <c r="G230" i="6"/>
  <c r="F230" i="6"/>
  <c r="N230" i="6" s="1"/>
  <c r="O230" i="6" s="1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O225" i="6"/>
  <c r="N225" i="6"/>
  <c r="M225" i="6"/>
  <c r="K225" i="6"/>
  <c r="I225" i="6"/>
  <c r="G225" i="6"/>
  <c r="T224" i="6"/>
  <c r="S224" i="6"/>
  <c r="R224" i="6"/>
  <c r="Q224" i="6"/>
  <c r="P224" i="6"/>
  <c r="L224" i="6"/>
  <c r="J224" i="6"/>
  <c r="K224" i="6" s="1"/>
  <c r="H224" i="6"/>
  <c r="I224" i="6" s="1"/>
  <c r="F224" i="6"/>
  <c r="G224" i="6" s="1"/>
  <c r="E224" i="6"/>
  <c r="D224" i="6"/>
  <c r="U223" i="6"/>
  <c r="T223" i="6"/>
  <c r="O223" i="6"/>
  <c r="N223" i="6"/>
  <c r="M223" i="6"/>
  <c r="K223" i="6"/>
  <c r="I223" i="6"/>
  <c r="G223" i="6"/>
  <c r="U222" i="6"/>
  <c r="T222" i="6"/>
  <c r="O222" i="6"/>
  <c r="N222" i="6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O220" i="6"/>
  <c r="N220" i="6"/>
  <c r="M220" i="6"/>
  <c r="K220" i="6"/>
  <c r="I220" i="6"/>
  <c r="G220" i="6"/>
  <c r="U219" i="6"/>
  <c r="T219" i="6"/>
  <c r="O219" i="6"/>
  <c r="N219" i="6"/>
  <c r="M219" i="6"/>
  <c r="K219" i="6"/>
  <c r="I219" i="6"/>
  <c r="G219" i="6"/>
  <c r="U218" i="6"/>
  <c r="T218" i="6"/>
  <c r="O218" i="6"/>
  <c r="N218" i="6"/>
  <c r="M218" i="6"/>
  <c r="K218" i="6"/>
  <c r="I218" i="6"/>
  <c r="G218" i="6"/>
  <c r="U217" i="6"/>
  <c r="T217" i="6"/>
  <c r="O217" i="6"/>
  <c r="N217" i="6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H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T205" i="6" s="1"/>
  <c r="Q205" i="6"/>
  <c r="P205" i="6"/>
  <c r="L205" i="6"/>
  <c r="J205" i="6"/>
  <c r="H205" i="6"/>
  <c r="I205" i="6" s="1"/>
  <c r="F205" i="6"/>
  <c r="G205" i="6" s="1"/>
  <c r="E205" i="6"/>
  <c r="M205" i="6" s="1"/>
  <c r="D205" i="6"/>
  <c r="S204" i="6"/>
  <c r="R204" i="6"/>
  <c r="T204" i="6" s="1"/>
  <c r="Q204" i="6"/>
  <c r="P204" i="6"/>
  <c r="U204" i="6" s="1"/>
  <c r="L204" i="6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L198" i="6"/>
  <c r="J198" i="6"/>
  <c r="H198" i="6"/>
  <c r="F198" i="6"/>
  <c r="E198" i="6"/>
  <c r="M198" i="6" s="1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T191" i="6"/>
  <c r="S191" i="6"/>
  <c r="R191" i="6"/>
  <c r="Q191" i="6"/>
  <c r="P191" i="6"/>
  <c r="L191" i="6"/>
  <c r="J191" i="6"/>
  <c r="H191" i="6"/>
  <c r="F191" i="6"/>
  <c r="E191" i="6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H185" i="6"/>
  <c r="F185" i="6"/>
  <c r="G185" i="6" s="1"/>
  <c r="E185" i="6"/>
  <c r="M185" i="6" s="1"/>
  <c r="D185" i="6"/>
  <c r="I185" i="6" s="1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T179" i="6"/>
  <c r="S179" i="6"/>
  <c r="R179" i="6"/>
  <c r="Q179" i="6"/>
  <c r="P179" i="6"/>
  <c r="L179" i="6"/>
  <c r="J179" i="6"/>
  <c r="H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P170" i="6"/>
  <c r="L170" i="6"/>
  <c r="J170" i="6"/>
  <c r="I170" i="6"/>
  <c r="H170" i="6"/>
  <c r="F170" i="6"/>
  <c r="G170" i="6" s="1"/>
  <c r="E170" i="6"/>
  <c r="D170" i="6"/>
  <c r="S169" i="6"/>
  <c r="R169" i="6"/>
  <c r="T169" i="6" s="1"/>
  <c r="Q169" i="6"/>
  <c r="P169" i="6"/>
  <c r="U169" i="6" s="1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L163" i="6"/>
  <c r="J163" i="6"/>
  <c r="H163" i="6"/>
  <c r="F163" i="6"/>
  <c r="E163" i="6"/>
  <c r="M163" i="6" s="1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T157" i="6"/>
  <c r="S157" i="6"/>
  <c r="R157" i="6"/>
  <c r="Q157" i="6"/>
  <c r="P157" i="6"/>
  <c r="L157" i="6"/>
  <c r="J157" i="6"/>
  <c r="H157" i="6"/>
  <c r="F157" i="6"/>
  <c r="E157" i="6"/>
  <c r="D157" i="6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J150" i="6"/>
  <c r="I150" i="6"/>
  <c r="H150" i="6"/>
  <c r="F150" i="6"/>
  <c r="G150" i="6" s="1"/>
  <c r="E150" i="6"/>
  <c r="M150" i="6" s="1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T144" i="6" s="1"/>
  <c r="Q144" i="6"/>
  <c r="P144" i="6"/>
  <c r="U144" i="6" s="1"/>
  <c r="L144" i="6"/>
  <c r="J144" i="6"/>
  <c r="H144" i="6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T137" i="6" s="1"/>
  <c r="Q137" i="6"/>
  <c r="P137" i="6"/>
  <c r="L137" i="6"/>
  <c r="J137" i="6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T132" i="6"/>
  <c r="S132" i="6"/>
  <c r="R132" i="6"/>
  <c r="Q132" i="6"/>
  <c r="P132" i="6"/>
  <c r="U132" i="6" s="1"/>
  <c r="L132" i="6"/>
  <c r="J132" i="6"/>
  <c r="H132" i="6"/>
  <c r="F132" i="6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Q126" i="6"/>
  <c r="P126" i="6"/>
  <c r="L126" i="6"/>
  <c r="J126" i="6"/>
  <c r="H126" i="6"/>
  <c r="F126" i="6"/>
  <c r="E126" i="6"/>
  <c r="M126" i="6" s="1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T121" i="6"/>
  <c r="S121" i="6"/>
  <c r="R121" i="6"/>
  <c r="Q121" i="6"/>
  <c r="P121" i="6"/>
  <c r="U121" i="6" s="1"/>
  <c r="L121" i="6"/>
  <c r="J121" i="6"/>
  <c r="H121" i="6"/>
  <c r="F121" i="6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N112" i="6"/>
  <c r="O112" i="6" s="1"/>
  <c r="L112" i="6"/>
  <c r="J112" i="6"/>
  <c r="U112" i="6" s="1"/>
  <c r="H112" i="6"/>
  <c r="F112" i="6"/>
  <c r="E112" i="6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U106" i="6"/>
  <c r="S106" i="6"/>
  <c r="T106" i="6" s="1"/>
  <c r="R106" i="6"/>
  <c r="Q106" i="6"/>
  <c r="P106" i="6"/>
  <c r="L106" i="6"/>
  <c r="J106" i="6"/>
  <c r="H106" i="6"/>
  <c r="F106" i="6"/>
  <c r="E106" i="6"/>
  <c r="D106" i="6"/>
  <c r="U105" i="6"/>
  <c r="T105" i="6"/>
  <c r="O105" i="6"/>
  <c r="N105" i="6"/>
  <c r="M105" i="6"/>
  <c r="K105" i="6"/>
  <c r="I105" i="6"/>
  <c r="G105" i="6"/>
  <c r="S102" i="6"/>
  <c r="R102" i="6"/>
  <c r="Q102" i="6"/>
  <c r="P102" i="6"/>
  <c r="N102" i="6"/>
  <c r="L102" i="6"/>
  <c r="J102" i="6"/>
  <c r="U102" i="6" s="1"/>
  <c r="H102" i="6"/>
  <c r="F102" i="6"/>
  <c r="E102" i="6"/>
  <c r="M102" i="6" s="1"/>
  <c r="D102" i="6"/>
  <c r="I102" i="6" s="1"/>
  <c r="T101" i="6"/>
  <c r="S101" i="6"/>
  <c r="R101" i="6"/>
  <c r="Q101" i="6"/>
  <c r="P101" i="6"/>
  <c r="L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J96" i="6"/>
  <c r="U96" i="6" s="1"/>
  <c r="H96" i="6"/>
  <c r="N96" i="6" s="1"/>
  <c r="O96" i="6" s="1"/>
  <c r="F96" i="6"/>
  <c r="G96" i="6" s="1"/>
  <c r="E96" i="6"/>
  <c r="M96" i="6" s="1"/>
  <c r="D96" i="6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S91" i="6"/>
  <c r="R91" i="6"/>
  <c r="T91" i="6" s="1"/>
  <c r="Q91" i="6"/>
  <c r="P91" i="6"/>
  <c r="U91" i="6" s="1"/>
  <c r="L91" i="6"/>
  <c r="J91" i="6"/>
  <c r="H91" i="6"/>
  <c r="F91" i="6"/>
  <c r="E91" i="6"/>
  <c r="M91" i="6" s="1"/>
  <c r="D91" i="6"/>
  <c r="G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H85" i="6"/>
  <c r="F85" i="6"/>
  <c r="E85" i="6"/>
  <c r="M85" i="6" s="1"/>
  <c r="D85" i="6"/>
  <c r="I85" i="6" s="1"/>
  <c r="T84" i="6"/>
  <c r="S84" i="6"/>
  <c r="R84" i="6"/>
  <c r="Q84" i="6"/>
  <c r="P84" i="6"/>
  <c r="L84" i="6"/>
  <c r="J84" i="6"/>
  <c r="H84" i="6"/>
  <c r="F84" i="6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T78" i="6" s="1"/>
  <c r="Q78" i="6"/>
  <c r="P78" i="6"/>
  <c r="L78" i="6"/>
  <c r="J78" i="6"/>
  <c r="U78" i="6" s="1"/>
  <c r="H78" i="6"/>
  <c r="F78" i="6"/>
  <c r="N78" i="6" s="1"/>
  <c r="O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T70" i="6"/>
  <c r="S70" i="6"/>
  <c r="R70" i="6"/>
  <c r="Q70" i="6"/>
  <c r="P70" i="6"/>
  <c r="U70" i="6" s="1"/>
  <c r="L70" i="6"/>
  <c r="J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L63" i="6"/>
  <c r="J63" i="6"/>
  <c r="H63" i="6"/>
  <c r="F63" i="6"/>
  <c r="N63" i="6" s="1"/>
  <c r="O63" i="6" s="1"/>
  <c r="E63" i="6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T58" i="6" s="1"/>
  <c r="R58" i="6"/>
  <c r="Q58" i="6"/>
  <c r="P58" i="6"/>
  <c r="L58" i="6"/>
  <c r="J58" i="6"/>
  <c r="H58" i="6"/>
  <c r="F58" i="6"/>
  <c r="E58" i="6"/>
  <c r="D58" i="6"/>
  <c r="U57" i="6"/>
  <c r="T57" i="6"/>
  <c r="N57" i="6"/>
  <c r="O57" i="6" s="1"/>
  <c r="M57" i="6"/>
  <c r="K57" i="6"/>
  <c r="I57" i="6"/>
  <c r="G57" i="6"/>
  <c r="S54" i="6"/>
  <c r="R54" i="6"/>
  <c r="T54" i="6" s="1"/>
  <c r="Q54" i="6"/>
  <c r="P54" i="6"/>
  <c r="L54" i="6"/>
  <c r="J54" i="6"/>
  <c r="H54" i="6"/>
  <c r="F54" i="6"/>
  <c r="G54" i="6" s="1"/>
  <c r="E54" i="6"/>
  <c r="D54" i="6"/>
  <c r="I54" i="6" s="1"/>
  <c r="S53" i="6"/>
  <c r="R53" i="6"/>
  <c r="Q53" i="6"/>
  <c r="P53" i="6"/>
  <c r="M53" i="6"/>
  <c r="L53" i="6"/>
  <c r="J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P47" i="6"/>
  <c r="L47" i="6"/>
  <c r="J47" i="6"/>
  <c r="U47" i="6" s="1"/>
  <c r="H47" i="6"/>
  <c r="F47" i="6"/>
  <c r="E47" i="6"/>
  <c r="M47" i="6" s="1"/>
  <c r="D47" i="6"/>
  <c r="I47" i="6" s="1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T40" i="6" s="1"/>
  <c r="Q40" i="6"/>
  <c r="P40" i="6"/>
  <c r="L40" i="6"/>
  <c r="J40" i="6"/>
  <c r="H40" i="6"/>
  <c r="F40" i="6"/>
  <c r="E40" i="6"/>
  <c r="D40" i="6"/>
  <c r="G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N35" i="6"/>
  <c r="L35" i="6"/>
  <c r="K35" i="6"/>
  <c r="J35" i="6"/>
  <c r="U35" i="6" s="1"/>
  <c r="I35" i="6"/>
  <c r="H35" i="6"/>
  <c r="G35" i="6"/>
  <c r="F35" i="6"/>
  <c r="E35" i="6"/>
  <c r="M35" i="6" s="1"/>
  <c r="D35" i="6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U27" i="6"/>
  <c r="S27" i="6"/>
  <c r="T27" i="6" s="1"/>
  <c r="R27" i="6"/>
  <c r="Q27" i="6"/>
  <c r="P27" i="6"/>
  <c r="L27" i="6"/>
  <c r="J27" i="6"/>
  <c r="H27" i="6"/>
  <c r="F27" i="6"/>
  <c r="E27" i="6"/>
  <c r="D27" i="6"/>
  <c r="U26" i="6"/>
  <c r="T26" i="6"/>
  <c r="O26" i="6"/>
  <c r="N26" i="6"/>
  <c r="M26" i="6"/>
  <c r="K26" i="6"/>
  <c r="I26" i="6"/>
  <c r="G26" i="6"/>
  <c r="U25" i="6"/>
  <c r="T25" i="6"/>
  <c r="O25" i="6"/>
  <c r="N25" i="6"/>
  <c r="M25" i="6"/>
  <c r="K25" i="6"/>
  <c r="I25" i="6"/>
  <c r="G25" i="6"/>
  <c r="U24" i="6"/>
  <c r="T24" i="6"/>
  <c r="O24" i="6"/>
  <c r="N24" i="6"/>
  <c r="M24" i="6"/>
  <c r="K24" i="6"/>
  <c r="I24" i="6"/>
  <c r="G24" i="6"/>
  <c r="U23" i="6"/>
  <c r="T23" i="6"/>
  <c r="O23" i="6"/>
  <c r="N23" i="6"/>
  <c r="M23" i="6"/>
  <c r="K23" i="6"/>
  <c r="I23" i="6"/>
  <c r="G23" i="6"/>
  <c r="U22" i="6"/>
  <c r="T22" i="6"/>
  <c r="O22" i="6"/>
  <c r="N22" i="6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O20" i="6"/>
  <c r="N20" i="6"/>
  <c r="M20" i="6"/>
  <c r="K20" i="6"/>
  <c r="I20" i="6"/>
  <c r="G20" i="6"/>
  <c r="S19" i="6"/>
  <c r="R19" i="6"/>
  <c r="Q19" i="6"/>
  <c r="P19" i="6"/>
  <c r="N19" i="6"/>
  <c r="O19" i="6" s="1"/>
  <c r="L19" i="6"/>
  <c r="J19" i="6"/>
  <c r="U19" i="6" s="1"/>
  <c r="H19" i="6"/>
  <c r="I19" i="6" s="1"/>
  <c r="F19" i="6"/>
  <c r="E19" i="6"/>
  <c r="M19" i="6" s="1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T10" i="6"/>
  <c r="S10" i="6"/>
  <c r="R10" i="6"/>
  <c r="Q10" i="6"/>
  <c r="P10" i="6"/>
  <c r="U10" i="6" s="1"/>
  <c r="L10" i="6"/>
  <c r="J10" i="6"/>
  <c r="H10" i="6"/>
  <c r="F10" i="6"/>
  <c r="N10" i="6" s="1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T339" i="5" s="1"/>
  <c r="Q339" i="5"/>
  <c r="P339" i="5"/>
  <c r="U339" i="5" s="1"/>
  <c r="L339" i="5"/>
  <c r="J339" i="5"/>
  <c r="H339" i="5"/>
  <c r="F339" i="5"/>
  <c r="E339" i="5"/>
  <c r="D339" i="5"/>
  <c r="G339" i="5" s="1"/>
  <c r="S338" i="5"/>
  <c r="R338" i="5"/>
  <c r="Q338" i="5"/>
  <c r="P338" i="5"/>
  <c r="L338" i="5"/>
  <c r="J338" i="5"/>
  <c r="H338" i="5"/>
  <c r="F338" i="5"/>
  <c r="E338" i="5"/>
  <c r="K338" i="5" s="1"/>
  <c r="D338" i="5"/>
  <c r="S337" i="5"/>
  <c r="R337" i="5"/>
  <c r="T337" i="5" s="1"/>
  <c r="Q337" i="5"/>
  <c r="P337" i="5"/>
  <c r="U337" i="5" s="1"/>
  <c r="L337" i="5"/>
  <c r="J337" i="5"/>
  <c r="H337" i="5"/>
  <c r="F337" i="5"/>
  <c r="E337" i="5"/>
  <c r="D337" i="5"/>
  <c r="G337" i="5" s="1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U332" i="5" s="1"/>
  <c r="L332" i="5"/>
  <c r="J332" i="5"/>
  <c r="H332" i="5"/>
  <c r="F332" i="5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R323" i="5"/>
  <c r="T323" i="5" s="1"/>
  <c r="Q323" i="5"/>
  <c r="P323" i="5"/>
  <c r="L323" i="5"/>
  <c r="J323" i="5"/>
  <c r="H323" i="5"/>
  <c r="F323" i="5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N317" i="5"/>
  <c r="O317" i="5" s="1"/>
  <c r="L317" i="5"/>
  <c r="J317" i="5"/>
  <c r="K317" i="5" s="1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T310" i="5" s="1"/>
  <c r="R310" i="5"/>
  <c r="Q310" i="5"/>
  <c r="P310" i="5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L303" i="5"/>
  <c r="J303" i="5"/>
  <c r="U303" i="5" s="1"/>
  <c r="H303" i="5"/>
  <c r="G303" i="5"/>
  <c r="F303" i="5"/>
  <c r="E303" i="5"/>
  <c r="M303" i="5" s="1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U299" i="5" s="1"/>
  <c r="L299" i="5"/>
  <c r="J299" i="5"/>
  <c r="H299" i="5"/>
  <c r="F299" i="5"/>
  <c r="N299" i="5" s="1"/>
  <c r="E299" i="5"/>
  <c r="D299" i="5"/>
  <c r="G299" i="5" s="1"/>
  <c r="S298" i="5"/>
  <c r="R298" i="5"/>
  <c r="Q298" i="5"/>
  <c r="P298" i="5"/>
  <c r="L298" i="5"/>
  <c r="J298" i="5"/>
  <c r="U298" i="5" s="1"/>
  <c r="H298" i="5"/>
  <c r="I298" i="5" s="1"/>
  <c r="F298" i="5"/>
  <c r="G298" i="5" s="1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U292" i="5" s="1"/>
  <c r="L292" i="5"/>
  <c r="J292" i="5"/>
  <c r="H292" i="5"/>
  <c r="F292" i="5"/>
  <c r="E292" i="5"/>
  <c r="D292" i="5"/>
  <c r="G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I285" i="5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T275" i="5"/>
  <c r="S275" i="5"/>
  <c r="R275" i="5"/>
  <c r="Q275" i="5"/>
  <c r="P275" i="5"/>
  <c r="U275" i="5" s="1"/>
  <c r="L275" i="5"/>
  <c r="M275" i="5" s="1"/>
  <c r="J275" i="5"/>
  <c r="H275" i="5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J267" i="5"/>
  <c r="I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U260" i="5" s="1"/>
  <c r="L260" i="5"/>
  <c r="J260" i="5"/>
  <c r="H260" i="5"/>
  <c r="F260" i="5"/>
  <c r="E260" i="5"/>
  <c r="D260" i="5"/>
  <c r="G260" i="5" s="1"/>
  <c r="S259" i="5"/>
  <c r="R259" i="5"/>
  <c r="Q259" i="5"/>
  <c r="P259" i="5"/>
  <c r="L259" i="5"/>
  <c r="K259" i="5"/>
  <c r="J259" i="5"/>
  <c r="U259" i="5" s="1"/>
  <c r="H259" i="5"/>
  <c r="I259" i="5" s="1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O257" i="5"/>
  <c r="N257" i="5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O255" i="5"/>
  <c r="N255" i="5"/>
  <c r="M255" i="5"/>
  <c r="K255" i="5"/>
  <c r="I255" i="5"/>
  <c r="G255" i="5"/>
  <c r="U254" i="5"/>
  <c r="S254" i="5"/>
  <c r="R254" i="5"/>
  <c r="T254" i="5" s="1"/>
  <c r="Q254" i="5"/>
  <c r="P254" i="5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I247" i="5"/>
  <c r="H247" i="5"/>
  <c r="F247" i="5"/>
  <c r="G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U240" i="5" s="1"/>
  <c r="L240" i="5"/>
  <c r="J240" i="5"/>
  <c r="H240" i="5"/>
  <c r="F240" i="5"/>
  <c r="N240" i="5" s="1"/>
  <c r="E240" i="5"/>
  <c r="D240" i="5"/>
  <c r="G240" i="5" s="1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P231" i="5"/>
  <c r="L231" i="5"/>
  <c r="J231" i="5"/>
  <c r="H231" i="5"/>
  <c r="F231" i="5"/>
  <c r="N231" i="5" s="1"/>
  <c r="E231" i="5"/>
  <c r="M231" i="5" s="1"/>
  <c r="D231" i="5"/>
  <c r="I231" i="5" s="1"/>
  <c r="S230" i="5"/>
  <c r="T230" i="5" s="1"/>
  <c r="R230" i="5"/>
  <c r="Q230" i="5"/>
  <c r="P230" i="5"/>
  <c r="L230" i="5"/>
  <c r="M230" i="5" s="1"/>
  <c r="J230" i="5"/>
  <c r="H230" i="5"/>
  <c r="F230" i="5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L224" i="5"/>
  <c r="J224" i="5"/>
  <c r="H224" i="5"/>
  <c r="F224" i="5"/>
  <c r="E224" i="5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O221" i="5"/>
  <c r="N221" i="5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P216" i="5"/>
  <c r="U216" i="5" s="1"/>
  <c r="L216" i="5"/>
  <c r="J216" i="5"/>
  <c r="H216" i="5"/>
  <c r="F216" i="5"/>
  <c r="E216" i="5"/>
  <c r="D216" i="5"/>
  <c r="G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T205" i="5" s="1"/>
  <c r="Q205" i="5"/>
  <c r="P205" i="5"/>
  <c r="L205" i="5"/>
  <c r="J205" i="5"/>
  <c r="U205" i="5" s="1"/>
  <c r="H205" i="5"/>
  <c r="G205" i="5"/>
  <c r="F205" i="5"/>
  <c r="E205" i="5"/>
  <c r="M205" i="5" s="1"/>
  <c r="D205" i="5"/>
  <c r="S204" i="5"/>
  <c r="R204" i="5"/>
  <c r="T204" i="5" s="1"/>
  <c r="Q204" i="5"/>
  <c r="P204" i="5"/>
  <c r="U204" i="5" s="1"/>
  <c r="L204" i="5"/>
  <c r="J204" i="5"/>
  <c r="H204" i="5"/>
  <c r="F204" i="5"/>
  <c r="N204" i="5" s="1"/>
  <c r="E204" i="5"/>
  <c r="D204" i="5"/>
  <c r="G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L198" i="5"/>
  <c r="J198" i="5"/>
  <c r="U198" i="5" s="1"/>
  <c r="H198" i="5"/>
  <c r="I198" i="5" s="1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T191" i="5" s="1"/>
  <c r="Q191" i="5"/>
  <c r="P191" i="5"/>
  <c r="U191" i="5" s="1"/>
  <c r="L191" i="5"/>
  <c r="J191" i="5"/>
  <c r="H191" i="5"/>
  <c r="F191" i="5"/>
  <c r="E191" i="5"/>
  <c r="D191" i="5"/>
  <c r="G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N185" i="5"/>
  <c r="L185" i="5"/>
  <c r="J185" i="5"/>
  <c r="H185" i="5"/>
  <c r="F185" i="5"/>
  <c r="E185" i="5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K179" i="5"/>
  <c r="J179" i="5"/>
  <c r="H179" i="5"/>
  <c r="G179" i="5"/>
  <c r="F179" i="5"/>
  <c r="E179" i="5"/>
  <c r="M179" i="5" s="1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L170" i="5"/>
  <c r="J170" i="5"/>
  <c r="K170" i="5" s="1"/>
  <c r="H170" i="5"/>
  <c r="F170" i="5"/>
  <c r="E170" i="5"/>
  <c r="M170" i="5" s="1"/>
  <c r="D170" i="5"/>
  <c r="G170" i="5" s="1"/>
  <c r="U169" i="5"/>
  <c r="S169" i="5"/>
  <c r="T169" i="5" s="1"/>
  <c r="R169" i="5"/>
  <c r="Q169" i="5"/>
  <c r="P169" i="5"/>
  <c r="L169" i="5"/>
  <c r="J169" i="5"/>
  <c r="H169" i="5"/>
  <c r="F169" i="5"/>
  <c r="E169" i="5"/>
  <c r="K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J163" i="5"/>
  <c r="U163" i="5" s="1"/>
  <c r="H163" i="5"/>
  <c r="I163" i="5" s="1"/>
  <c r="F163" i="5"/>
  <c r="G163" i="5" s="1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P157" i="5"/>
  <c r="U157" i="5" s="1"/>
  <c r="L157" i="5"/>
  <c r="J157" i="5"/>
  <c r="H157" i="5"/>
  <c r="F157" i="5"/>
  <c r="N157" i="5" s="1"/>
  <c r="O157" i="5" s="1"/>
  <c r="E157" i="5"/>
  <c r="K157" i="5" s="1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F150" i="5"/>
  <c r="E150" i="5"/>
  <c r="O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T144" i="5" s="1"/>
  <c r="Q144" i="5"/>
  <c r="P144" i="5"/>
  <c r="L144" i="5"/>
  <c r="J144" i="5"/>
  <c r="K144" i="5" s="1"/>
  <c r="H144" i="5"/>
  <c r="F144" i="5"/>
  <c r="G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T137" i="5"/>
  <c r="S137" i="5"/>
  <c r="R137" i="5"/>
  <c r="Q137" i="5"/>
  <c r="P137" i="5"/>
  <c r="L137" i="5"/>
  <c r="J137" i="5"/>
  <c r="H137" i="5"/>
  <c r="F137" i="5"/>
  <c r="N137" i="5" s="1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L132" i="5"/>
  <c r="J132" i="5"/>
  <c r="K132" i="5" s="1"/>
  <c r="H132" i="5"/>
  <c r="F132" i="5"/>
  <c r="G132" i="5" s="1"/>
  <c r="E132" i="5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T126" i="5"/>
  <c r="S126" i="5"/>
  <c r="R126" i="5"/>
  <c r="Q126" i="5"/>
  <c r="P126" i="5"/>
  <c r="L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K121" i="5" s="1"/>
  <c r="H121" i="5"/>
  <c r="F121" i="5"/>
  <c r="G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T112" i="5" s="1"/>
  <c r="R112" i="5"/>
  <c r="Q112" i="5"/>
  <c r="P112" i="5"/>
  <c r="L112" i="5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T106" i="5" s="1"/>
  <c r="Q106" i="5"/>
  <c r="P106" i="5"/>
  <c r="L106" i="5"/>
  <c r="J106" i="5"/>
  <c r="K106" i="5" s="1"/>
  <c r="H106" i="5"/>
  <c r="F106" i="5"/>
  <c r="G106" i="5" s="1"/>
  <c r="E106" i="5"/>
  <c r="D106" i="5"/>
  <c r="U105" i="5"/>
  <c r="T105" i="5"/>
  <c r="N105" i="5"/>
  <c r="O105" i="5" s="1"/>
  <c r="M105" i="5"/>
  <c r="K105" i="5"/>
  <c r="I105" i="5"/>
  <c r="G105" i="5"/>
  <c r="T102" i="5"/>
  <c r="S102" i="5"/>
  <c r="R102" i="5"/>
  <c r="Q102" i="5"/>
  <c r="P102" i="5"/>
  <c r="L102" i="5"/>
  <c r="J102" i="5"/>
  <c r="H102" i="5"/>
  <c r="F102" i="5"/>
  <c r="E102" i="5"/>
  <c r="D102" i="5"/>
  <c r="S101" i="5"/>
  <c r="R101" i="5"/>
  <c r="Q101" i="5"/>
  <c r="P101" i="5"/>
  <c r="L101" i="5"/>
  <c r="J101" i="5"/>
  <c r="H101" i="5"/>
  <c r="F101" i="5"/>
  <c r="E101" i="5"/>
  <c r="M101" i="5" s="1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U96" i="5" s="1"/>
  <c r="L96" i="5"/>
  <c r="J96" i="5"/>
  <c r="H96" i="5"/>
  <c r="F96" i="5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P91" i="5"/>
  <c r="U91" i="5" s="1"/>
  <c r="L91" i="5"/>
  <c r="J91" i="5"/>
  <c r="H91" i="5"/>
  <c r="F91" i="5"/>
  <c r="E91" i="5"/>
  <c r="M91" i="5" s="1"/>
  <c r="D91" i="5"/>
  <c r="I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T85" i="5" s="1"/>
  <c r="Q85" i="5"/>
  <c r="P85" i="5"/>
  <c r="U85" i="5" s="1"/>
  <c r="L85" i="5"/>
  <c r="J85" i="5"/>
  <c r="H85" i="5"/>
  <c r="F85" i="5"/>
  <c r="N85" i="5" s="1"/>
  <c r="E85" i="5"/>
  <c r="D85" i="5"/>
  <c r="G85" i="5" s="1"/>
  <c r="S84" i="5"/>
  <c r="R84" i="5"/>
  <c r="Q84" i="5"/>
  <c r="P84" i="5"/>
  <c r="L84" i="5"/>
  <c r="J84" i="5"/>
  <c r="K84" i="5" s="1"/>
  <c r="H84" i="5"/>
  <c r="F84" i="5"/>
  <c r="N84" i="5" s="1"/>
  <c r="O84" i="5" s="1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U78" i="5" s="1"/>
  <c r="M78" i="5"/>
  <c r="L78" i="5"/>
  <c r="J78" i="5"/>
  <c r="H78" i="5"/>
  <c r="F78" i="5"/>
  <c r="E78" i="5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L70" i="5"/>
  <c r="J70" i="5"/>
  <c r="H70" i="5"/>
  <c r="F70" i="5"/>
  <c r="G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U63" i="5"/>
  <c r="T63" i="5"/>
  <c r="S63" i="5"/>
  <c r="R63" i="5"/>
  <c r="Q63" i="5"/>
  <c r="P63" i="5"/>
  <c r="M63" i="5"/>
  <c r="L63" i="5"/>
  <c r="J63" i="5"/>
  <c r="H63" i="5"/>
  <c r="F63" i="5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K58" i="5" s="1"/>
  <c r="H58" i="5"/>
  <c r="F58" i="5"/>
  <c r="E58" i="5"/>
  <c r="D58" i="5"/>
  <c r="I58" i="5" s="1"/>
  <c r="U57" i="5"/>
  <c r="T57" i="5"/>
  <c r="N57" i="5"/>
  <c r="O57" i="5" s="1"/>
  <c r="M57" i="5"/>
  <c r="K57" i="5"/>
  <c r="I57" i="5"/>
  <c r="G57" i="5"/>
  <c r="U54" i="5"/>
  <c r="S54" i="5"/>
  <c r="R54" i="5"/>
  <c r="Q54" i="5"/>
  <c r="P54" i="5"/>
  <c r="L54" i="5"/>
  <c r="J54" i="5"/>
  <c r="H54" i="5"/>
  <c r="F54" i="5"/>
  <c r="E54" i="5"/>
  <c r="D54" i="5"/>
  <c r="G54" i="5" s="1"/>
  <c r="S53" i="5"/>
  <c r="R53" i="5"/>
  <c r="T53" i="5" s="1"/>
  <c r="Q53" i="5"/>
  <c r="P53" i="5"/>
  <c r="U53" i="5" s="1"/>
  <c r="N53" i="5"/>
  <c r="L53" i="5"/>
  <c r="K53" i="5"/>
  <c r="J53" i="5"/>
  <c r="H53" i="5"/>
  <c r="F53" i="5"/>
  <c r="E53" i="5"/>
  <c r="M53" i="5" s="1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U47" i="5"/>
  <c r="T47" i="5"/>
  <c r="S47" i="5"/>
  <c r="R47" i="5"/>
  <c r="Q47" i="5"/>
  <c r="P47" i="5"/>
  <c r="L47" i="5"/>
  <c r="J47" i="5"/>
  <c r="H47" i="5"/>
  <c r="F47" i="5"/>
  <c r="E47" i="5"/>
  <c r="D47" i="5"/>
  <c r="U46" i="5"/>
  <c r="T46" i="5"/>
  <c r="O46" i="5"/>
  <c r="N46" i="5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T40" i="5" s="1"/>
  <c r="Q40" i="5"/>
  <c r="P40" i="5"/>
  <c r="U40" i="5" s="1"/>
  <c r="N40" i="5"/>
  <c r="O40" i="5" s="1"/>
  <c r="L40" i="5"/>
  <c r="J40" i="5"/>
  <c r="H40" i="5"/>
  <c r="F40" i="5"/>
  <c r="E40" i="5"/>
  <c r="K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L35" i="5"/>
  <c r="J35" i="5"/>
  <c r="U35" i="5" s="1"/>
  <c r="H35" i="5"/>
  <c r="F35" i="5"/>
  <c r="E35" i="5"/>
  <c r="M35" i="5" s="1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P27" i="5"/>
  <c r="L27" i="5"/>
  <c r="J27" i="5"/>
  <c r="K27" i="5" s="1"/>
  <c r="H27" i="5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U19" i="5"/>
  <c r="S19" i="5"/>
  <c r="R19" i="5"/>
  <c r="T19" i="5" s="1"/>
  <c r="Q19" i="5"/>
  <c r="P19" i="5"/>
  <c r="L19" i="5"/>
  <c r="J19" i="5"/>
  <c r="H19" i="5"/>
  <c r="F19" i="5"/>
  <c r="N19" i="5" s="1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O16" i="5"/>
  <c r="N16" i="5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O14" i="5"/>
  <c r="N14" i="5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O12" i="5"/>
  <c r="N12" i="5"/>
  <c r="M12" i="5"/>
  <c r="K12" i="5"/>
  <c r="I12" i="5"/>
  <c r="G12" i="5"/>
  <c r="U11" i="5"/>
  <c r="T11" i="5"/>
  <c r="O11" i="5"/>
  <c r="N11" i="5"/>
  <c r="M11" i="5"/>
  <c r="K11" i="5"/>
  <c r="I11" i="5"/>
  <c r="G11" i="5"/>
  <c r="S10" i="5"/>
  <c r="R10" i="5"/>
  <c r="Q10" i="5"/>
  <c r="P10" i="5"/>
  <c r="L10" i="5"/>
  <c r="J10" i="5"/>
  <c r="K10" i="5" s="1"/>
  <c r="H10" i="5"/>
  <c r="F10" i="5"/>
  <c r="N10" i="5" s="1"/>
  <c r="O10" i="5" s="1"/>
  <c r="E10" i="5"/>
  <c r="D10" i="5"/>
  <c r="G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K339" i="4"/>
  <c r="J339" i="4"/>
  <c r="H339" i="4"/>
  <c r="F339" i="4"/>
  <c r="N339" i="4" s="1"/>
  <c r="O339" i="4" s="1"/>
  <c r="E339" i="4"/>
  <c r="D339" i="4"/>
  <c r="I339" i="4" s="1"/>
  <c r="S338" i="4"/>
  <c r="R338" i="4"/>
  <c r="T338" i="4" s="1"/>
  <c r="Q338" i="4"/>
  <c r="P338" i="4"/>
  <c r="L338" i="4"/>
  <c r="J338" i="4"/>
  <c r="H338" i="4"/>
  <c r="F338" i="4"/>
  <c r="N338" i="4" s="1"/>
  <c r="E338" i="4"/>
  <c r="D338" i="4"/>
  <c r="G338" i="4" s="1"/>
  <c r="T337" i="4"/>
  <c r="S337" i="4"/>
  <c r="R337" i="4"/>
  <c r="Q337" i="4"/>
  <c r="P337" i="4"/>
  <c r="L337" i="4"/>
  <c r="J337" i="4"/>
  <c r="K337" i="4" s="1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L332" i="4"/>
  <c r="J332" i="4"/>
  <c r="H332" i="4"/>
  <c r="F332" i="4"/>
  <c r="E332" i="4"/>
  <c r="D332" i="4"/>
  <c r="G332" i="4" s="1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L323" i="4"/>
  <c r="J323" i="4"/>
  <c r="K323" i="4" s="1"/>
  <c r="H323" i="4"/>
  <c r="F323" i="4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L317" i="4"/>
  <c r="J317" i="4"/>
  <c r="H317" i="4"/>
  <c r="F317" i="4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O311" i="4"/>
  <c r="N311" i="4"/>
  <c r="M311" i="4"/>
  <c r="K311" i="4"/>
  <c r="I311" i="4"/>
  <c r="G311" i="4"/>
  <c r="S310" i="4"/>
  <c r="R310" i="4"/>
  <c r="T310" i="4" s="1"/>
  <c r="Q310" i="4"/>
  <c r="P310" i="4"/>
  <c r="L310" i="4"/>
  <c r="J310" i="4"/>
  <c r="H310" i="4"/>
  <c r="F310" i="4"/>
  <c r="N310" i="4" s="1"/>
  <c r="O310" i="4" s="1"/>
  <c r="E310" i="4"/>
  <c r="D310" i="4"/>
  <c r="U309" i="4"/>
  <c r="T309" i="4"/>
  <c r="O309" i="4"/>
  <c r="N309" i="4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P303" i="4"/>
  <c r="L303" i="4"/>
  <c r="J303" i="4"/>
  <c r="H303" i="4"/>
  <c r="F303" i="4"/>
  <c r="N303" i="4" s="1"/>
  <c r="E303" i="4"/>
  <c r="D303" i="4"/>
  <c r="U302" i="4"/>
  <c r="T302" i="4"/>
  <c r="N302" i="4"/>
  <c r="O302" i="4" s="1"/>
  <c r="M302" i="4"/>
  <c r="K302" i="4"/>
  <c r="I302" i="4"/>
  <c r="G302" i="4"/>
  <c r="T299" i="4"/>
  <c r="S299" i="4"/>
  <c r="R299" i="4"/>
  <c r="Q299" i="4"/>
  <c r="P299" i="4"/>
  <c r="L299" i="4"/>
  <c r="J299" i="4"/>
  <c r="K299" i="4" s="1"/>
  <c r="H299" i="4"/>
  <c r="F299" i="4"/>
  <c r="E299" i="4"/>
  <c r="D299" i="4"/>
  <c r="S298" i="4"/>
  <c r="R298" i="4"/>
  <c r="T298" i="4" s="1"/>
  <c r="Q298" i="4"/>
  <c r="P298" i="4"/>
  <c r="U298" i="4" s="1"/>
  <c r="L298" i="4"/>
  <c r="J298" i="4"/>
  <c r="H298" i="4"/>
  <c r="F298" i="4"/>
  <c r="N298" i="4" s="1"/>
  <c r="E298" i="4"/>
  <c r="D298" i="4"/>
  <c r="G298" i="4" s="1"/>
  <c r="U297" i="4"/>
  <c r="T297" i="4"/>
  <c r="O297" i="4"/>
  <c r="N297" i="4"/>
  <c r="M297" i="4"/>
  <c r="K297" i="4"/>
  <c r="I297" i="4"/>
  <c r="G297" i="4"/>
  <c r="U296" i="4"/>
  <c r="T296" i="4"/>
  <c r="O296" i="4"/>
  <c r="N296" i="4"/>
  <c r="M296" i="4"/>
  <c r="K296" i="4"/>
  <c r="I296" i="4"/>
  <c r="G296" i="4"/>
  <c r="U295" i="4"/>
  <c r="T295" i="4"/>
  <c r="O295" i="4"/>
  <c r="N295" i="4"/>
  <c r="M295" i="4"/>
  <c r="K295" i="4"/>
  <c r="I295" i="4"/>
  <c r="G295" i="4"/>
  <c r="U294" i="4"/>
  <c r="T294" i="4"/>
  <c r="O294" i="4"/>
  <c r="N294" i="4"/>
  <c r="M294" i="4"/>
  <c r="K294" i="4"/>
  <c r="I294" i="4"/>
  <c r="G294" i="4"/>
  <c r="U293" i="4"/>
  <c r="T293" i="4"/>
  <c r="O293" i="4"/>
  <c r="N293" i="4"/>
  <c r="M293" i="4"/>
  <c r="K293" i="4"/>
  <c r="I293" i="4"/>
  <c r="G293" i="4"/>
  <c r="S292" i="4"/>
  <c r="R292" i="4"/>
  <c r="Q292" i="4"/>
  <c r="P292" i="4"/>
  <c r="L292" i="4"/>
  <c r="J292" i="4"/>
  <c r="H292" i="4"/>
  <c r="F292" i="4"/>
  <c r="N292" i="4" s="1"/>
  <c r="O292" i="4" s="1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P285" i="4"/>
  <c r="L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T275" i="4"/>
  <c r="S275" i="4"/>
  <c r="R275" i="4"/>
  <c r="Q275" i="4"/>
  <c r="P275" i="4"/>
  <c r="L275" i="4"/>
  <c r="J275" i="4"/>
  <c r="K275" i="4" s="1"/>
  <c r="H275" i="4"/>
  <c r="F275" i="4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U267" i="4" s="1"/>
  <c r="H267" i="4"/>
  <c r="F267" i="4"/>
  <c r="E267" i="4"/>
  <c r="D267" i="4"/>
  <c r="U266" i="4"/>
  <c r="T266" i="4"/>
  <c r="O266" i="4"/>
  <c r="N266" i="4"/>
  <c r="M266" i="4"/>
  <c r="K266" i="4"/>
  <c r="I266" i="4"/>
  <c r="G266" i="4"/>
  <c r="U265" i="4"/>
  <c r="T265" i="4"/>
  <c r="O265" i="4"/>
  <c r="N265" i="4"/>
  <c r="M265" i="4"/>
  <c r="K265" i="4"/>
  <c r="I265" i="4"/>
  <c r="G265" i="4"/>
  <c r="U264" i="4"/>
  <c r="T264" i="4"/>
  <c r="O264" i="4"/>
  <c r="N264" i="4"/>
  <c r="M264" i="4"/>
  <c r="K264" i="4"/>
  <c r="I264" i="4"/>
  <c r="G264" i="4"/>
  <c r="U263" i="4"/>
  <c r="T263" i="4"/>
  <c r="O263" i="4"/>
  <c r="N263" i="4"/>
  <c r="M263" i="4"/>
  <c r="K263" i="4"/>
  <c r="I263" i="4"/>
  <c r="G263" i="4"/>
  <c r="S260" i="4"/>
  <c r="R260" i="4"/>
  <c r="Q260" i="4"/>
  <c r="P260" i="4"/>
  <c r="L260" i="4"/>
  <c r="J260" i="4"/>
  <c r="K260" i="4" s="1"/>
  <c r="H260" i="4"/>
  <c r="F260" i="4"/>
  <c r="E260" i="4"/>
  <c r="D260" i="4"/>
  <c r="S259" i="4"/>
  <c r="R259" i="4"/>
  <c r="T259" i="4" s="1"/>
  <c r="Q259" i="4"/>
  <c r="P259" i="4"/>
  <c r="M259" i="4"/>
  <c r="L259" i="4"/>
  <c r="J259" i="4"/>
  <c r="H259" i="4"/>
  <c r="F259" i="4"/>
  <c r="N259" i="4" s="1"/>
  <c r="E259" i="4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T254" i="4" s="1"/>
  <c r="R254" i="4"/>
  <c r="Q254" i="4"/>
  <c r="P254" i="4"/>
  <c r="L254" i="4"/>
  <c r="J254" i="4"/>
  <c r="H254" i="4"/>
  <c r="F254" i="4"/>
  <c r="N254" i="4" s="1"/>
  <c r="O254" i="4" s="1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U247" i="4"/>
  <c r="S247" i="4"/>
  <c r="R247" i="4"/>
  <c r="T247" i="4" s="1"/>
  <c r="Q247" i="4"/>
  <c r="P247" i="4"/>
  <c r="L247" i="4"/>
  <c r="J247" i="4"/>
  <c r="H247" i="4"/>
  <c r="N247" i="4" s="1"/>
  <c r="F247" i="4"/>
  <c r="E247" i="4"/>
  <c r="M247" i="4" s="1"/>
  <c r="D247" i="4"/>
  <c r="G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U240" i="4" s="1"/>
  <c r="L240" i="4"/>
  <c r="J240" i="4"/>
  <c r="H240" i="4"/>
  <c r="F240" i="4"/>
  <c r="E240" i="4"/>
  <c r="K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H231" i="4"/>
  <c r="F231" i="4"/>
  <c r="E231" i="4"/>
  <c r="D231" i="4"/>
  <c r="G231" i="4" s="1"/>
  <c r="S230" i="4"/>
  <c r="R230" i="4"/>
  <c r="Q230" i="4"/>
  <c r="P230" i="4"/>
  <c r="L230" i="4"/>
  <c r="J230" i="4"/>
  <c r="K230" i="4" s="1"/>
  <c r="H230" i="4"/>
  <c r="G230" i="4"/>
  <c r="F230" i="4"/>
  <c r="N230" i="4" s="1"/>
  <c r="O230" i="4" s="1"/>
  <c r="E230" i="4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U224" i="4"/>
  <c r="S224" i="4"/>
  <c r="R224" i="4"/>
  <c r="Q224" i="4"/>
  <c r="P224" i="4"/>
  <c r="L224" i="4"/>
  <c r="J224" i="4"/>
  <c r="H224" i="4"/>
  <c r="I224" i="4" s="1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T216" i="4" s="1"/>
  <c r="R216" i="4"/>
  <c r="Q216" i="4"/>
  <c r="P216" i="4"/>
  <c r="U216" i="4" s="1"/>
  <c r="L216" i="4"/>
  <c r="K216" i="4"/>
  <c r="J216" i="4"/>
  <c r="H216" i="4"/>
  <c r="G216" i="4"/>
  <c r="F216" i="4"/>
  <c r="N216" i="4" s="1"/>
  <c r="E216" i="4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U205" i="4"/>
  <c r="S205" i="4"/>
  <c r="R205" i="4"/>
  <c r="Q205" i="4"/>
  <c r="P205" i="4"/>
  <c r="L205" i="4"/>
  <c r="J205" i="4"/>
  <c r="H205" i="4"/>
  <c r="I205" i="4" s="1"/>
  <c r="F205" i="4"/>
  <c r="E205" i="4"/>
  <c r="D205" i="4"/>
  <c r="S204" i="4"/>
  <c r="T204" i="4" s="1"/>
  <c r="R204" i="4"/>
  <c r="Q204" i="4"/>
  <c r="P204" i="4"/>
  <c r="U204" i="4" s="1"/>
  <c r="L204" i="4"/>
  <c r="K204" i="4"/>
  <c r="J204" i="4"/>
  <c r="H204" i="4"/>
  <c r="G204" i="4"/>
  <c r="F204" i="4"/>
  <c r="N204" i="4" s="1"/>
  <c r="E204" i="4"/>
  <c r="D204" i="4"/>
  <c r="I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U198" i="4" s="1"/>
  <c r="L198" i="4"/>
  <c r="J198" i="4"/>
  <c r="H198" i="4"/>
  <c r="F198" i="4"/>
  <c r="N198" i="4" s="1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T191" i="4" s="1"/>
  <c r="R191" i="4"/>
  <c r="Q191" i="4"/>
  <c r="P191" i="4"/>
  <c r="L191" i="4"/>
  <c r="K191" i="4"/>
  <c r="J191" i="4"/>
  <c r="H191" i="4"/>
  <c r="G191" i="4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U185" i="4"/>
  <c r="S185" i="4"/>
  <c r="R185" i="4"/>
  <c r="T185" i="4" s="1"/>
  <c r="Q185" i="4"/>
  <c r="P185" i="4"/>
  <c r="L185" i="4"/>
  <c r="J185" i="4"/>
  <c r="I185" i="4"/>
  <c r="H185" i="4"/>
  <c r="F185" i="4"/>
  <c r="E185" i="4"/>
  <c r="D185" i="4"/>
  <c r="G185" i="4" s="1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U179" i="4" s="1"/>
  <c r="L179" i="4"/>
  <c r="J179" i="4"/>
  <c r="H179" i="4"/>
  <c r="F179" i="4"/>
  <c r="N179" i="4" s="1"/>
  <c r="O179" i="4" s="1"/>
  <c r="E179" i="4"/>
  <c r="K179" i="4" s="1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U170" i="4" s="1"/>
  <c r="L170" i="4"/>
  <c r="J170" i="4"/>
  <c r="H170" i="4"/>
  <c r="F170" i="4"/>
  <c r="N170" i="4" s="1"/>
  <c r="E170" i="4"/>
  <c r="D170" i="4"/>
  <c r="G170" i="4" s="1"/>
  <c r="S169" i="4"/>
  <c r="T169" i="4" s="1"/>
  <c r="R169" i="4"/>
  <c r="Q169" i="4"/>
  <c r="P169" i="4"/>
  <c r="L169" i="4"/>
  <c r="J169" i="4"/>
  <c r="K169" i="4" s="1"/>
  <c r="H169" i="4"/>
  <c r="F169" i="4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U163" i="4"/>
  <c r="S163" i="4"/>
  <c r="R163" i="4"/>
  <c r="Q163" i="4"/>
  <c r="P163" i="4"/>
  <c r="L163" i="4"/>
  <c r="J163" i="4"/>
  <c r="H163" i="4"/>
  <c r="I163" i="4" s="1"/>
  <c r="F163" i="4"/>
  <c r="E163" i="4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S157" i="4"/>
  <c r="R157" i="4"/>
  <c r="Q157" i="4"/>
  <c r="P157" i="4"/>
  <c r="U157" i="4" s="1"/>
  <c r="L157" i="4"/>
  <c r="K157" i="4"/>
  <c r="J157" i="4"/>
  <c r="H157" i="4"/>
  <c r="F157" i="4"/>
  <c r="N157" i="4" s="1"/>
  <c r="E157" i="4"/>
  <c r="D157" i="4"/>
  <c r="I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J150" i="4"/>
  <c r="I150" i="4"/>
  <c r="H150" i="4"/>
  <c r="F150" i="4"/>
  <c r="E150" i="4"/>
  <c r="D150" i="4"/>
  <c r="G150" i="4" s="1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O147" i="4"/>
  <c r="N147" i="4"/>
  <c r="M147" i="4"/>
  <c r="K147" i="4"/>
  <c r="I147" i="4"/>
  <c r="G147" i="4"/>
  <c r="U146" i="4"/>
  <c r="T146" i="4"/>
  <c r="O146" i="4"/>
  <c r="N146" i="4"/>
  <c r="M146" i="4"/>
  <c r="K146" i="4"/>
  <c r="I146" i="4"/>
  <c r="G146" i="4"/>
  <c r="U145" i="4"/>
  <c r="T145" i="4"/>
  <c r="O145" i="4"/>
  <c r="N145" i="4"/>
  <c r="M145" i="4"/>
  <c r="K145" i="4"/>
  <c r="I145" i="4"/>
  <c r="G145" i="4"/>
  <c r="S144" i="4"/>
  <c r="T144" i="4" s="1"/>
  <c r="R144" i="4"/>
  <c r="Q144" i="4"/>
  <c r="P144" i="4"/>
  <c r="U144" i="4" s="1"/>
  <c r="L144" i="4"/>
  <c r="J144" i="4"/>
  <c r="H144" i="4"/>
  <c r="F144" i="4"/>
  <c r="N144" i="4" s="1"/>
  <c r="E144" i="4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U137" i="4" s="1"/>
  <c r="L137" i="4"/>
  <c r="J137" i="4"/>
  <c r="H137" i="4"/>
  <c r="F137" i="4"/>
  <c r="N137" i="4" s="1"/>
  <c r="E137" i="4"/>
  <c r="D137" i="4"/>
  <c r="G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Q132" i="4"/>
  <c r="P132" i="4"/>
  <c r="L132" i="4"/>
  <c r="J132" i="4"/>
  <c r="K132" i="4" s="1"/>
  <c r="H132" i="4"/>
  <c r="G132" i="4"/>
  <c r="F132" i="4"/>
  <c r="N132" i="4" s="1"/>
  <c r="O132" i="4" s="1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U126" i="4"/>
  <c r="S126" i="4"/>
  <c r="R126" i="4"/>
  <c r="Q126" i="4"/>
  <c r="P126" i="4"/>
  <c r="L126" i="4"/>
  <c r="J126" i="4"/>
  <c r="H126" i="4"/>
  <c r="I126" i="4" s="1"/>
  <c r="F126" i="4"/>
  <c r="N126" i="4" s="1"/>
  <c r="E126" i="4"/>
  <c r="D126" i="4"/>
  <c r="U125" i="4"/>
  <c r="T125" i="4"/>
  <c r="O125" i="4"/>
  <c r="N125" i="4"/>
  <c r="M125" i="4"/>
  <c r="K125" i="4"/>
  <c r="I125" i="4"/>
  <c r="G125" i="4"/>
  <c r="U124" i="4"/>
  <c r="T124" i="4"/>
  <c r="O124" i="4"/>
  <c r="N124" i="4"/>
  <c r="M124" i="4"/>
  <c r="K124" i="4"/>
  <c r="I124" i="4"/>
  <c r="G124" i="4"/>
  <c r="U123" i="4"/>
  <c r="T123" i="4"/>
  <c r="O123" i="4"/>
  <c r="N123" i="4"/>
  <c r="M123" i="4"/>
  <c r="K123" i="4"/>
  <c r="I123" i="4"/>
  <c r="G123" i="4"/>
  <c r="U122" i="4"/>
  <c r="T122" i="4"/>
  <c r="O122" i="4"/>
  <c r="N122" i="4"/>
  <c r="M122" i="4"/>
  <c r="K122" i="4"/>
  <c r="I122" i="4"/>
  <c r="G122" i="4"/>
  <c r="S121" i="4"/>
  <c r="R121" i="4"/>
  <c r="Q121" i="4"/>
  <c r="P121" i="4"/>
  <c r="U121" i="4" s="1"/>
  <c r="L121" i="4"/>
  <c r="K121" i="4"/>
  <c r="J121" i="4"/>
  <c r="H121" i="4"/>
  <c r="F121" i="4"/>
  <c r="N121" i="4" s="1"/>
  <c r="E121" i="4"/>
  <c r="D121" i="4"/>
  <c r="I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U112" i="4"/>
  <c r="S112" i="4"/>
  <c r="R112" i="4"/>
  <c r="Q112" i="4"/>
  <c r="P112" i="4"/>
  <c r="L112" i="4"/>
  <c r="M112" i="4" s="1"/>
  <c r="J112" i="4"/>
  <c r="I112" i="4"/>
  <c r="H112" i="4"/>
  <c r="F112" i="4"/>
  <c r="E112" i="4"/>
  <c r="D112" i="4"/>
  <c r="G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P106" i="4"/>
  <c r="U106" i="4" s="1"/>
  <c r="O106" i="4"/>
  <c r="L106" i="4"/>
  <c r="J106" i="4"/>
  <c r="H106" i="4"/>
  <c r="F106" i="4"/>
  <c r="N106" i="4" s="1"/>
  <c r="E106" i="4"/>
  <c r="D106" i="4"/>
  <c r="U105" i="4"/>
  <c r="T105" i="4"/>
  <c r="N105" i="4"/>
  <c r="O105" i="4" s="1"/>
  <c r="M105" i="4"/>
  <c r="K105" i="4"/>
  <c r="I105" i="4"/>
  <c r="G105" i="4"/>
  <c r="U102" i="4"/>
  <c r="S102" i="4"/>
  <c r="R102" i="4"/>
  <c r="T102" i="4" s="1"/>
  <c r="Q102" i="4"/>
  <c r="P102" i="4"/>
  <c r="L102" i="4"/>
  <c r="J102" i="4"/>
  <c r="I102" i="4"/>
  <c r="H102" i="4"/>
  <c r="F102" i="4"/>
  <c r="E102" i="4"/>
  <c r="D102" i="4"/>
  <c r="G102" i="4" s="1"/>
  <c r="S101" i="4"/>
  <c r="R101" i="4"/>
  <c r="Q101" i="4"/>
  <c r="P101" i="4"/>
  <c r="U101" i="4" s="1"/>
  <c r="L101" i="4"/>
  <c r="J101" i="4"/>
  <c r="H101" i="4"/>
  <c r="F101" i="4"/>
  <c r="N101" i="4" s="1"/>
  <c r="O101" i="4" s="1"/>
  <c r="E101" i="4"/>
  <c r="K101" i="4" s="1"/>
  <c r="D101" i="4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U96" i="4"/>
  <c r="S96" i="4"/>
  <c r="R96" i="4"/>
  <c r="T96" i="4" s="1"/>
  <c r="Q96" i="4"/>
  <c r="P96" i="4"/>
  <c r="L96" i="4"/>
  <c r="J96" i="4"/>
  <c r="I96" i="4"/>
  <c r="H96" i="4"/>
  <c r="F96" i="4"/>
  <c r="N96" i="4" s="1"/>
  <c r="E96" i="4"/>
  <c r="M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L91" i="4"/>
  <c r="K91" i="4"/>
  <c r="J91" i="4"/>
  <c r="H91" i="4"/>
  <c r="F91" i="4"/>
  <c r="N91" i="4" s="1"/>
  <c r="E91" i="4"/>
  <c r="O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N85" i="4" s="1"/>
  <c r="E85" i="4"/>
  <c r="D85" i="4"/>
  <c r="S84" i="4"/>
  <c r="T84" i="4" s="1"/>
  <c r="R84" i="4"/>
  <c r="Q84" i="4"/>
  <c r="P84" i="4"/>
  <c r="L84" i="4"/>
  <c r="K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M78" i="4"/>
  <c r="L78" i="4"/>
  <c r="J78" i="4"/>
  <c r="H78" i="4"/>
  <c r="F78" i="4"/>
  <c r="E78" i="4"/>
  <c r="D78" i="4"/>
  <c r="G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Q70" i="4"/>
  <c r="P70" i="4"/>
  <c r="L70" i="4"/>
  <c r="J70" i="4"/>
  <c r="U70" i="4" s="1"/>
  <c r="I70" i="4"/>
  <c r="H70" i="4"/>
  <c r="F70" i="4"/>
  <c r="G70" i="4" s="1"/>
  <c r="E70" i="4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T63" i="4" s="1"/>
  <c r="Q63" i="4"/>
  <c r="P63" i="4"/>
  <c r="U63" i="4" s="1"/>
  <c r="L63" i="4"/>
  <c r="K63" i="4"/>
  <c r="J63" i="4"/>
  <c r="H63" i="4"/>
  <c r="F63" i="4"/>
  <c r="N63" i="4" s="1"/>
  <c r="E63" i="4"/>
  <c r="D63" i="4"/>
  <c r="I63" i="4" s="1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T58" i="4" s="1"/>
  <c r="Q58" i="4"/>
  <c r="P58" i="4"/>
  <c r="L58" i="4"/>
  <c r="J58" i="4"/>
  <c r="H58" i="4"/>
  <c r="F58" i="4"/>
  <c r="E58" i="4"/>
  <c r="D58" i="4"/>
  <c r="I58" i="4" s="1"/>
  <c r="U57" i="4"/>
  <c r="T57" i="4"/>
  <c r="N57" i="4"/>
  <c r="O57" i="4" s="1"/>
  <c r="M57" i="4"/>
  <c r="K57" i="4"/>
  <c r="I57" i="4"/>
  <c r="G57" i="4"/>
  <c r="S54" i="4"/>
  <c r="T54" i="4" s="1"/>
  <c r="R54" i="4"/>
  <c r="Q54" i="4"/>
  <c r="P54" i="4"/>
  <c r="L54" i="4"/>
  <c r="J54" i="4"/>
  <c r="H54" i="4"/>
  <c r="F54" i="4"/>
  <c r="N54" i="4" s="1"/>
  <c r="E54" i="4"/>
  <c r="M54" i="4" s="1"/>
  <c r="D54" i="4"/>
  <c r="S53" i="4"/>
  <c r="R53" i="4"/>
  <c r="T53" i="4" s="1"/>
  <c r="Q53" i="4"/>
  <c r="P53" i="4"/>
  <c r="L53" i="4"/>
  <c r="J53" i="4"/>
  <c r="U53" i="4" s="1"/>
  <c r="I53" i="4"/>
  <c r="H53" i="4"/>
  <c r="F53" i="4"/>
  <c r="E53" i="4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L47" i="4"/>
  <c r="J47" i="4"/>
  <c r="H47" i="4"/>
  <c r="F47" i="4"/>
  <c r="N47" i="4" s="1"/>
  <c r="E47" i="4"/>
  <c r="M47" i="4" s="1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T40" i="4" s="1"/>
  <c r="Q40" i="4"/>
  <c r="P40" i="4"/>
  <c r="L40" i="4"/>
  <c r="J40" i="4"/>
  <c r="H40" i="4"/>
  <c r="F40" i="4"/>
  <c r="E40" i="4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T35" i="4"/>
  <c r="S35" i="4"/>
  <c r="R35" i="4"/>
  <c r="Q35" i="4"/>
  <c r="P35" i="4"/>
  <c r="L35" i="4"/>
  <c r="J35" i="4"/>
  <c r="H35" i="4"/>
  <c r="F35" i="4"/>
  <c r="N35" i="4" s="1"/>
  <c r="E35" i="4"/>
  <c r="M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L27" i="4"/>
  <c r="J27" i="4"/>
  <c r="H27" i="4"/>
  <c r="F27" i="4"/>
  <c r="E27" i="4"/>
  <c r="M27" i="4" s="1"/>
  <c r="D27" i="4"/>
  <c r="I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T19" i="4" s="1"/>
  <c r="R19" i="4"/>
  <c r="Q19" i="4"/>
  <c r="P19" i="4"/>
  <c r="L19" i="4"/>
  <c r="J19" i="4"/>
  <c r="H19" i="4"/>
  <c r="F19" i="4"/>
  <c r="E19" i="4"/>
  <c r="M19" i="4" s="1"/>
  <c r="D19" i="4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L10" i="4"/>
  <c r="J10" i="4"/>
  <c r="K10" i="4" s="1"/>
  <c r="H10" i="4"/>
  <c r="F10" i="4"/>
  <c r="E10" i="4"/>
  <c r="D10" i="4"/>
  <c r="I10" i="4" s="1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T339" i="3"/>
  <c r="S339" i="3"/>
  <c r="R339" i="3"/>
  <c r="Q339" i="3"/>
  <c r="P339" i="3"/>
  <c r="L339" i="3"/>
  <c r="J339" i="3"/>
  <c r="H339" i="3"/>
  <c r="F339" i="3"/>
  <c r="E339" i="3"/>
  <c r="M339" i="3" s="1"/>
  <c r="D339" i="3"/>
  <c r="S338" i="3"/>
  <c r="R338" i="3"/>
  <c r="T338" i="3" s="1"/>
  <c r="Q338" i="3"/>
  <c r="P338" i="3"/>
  <c r="M338" i="3"/>
  <c r="L338" i="3"/>
  <c r="J338" i="3"/>
  <c r="H338" i="3"/>
  <c r="F338" i="3"/>
  <c r="N338" i="3" s="1"/>
  <c r="E338" i="3"/>
  <c r="D338" i="3"/>
  <c r="I338" i="3" s="1"/>
  <c r="T337" i="3"/>
  <c r="S337" i="3"/>
  <c r="R337" i="3"/>
  <c r="Q337" i="3"/>
  <c r="P337" i="3"/>
  <c r="U337" i="3" s="1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U332" i="3"/>
  <c r="S332" i="3"/>
  <c r="R332" i="3"/>
  <c r="T332" i="3" s="1"/>
  <c r="Q332" i="3"/>
  <c r="P332" i="3"/>
  <c r="N332" i="3"/>
  <c r="L332" i="3"/>
  <c r="J332" i="3"/>
  <c r="I332" i="3"/>
  <c r="H332" i="3"/>
  <c r="F332" i="3"/>
  <c r="E332" i="3"/>
  <c r="D332" i="3"/>
  <c r="G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G323" i="3"/>
  <c r="F323" i="3"/>
  <c r="E323" i="3"/>
  <c r="M323" i="3" s="1"/>
  <c r="D323" i="3"/>
  <c r="I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U317" i="3"/>
  <c r="S317" i="3"/>
  <c r="R317" i="3"/>
  <c r="T317" i="3" s="1"/>
  <c r="Q317" i="3"/>
  <c r="P317" i="3"/>
  <c r="L317" i="3"/>
  <c r="J317" i="3"/>
  <c r="I317" i="3"/>
  <c r="H317" i="3"/>
  <c r="F317" i="3"/>
  <c r="N317" i="3" s="1"/>
  <c r="E317" i="3"/>
  <c r="D317" i="3"/>
  <c r="G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Q310" i="3"/>
  <c r="P310" i="3"/>
  <c r="U310" i="3" s="1"/>
  <c r="L310" i="3"/>
  <c r="K310" i="3"/>
  <c r="J310" i="3"/>
  <c r="H310" i="3"/>
  <c r="F310" i="3"/>
  <c r="N310" i="3" s="1"/>
  <c r="O310" i="3" s="1"/>
  <c r="E310" i="3"/>
  <c r="D310" i="3"/>
  <c r="I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I303" i="3"/>
  <c r="H303" i="3"/>
  <c r="F303" i="3"/>
  <c r="N303" i="3" s="1"/>
  <c r="E303" i="3"/>
  <c r="M303" i="3" s="1"/>
  <c r="D303" i="3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K299" i="3"/>
  <c r="J299" i="3"/>
  <c r="H299" i="3"/>
  <c r="F299" i="3"/>
  <c r="E299" i="3"/>
  <c r="D299" i="3"/>
  <c r="I299" i="3" s="1"/>
  <c r="S298" i="3"/>
  <c r="R298" i="3"/>
  <c r="T298" i="3" s="1"/>
  <c r="Q298" i="3"/>
  <c r="P298" i="3"/>
  <c r="U298" i="3" s="1"/>
  <c r="L298" i="3"/>
  <c r="J298" i="3"/>
  <c r="H298" i="3"/>
  <c r="F298" i="3"/>
  <c r="N298" i="3" s="1"/>
  <c r="E298" i="3"/>
  <c r="D298" i="3"/>
  <c r="G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K292" i="3"/>
  <c r="J292" i="3"/>
  <c r="H292" i="3"/>
  <c r="F292" i="3"/>
  <c r="E292" i="3"/>
  <c r="M292" i="3" s="1"/>
  <c r="D292" i="3"/>
  <c r="I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M285" i="3"/>
  <c r="L285" i="3"/>
  <c r="J285" i="3"/>
  <c r="H285" i="3"/>
  <c r="F285" i="3"/>
  <c r="N285" i="3" s="1"/>
  <c r="E285" i="3"/>
  <c r="D285" i="3"/>
  <c r="G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O275" i="3"/>
  <c r="L275" i="3"/>
  <c r="K275" i="3"/>
  <c r="J275" i="3"/>
  <c r="H275" i="3"/>
  <c r="F275" i="3"/>
  <c r="N275" i="3" s="1"/>
  <c r="E275" i="3"/>
  <c r="M275" i="3" s="1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T267" i="3"/>
  <c r="S267" i="3"/>
  <c r="R267" i="3"/>
  <c r="Q267" i="3"/>
  <c r="P267" i="3"/>
  <c r="U267" i="3" s="1"/>
  <c r="L267" i="3"/>
  <c r="J267" i="3"/>
  <c r="H267" i="3"/>
  <c r="F267" i="3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L260" i="3"/>
  <c r="J260" i="3"/>
  <c r="H260" i="3"/>
  <c r="N260" i="3" s="1"/>
  <c r="O260" i="3" s="1"/>
  <c r="F260" i="3"/>
  <c r="E260" i="3"/>
  <c r="D260" i="3"/>
  <c r="S259" i="3"/>
  <c r="R259" i="3"/>
  <c r="T259" i="3" s="1"/>
  <c r="Q259" i="3"/>
  <c r="P259" i="3"/>
  <c r="U259" i="3" s="1"/>
  <c r="L259" i="3"/>
  <c r="J259" i="3"/>
  <c r="H259" i="3"/>
  <c r="F259" i="3"/>
  <c r="E259" i="3"/>
  <c r="M259" i="3" s="1"/>
  <c r="D259" i="3"/>
  <c r="G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T254" i="3"/>
  <c r="S254" i="3"/>
  <c r="R254" i="3"/>
  <c r="Q254" i="3"/>
  <c r="P254" i="3"/>
  <c r="L254" i="3"/>
  <c r="K254" i="3"/>
  <c r="J254" i="3"/>
  <c r="H254" i="3"/>
  <c r="F254" i="3"/>
  <c r="E254" i="3"/>
  <c r="M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U247" i="3" s="1"/>
  <c r="M247" i="3"/>
  <c r="L247" i="3"/>
  <c r="J247" i="3"/>
  <c r="H247" i="3"/>
  <c r="F247" i="3"/>
  <c r="N247" i="3" s="1"/>
  <c r="E247" i="3"/>
  <c r="D247" i="3"/>
  <c r="G247" i="3" s="1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G240" i="3"/>
  <c r="F240" i="3"/>
  <c r="E240" i="3"/>
  <c r="M240" i="3" s="1"/>
  <c r="D240" i="3"/>
  <c r="I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T231" i="3" s="1"/>
  <c r="Q231" i="3"/>
  <c r="P231" i="3"/>
  <c r="U231" i="3" s="1"/>
  <c r="L231" i="3"/>
  <c r="J231" i="3"/>
  <c r="H231" i="3"/>
  <c r="F231" i="3"/>
  <c r="N231" i="3" s="1"/>
  <c r="E231" i="3"/>
  <c r="D231" i="3"/>
  <c r="S230" i="3"/>
  <c r="R230" i="3"/>
  <c r="T230" i="3" s="1"/>
  <c r="Q230" i="3"/>
  <c r="P230" i="3"/>
  <c r="U230" i="3" s="1"/>
  <c r="L230" i="3"/>
  <c r="J230" i="3"/>
  <c r="H230" i="3"/>
  <c r="N230" i="3" s="1"/>
  <c r="F230" i="3"/>
  <c r="E230" i="3"/>
  <c r="M230" i="3" s="1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U224" i="3"/>
  <c r="S224" i="3"/>
  <c r="R224" i="3"/>
  <c r="T224" i="3" s="1"/>
  <c r="Q224" i="3"/>
  <c r="P224" i="3"/>
  <c r="M224" i="3"/>
  <c r="L224" i="3"/>
  <c r="J224" i="3"/>
  <c r="H224" i="3"/>
  <c r="F224" i="3"/>
  <c r="E224" i="3"/>
  <c r="D224" i="3"/>
  <c r="G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M216" i="3" s="1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T205" i="3" s="1"/>
  <c r="Q205" i="3"/>
  <c r="P205" i="3"/>
  <c r="U205" i="3" s="1"/>
  <c r="L205" i="3"/>
  <c r="J205" i="3"/>
  <c r="H205" i="3"/>
  <c r="N205" i="3" s="1"/>
  <c r="F205" i="3"/>
  <c r="E205" i="3"/>
  <c r="M205" i="3" s="1"/>
  <c r="D205" i="3"/>
  <c r="G205" i="3" s="1"/>
  <c r="S204" i="3"/>
  <c r="R204" i="3"/>
  <c r="T204" i="3" s="1"/>
  <c r="Q204" i="3"/>
  <c r="P204" i="3"/>
  <c r="U204" i="3" s="1"/>
  <c r="L204" i="3"/>
  <c r="K204" i="3"/>
  <c r="J204" i="3"/>
  <c r="H204" i="3"/>
  <c r="F204" i="3"/>
  <c r="N204" i="3" s="1"/>
  <c r="O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T198" i="3"/>
  <c r="S198" i="3"/>
  <c r="R198" i="3"/>
  <c r="Q198" i="3"/>
  <c r="P198" i="3"/>
  <c r="U198" i="3" s="1"/>
  <c r="L198" i="3"/>
  <c r="J198" i="3"/>
  <c r="H198" i="3"/>
  <c r="N198" i="3" s="1"/>
  <c r="F198" i="3"/>
  <c r="E198" i="3"/>
  <c r="D198" i="3"/>
  <c r="G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J191" i="3"/>
  <c r="H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U185" i="3"/>
  <c r="S185" i="3"/>
  <c r="R185" i="3"/>
  <c r="T185" i="3" s="1"/>
  <c r="Q185" i="3"/>
  <c r="P185" i="3"/>
  <c r="L185" i="3"/>
  <c r="J185" i="3"/>
  <c r="H185" i="3"/>
  <c r="F185" i="3"/>
  <c r="E185" i="3"/>
  <c r="D185" i="3"/>
  <c r="G185" i="3" s="1"/>
  <c r="U184" i="3"/>
  <c r="T184" i="3"/>
  <c r="O184" i="3"/>
  <c r="N184" i="3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L179" i="3"/>
  <c r="J179" i="3"/>
  <c r="H179" i="3"/>
  <c r="G179" i="3"/>
  <c r="F179" i="3"/>
  <c r="N179" i="3" s="1"/>
  <c r="E179" i="3"/>
  <c r="M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U170" i="3"/>
  <c r="S170" i="3"/>
  <c r="T170" i="3" s="1"/>
  <c r="R170" i="3"/>
  <c r="Q170" i="3"/>
  <c r="P170" i="3"/>
  <c r="L170" i="3"/>
  <c r="J170" i="3"/>
  <c r="H170" i="3"/>
  <c r="F170" i="3"/>
  <c r="E170" i="3"/>
  <c r="D170" i="3"/>
  <c r="S169" i="3"/>
  <c r="R169" i="3"/>
  <c r="T169" i="3" s="1"/>
  <c r="Q169" i="3"/>
  <c r="P169" i="3"/>
  <c r="U169" i="3" s="1"/>
  <c r="L169" i="3"/>
  <c r="J169" i="3"/>
  <c r="H169" i="3"/>
  <c r="N169" i="3" s="1"/>
  <c r="G169" i="3"/>
  <c r="F169" i="3"/>
  <c r="E169" i="3"/>
  <c r="M169" i="3" s="1"/>
  <c r="D169" i="3"/>
  <c r="I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U163" i="3"/>
  <c r="S163" i="3"/>
  <c r="R163" i="3"/>
  <c r="Q163" i="3"/>
  <c r="P163" i="3"/>
  <c r="L163" i="3"/>
  <c r="J163" i="3"/>
  <c r="H163" i="3"/>
  <c r="F163" i="3"/>
  <c r="E163" i="3"/>
  <c r="D163" i="3"/>
  <c r="G163" i="3" s="1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O159" i="3"/>
  <c r="N159" i="3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O157" i="3"/>
  <c r="L157" i="3"/>
  <c r="J157" i="3"/>
  <c r="H157" i="3"/>
  <c r="G157" i="3"/>
  <c r="F157" i="3"/>
  <c r="N157" i="3" s="1"/>
  <c r="E157" i="3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U150" i="3"/>
  <c r="T150" i="3"/>
  <c r="S150" i="3"/>
  <c r="R150" i="3"/>
  <c r="Q150" i="3"/>
  <c r="P150" i="3"/>
  <c r="L150" i="3"/>
  <c r="J150" i="3"/>
  <c r="H150" i="3"/>
  <c r="F150" i="3"/>
  <c r="E150" i="3"/>
  <c r="D150" i="3"/>
  <c r="G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O144" i="3"/>
  <c r="L144" i="3"/>
  <c r="J144" i="3"/>
  <c r="N144" i="3" s="1"/>
  <c r="H144" i="3"/>
  <c r="G144" i="3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U137" i="3"/>
  <c r="S137" i="3"/>
  <c r="R137" i="3"/>
  <c r="T137" i="3" s="1"/>
  <c r="Q137" i="3"/>
  <c r="P137" i="3"/>
  <c r="L137" i="3"/>
  <c r="J137" i="3"/>
  <c r="H137" i="3"/>
  <c r="F137" i="3"/>
  <c r="E137" i="3"/>
  <c r="D137" i="3"/>
  <c r="G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U132" i="3"/>
  <c r="S132" i="3"/>
  <c r="R132" i="3"/>
  <c r="T132" i="3" s="1"/>
  <c r="Q132" i="3"/>
  <c r="P132" i="3"/>
  <c r="N132" i="3"/>
  <c r="L132" i="3"/>
  <c r="K132" i="3"/>
  <c r="J132" i="3"/>
  <c r="I132" i="3"/>
  <c r="H132" i="3"/>
  <c r="G132" i="3"/>
  <c r="F132" i="3"/>
  <c r="E132" i="3"/>
  <c r="M132" i="3" s="1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E126" i="3"/>
  <c r="M126" i="3" s="1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L121" i="3"/>
  <c r="K121" i="3"/>
  <c r="J121" i="3"/>
  <c r="H121" i="3"/>
  <c r="F121" i="3"/>
  <c r="N121" i="3" s="1"/>
  <c r="E121" i="3"/>
  <c r="M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L112" i="3"/>
  <c r="J112" i="3"/>
  <c r="H112" i="3"/>
  <c r="F112" i="3"/>
  <c r="E112" i="3"/>
  <c r="D112" i="3"/>
  <c r="G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O106" i="3"/>
  <c r="L106" i="3"/>
  <c r="K106" i="3"/>
  <c r="J106" i="3"/>
  <c r="I106" i="3"/>
  <c r="H106" i="3"/>
  <c r="G106" i="3"/>
  <c r="F106" i="3"/>
  <c r="N106" i="3" s="1"/>
  <c r="E106" i="3"/>
  <c r="M106" i="3" s="1"/>
  <c r="D106" i="3"/>
  <c r="U105" i="3"/>
  <c r="T105" i="3"/>
  <c r="O105" i="3"/>
  <c r="N105" i="3"/>
  <c r="M105" i="3"/>
  <c r="K105" i="3"/>
  <c r="I105" i="3"/>
  <c r="G105" i="3"/>
  <c r="U102" i="3"/>
  <c r="S102" i="3"/>
  <c r="T102" i="3" s="1"/>
  <c r="R102" i="3"/>
  <c r="Q102" i="3"/>
  <c r="P102" i="3"/>
  <c r="L102" i="3"/>
  <c r="J102" i="3"/>
  <c r="H102" i="3"/>
  <c r="F102" i="3"/>
  <c r="E102" i="3"/>
  <c r="D102" i="3"/>
  <c r="S101" i="3"/>
  <c r="R101" i="3"/>
  <c r="Q101" i="3"/>
  <c r="P101" i="3"/>
  <c r="L101" i="3"/>
  <c r="J101" i="3"/>
  <c r="U101" i="3" s="1"/>
  <c r="H101" i="3"/>
  <c r="F101" i="3"/>
  <c r="G101" i="3" s="1"/>
  <c r="E101" i="3"/>
  <c r="M101" i="3" s="1"/>
  <c r="D101" i="3"/>
  <c r="U100" i="3"/>
  <c r="T100" i="3"/>
  <c r="O100" i="3"/>
  <c r="N100" i="3"/>
  <c r="M100" i="3"/>
  <c r="K100" i="3"/>
  <c r="I100" i="3"/>
  <c r="G100" i="3"/>
  <c r="U99" i="3"/>
  <c r="T99" i="3"/>
  <c r="O99" i="3"/>
  <c r="N99" i="3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F96" i="3"/>
  <c r="E96" i="3"/>
  <c r="M96" i="3" s="1"/>
  <c r="D96" i="3"/>
  <c r="G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L91" i="3"/>
  <c r="J91" i="3"/>
  <c r="U91" i="3" s="1"/>
  <c r="I91" i="3"/>
  <c r="H91" i="3"/>
  <c r="F91" i="3"/>
  <c r="N91" i="3" s="1"/>
  <c r="O91" i="3" s="1"/>
  <c r="E91" i="3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T85" i="3" s="1"/>
  <c r="Q85" i="3"/>
  <c r="P85" i="3"/>
  <c r="L85" i="3"/>
  <c r="J85" i="3"/>
  <c r="H85" i="3"/>
  <c r="F85" i="3"/>
  <c r="E85" i="3"/>
  <c r="D85" i="3"/>
  <c r="G85" i="3" s="1"/>
  <c r="U84" i="3"/>
  <c r="S84" i="3"/>
  <c r="R84" i="3"/>
  <c r="T84" i="3" s="1"/>
  <c r="Q84" i="3"/>
  <c r="P84" i="3"/>
  <c r="L84" i="3"/>
  <c r="J84" i="3"/>
  <c r="H84" i="3"/>
  <c r="F84" i="3"/>
  <c r="N84" i="3" s="1"/>
  <c r="E84" i="3"/>
  <c r="O84" i="3" s="1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I78" i="3"/>
  <c r="H78" i="3"/>
  <c r="G78" i="3"/>
  <c r="F78" i="3"/>
  <c r="E78" i="3"/>
  <c r="M78" i="3" s="1"/>
  <c r="D78" i="3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U70" i="3"/>
  <c r="S70" i="3"/>
  <c r="R70" i="3"/>
  <c r="Q70" i="3"/>
  <c r="P70" i="3"/>
  <c r="L70" i="3"/>
  <c r="K70" i="3"/>
  <c r="J70" i="3"/>
  <c r="I70" i="3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U63" i="3"/>
  <c r="S63" i="3"/>
  <c r="R63" i="3"/>
  <c r="T63" i="3" s="1"/>
  <c r="Q63" i="3"/>
  <c r="P63" i="3"/>
  <c r="L63" i="3"/>
  <c r="J63" i="3"/>
  <c r="H63" i="3"/>
  <c r="F63" i="3"/>
  <c r="E63" i="3"/>
  <c r="K63" i="3" s="1"/>
  <c r="D63" i="3"/>
  <c r="G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T58" i="3" s="1"/>
  <c r="Q58" i="3"/>
  <c r="P58" i="3"/>
  <c r="U58" i="3" s="1"/>
  <c r="L58" i="3"/>
  <c r="J58" i="3"/>
  <c r="H58" i="3"/>
  <c r="F58" i="3"/>
  <c r="E58" i="3"/>
  <c r="O58" i="3" s="1"/>
  <c r="D58" i="3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K54" i="3"/>
  <c r="J54" i="3"/>
  <c r="I54" i="3"/>
  <c r="H54" i="3"/>
  <c r="G54" i="3"/>
  <c r="F54" i="3"/>
  <c r="N54" i="3" s="1"/>
  <c r="O54" i="3" s="1"/>
  <c r="E54" i="3"/>
  <c r="M54" i="3" s="1"/>
  <c r="D54" i="3"/>
  <c r="S53" i="3"/>
  <c r="R53" i="3"/>
  <c r="T53" i="3" s="1"/>
  <c r="Q53" i="3"/>
  <c r="P53" i="3"/>
  <c r="U53" i="3" s="1"/>
  <c r="L53" i="3"/>
  <c r="J53" i="3"/>
  <c r="H53" i="3"/>
  <c r="F53" i="3"/>
  <c r="E53" i="3"/>
  <c r="M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E47" i="3"/>
  <c r="D47" i="3"/>
  <c r="G47" i="3" s="1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L40" i="3"/>
  <c r="J40" i="3"/>
  <c r="H40" i="3"/>
  <c r="F40" i="3"/>
  <c r="N40" i="3" s="1"/>
  <c r="E40" i="3"/>
  <c r="O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O35" i="3"/>
  <c r="L35" i="3"/>
  <c r="J35" i="3"/>
  <c r="I35" i="3"/>
  <c r="H35" i="3"/>
  <c r="G35" i="3"/>
  <c r="F35" i="3"/>
  <c r="E35" i="3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P27" i="3"/>
  <c r="U27" i="3" s="1"/>
  <c r="L27" i="3"/>
  <c r="J27" i="3"/>
  <c r="I27" i="3"/>
  <c r="H27" i="3"/>
  <c r="G27" i="3"/>
  <c r="F27" i="3"/>
  <c r="E27" i="3"/>
  <c r="M27" i="3" s="1"/>
  <c r="D27" i="3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T19" i="3"/>
  <c r="S19" i="3"/>
  <c r="R19" i="3"/>
  <c r="Q19" i="3"/>
  <c r="P19" i="3"/>
  <c r="L19" i="3"/>
  <c r="J19" i="3"/>
  <c r="H19" i="3"/>
  <c r="F19" i="3"/>
  <c r="E19" i="3"/>
  <c r="K19" i="3" s="1"/>
  <c r="D19" i="3"/>
  <c r="G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S10" i="3"/>
  <c r="R10" i="3"/>
  <c r="T10" i="3" s="1"/>
  <c r="Q10" i="3"/>
  <c r="P10" i="3"/>
  <c r="L10" i="3"/>
  <c r="J10" i="3"/>
  <c r="H10" i="3"/>
  <c r="F10" i="3"/>
  <c r="N10" i="3" s="1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E339" i="2"/>
  <c r="D339" i="2"/>
  <c r="S338" i="2"/>
  <c r="T338" i="2" s="1"/>
  <c r="R338" i="2"/>
  <c r="Q338" i="2"/>
  <c r="P338" i="2"/>
  <c r="U338" i="2" s="1"/>
  <c r="L338" i="2"/>
  <c r="J338" i="2"/>
  <c r="I338" i="2"/>
  <c r="H338" i="2"/>
  <c r="G338" i="2"/>
  <c r="F338" i="2"/>
  <c r="E338" i="2"/>
  <c r="D338" i="2"/>
  <c r="S337" i="2"/>
  <c r="R337" i="2"/>
  <c r="T337" i="2" s="1"/>
  <c r="Q337" i="2"/>
  <c r="P337" i="2"/>
  <c r="U337" i="2" s="1"/>
  <c r="L337" i="2"/>
  <c r="J337" i="2"/>
  <c r="I337" i="2"/>
  <c r="H337" i="2"/>
  <c r="G337" i="2"/>
  <c r="F337" i="2"/>
  <c r="E337" i="2"/>
  <c r="D337" i="2"/>
  <c r="U336" i="2"/>
  <c r="T336" i="2"/>
  <c r="O336" i="2"/>
  <c r="N336" i="2"/>
  <c r="M336" i="2"/>
  <c r="K336" i="2"/>
  <c r="I336" i="2"/>
  <c r="G336" i="2"/>
  <c r="U335" i="2"/>
  <c r="T335" i="2"/>
  <c r="O335" i="2"/>
  <c r="N335" i="2"/>
  <c r="M335" i="2"/>
  <c r="K335" i="2"/>
  <c r="I335" i="2"/>
  <c r="G335" i="2"/>
  <c r="U334" i="2"/>
  <c r="T334" i="2"/>
  <c r="O334" i="2"/>
  <c r="N334" i="2"/>
  <c r="M334" i="2"/>
  <c r="K334" i="2"/>
  <c r="I334" i="2"/>
  <c r="G334" i="2"/>
  <c r="U333" i="2"/>
  <c r="T333" i="2"/>
  <c r="O333" i="2"/>
  <c r="N333" i="2"/>
  <c r="M333" i="2"/>
  <c r="K333" i="2"/>
  <c r="I333" i="2"/>
  <c r="G333" i="2"/>
  <c r="S332" i="2"/>
  <c r="R332" i="2"/>
  <c r="Q332" i="2"/>
  <c r="P332" i="2"/>
  <c r="U332" i="2" s="1"/>
  <c r="L332" i="2"/>
  <c r="J332" i="2"/>
  <c r="H332" i="2"/>
  <c r="F332" i="2"/>
  <c r="N332" i="2" s="1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P323" i="2"/>
  <c r="L323" i="2"/>
  <c r="J323" i="2"/>
  <c r="K323" i="2" s="1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U317" i="2"/>
  <c r="S317" i="2"/>
  <c r="T317" i="2" s="1"/>
  <c r="R317" i="2"/>
  <c r="Q317" i="2"/>
  <c r="P317" i="2"/>
  <c r="L317" i="2"/>
  <c r="J317" i="2"/>
  <c r="I317" i="2"/>
  <c r="H317" i="2"/>
  <c r="G317" i="2"/>
  <c r="F317" i="2"/>
  <c r="E317" i="2"/>
  <c r="D317" i="2"/>
  <c r="U316" i="2"/>
  <c r="T316" i="2"/>
  <c r="O316" i="2"/>
  <c r="N316" i="2"/>
  <c r="M316" i="2"/>
  <c r="K316" i="2"/>
  <c r="I316" i="2"/>
  <c r="G316" i="2"/>
  <c r="U315" i="2"/>
  <c r="T315" i="2"/>
  <c r="O315" i="2"/>
  <c r="N315" i="2"/>
  <c r="M315" i="2"/>
  <c r="K315" i="2"/>
  <c r="I315" i="2"/>
  <c r="G315" i="2"/>
  <c r="U314" i="2"/>
  <c r="T314" i="2"/>
  <c r="O314" i="2"/>
  <c r="N314" i="2"/>
  <c r="M314" i="2"/>
  <c r="K314" i="2"/>
  <c r="I314" i="2"/>
  <c r="G314" i="2"/>
  <c r="U313" i="2"/>
  <c r="T313" i="2"/>
  <c r="O313" i="2"/>
  <c r="N313" i="2"/>
  <c r="M313" i="2"/>
  <c r="K313" i="2"/>
  <c r="I313" i="2"/>
  <c r="G313" i="2"/>
  <c r="U312" i="2"/>
  <c r="T312" i="2"/>
  <c r="O312" i="2"/>
  <c r="N312" i="2"/>
  <c r="M312" i="2"/>
  <c r="K312" i="2"/>
  <c r="I312" i="2"/>
  <c r="G312" i="2"/>
  <c r="U311" i="2"/>
  <c r="T311" i="2"/>
  <c r="O311" i="2"/>
  <c r="N311" i="2"/>
  <c r="M311" i="2"/>
  <c r="K311" i="2"/>
  <c r="I311" i="2"/>
  <c r="G311" i="2"/>
  <c r="S310" i="2"/>
  <c r="R310" i="2"/>
  <c r="T310" i="2" s="1"/>
  <c r="Q310" i="2"/>
  <c r="P310" i="2"/>
  <c r="U310" i="2" s="1"/>
  <c r="L310" i="2"/>
  <c r="K310" i="2"/>
  <c r="J310" i="2"/>
  <c r="I310" i="2"/>
  <c r="H310" i="2"/>
  <c r="G310" i="2"/>
  <c r="F310" i="2"/>
  <c r="N310" i="2" s="1"/>
  <c r="E310" i="2"/>
  <c r="M310" i="2" s="1"/>
  <c r="D310" i="2"/>
  <c r="U309" i="2"/>
  <c r="T309" i="2"/>
  <c r="O309" i="2"/>
  <c r="N309" i="2"/>
  <c r="M309" i="2"/>
  <c r="K309" i="2"/>
  <c r="I309" i="2"/>
  <c r="G309" i="2"/>
  <c r="U308" i="2"/>
  <c r="T308" i="2"/>
  <c r="O308" i="2"/>
  <c r="N308" i="2"/>
  <c r="M308" i="2"/>
  <c r="K308" i="2"/>
  <c r="I308" i="2"/>
  <c r="G308" i="2"/>
  <c r="U307" i="2"/>
  <c r="T307" i="2"/>
  <c r="O307" i="2"/>
  <c r="N307" i="2"/>
  <c r="M307" i="2"/>
  <c r="K307" i="2"/>
  <c r="I307" i="2"/>
  <c r="G307" i="2"/>
  <c r="U306" i="2"/>
  <c r="T306" i="2"/>
  <c r="O306" i="2"/>
  <c r="N306" i="2"/>
  <c r="M306" i="2"/>
  <c r="K306" i="2"/>
  <c r="I306" i="2"/>
  <c r="G306" i="2"/>
  <c r="U305" i="2"/>
  <c r="T305" i="2"/>
  <c r="O305" i="2"/>
  <c r="N305" i="2"/>
  <c r="M305" i="2"/>
  <c r="K305" i="2"/>
  <c r="I305" i="2"/>
  <c r="G305" i="2"/>
  <c r="U304" i="2"/>
  <c r="T304" i="2"/>
  <c r="O304" i="2"/>
  <c r="N304" i="2"/>
  <c r="M304" i="2"/>
  <c r="K304" i="2"/>
  <c r="I304" i="2"/>
  <c r="G304" i="2"/>
  <c r="U303" i="2"/>
  <c r="S303" i="2"/>
  <c r="R303" i="2"/>
  <c r="Q303" i="2"/>
  <c r="P303" i="2"/>
  <c r="L303" i="2"/>
  <c r="J303" i="2"/>
  <c r="H303" i="2"/>
  <c r="F303" i="2"/>
  <c r="N303" i="2" s="1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U299" i="2" s="1"/>
  <c r="I299" i="2"/>
  <c r="H299" i="2"/>
  <c r="F299" i="2"/>
  <c r="E299" i="2"/>
  <c r="D299" i="2"/>
  <c r="S298" i="2"/>
  <c r="R298" i="2"/>
  <c r="Q298" i="2"/>
  <c r="P298" i="2"/>
  <c r="L298" i="2"/>
  <c r="J298" i="2"/>
  <c r="U298" i="2" s="1"/>
  <c r="I298" i="2"/>
  <c r="H298" i="2"/>
  <c r="F298" i="2"/>
  <c r="N298" i="2" s="1"/>
  <c r="E298" i="2"/>
  <c r="D298" i="2"/>
  <c r="U297" i="2"/>
  <c r="T297" i="2"/>
  <c r="O297" i="2"/>
  <c r="N297" i="2"/>
  <c r="M297" i="2"/>
  <c r="K297" i="2"/>
  <c r="I297" i="2"/>
  <c r="G297" i="2"/>
  <c r="U296" i="2"/>
  <c r="T296" i="2"/>
  <c r="O296" i="2"/>
  <c r="N296" i="2"/>
  <c r="M296" i="2"/>
  <c r="K296" i="2"/>
  <c r="I296" i="2"/>
  <c r="G296" i="2"/>
  <c r="U295" i="2"/>
  <c r="T295" i="2"/>
  <c r="O295" i="2"/>
  <c r="N295" i="2"/>
  <c r="M295" i="2"/>
  <c r="K295" i="2"/>
  <c r="I295" i="2"/>
  <c r="G295" i="2"/>
  <c r="U294" i="2"/>
  <c r="T294" i="2"/>
  <c r="O294" i="2"/>
  <c r="N294" i="2"/>
  <c r="M294" i="2"/>
  <c r="K294" i="2"/>
  <c r="I294" i="2"/>
  <c r="G294" i="2"/>
  <c r="U293" i="2"/>
  <c r="T293" i="2"/>
  <c r="O293" i="2"/>
  <c r="N293" i="2"/>
  <c r="M293" i="2"/>
  <c r="K293" i="2"/>
  <c r="I293" i="2"/>
  <c r="G293" i="2"/>
  <c r="S292" i="2"/>
  <c r="R292" i="2"/>
  <c r="T292" i="2" s="1"/>
  <c r="Q292" i="2"/>
  <c r="P292" i="2"/>
  <c r="U292" i="2" s="1"/>
  <c r="L292" i="2"/>
  <c r="K292" i="2"/>
  <c r="J292" i="2"/>
  <c r="H292" i="2"/>
  <c r="F292" i="2"/>
  <c r="E292" i="2"/>
  <c r="D292" i="2"/>
  <c r="I292" i="2" s="1"/>
  <c r="U291" i="2"/>
  <c r="T291" i="2"/>
  <c r="O291" i="2"/>
  <c r="N291" i="2"/>
  <c r="M291" i="2"/>
  <c r="K291" i="2"/>
  <c r="I291" i="2"/>
  <c r="G291" i="2"/>
  <c r="U290" i="2"/>
  <c r="T290" i="2"/>
  <c r="O290" i="2"/>
  <c r="N290" i="2"/>
  <c r="M290" i="2"/>
  <c r="K290" i="2"/>
  <c r="I290" i="2"/>
  <c r="G290" i="2"/>
  <c r="U289" i="2"/>
  <c r="T289" i="2"/>
  <c r="O289" i="2"/>
  <c r="N289" i="2"/>
  <c r="M289" i="2"/>
  <c r="K289" i="2"/>
  <c r="I289" i="2"/>
  <c r="G289" i="2"/>
  <c r="U288" i="2"/>
  <c r="T288" i="2"/>
  <c r="O288" i="2"/>
  <c r="N288" i="2"/>
  <c r="M288" i="2"/>
  <c r="K288" i="2"/>
  <c r="I288" i="2"/>
  <c r="G288" i="2"/>
  <c r="U287" i="2"/>
  <c r="T287" i="2"/>
  <c r="O287" i="2"/>
  <c r="N287" i="2"/>
  <c r="M287" i="2"/>
  <c r="K287" i="2"/>
  <c r="I287" i="2"/>
  <c r="G287" i="2"/>
  <c r="U286" i="2"/>
  <c r="T286" i="2"/>
  <c r="O286" i="2"/>
  <c r="N286" i="2"/>
  <c r="M286" i="2"/>
  <c r="K286" i="2"/>
  <c r="I286" i="2"/>
  <c r="G286" i="2"/>
  <c r="U285" i="2"/>
  <c r="S285" i="2"/>
  <c r="R285" i="2"/>
  <c r="Q285" i="2"/>
  <c r="P285" i="2"/>
  <c r="L285" i="2"/>
  <c r="J285" i="2"/>
  <c r="H285" i="2"/>
  <c r="I285" i="2" s="1"/>
  <c r="F285" i="2"/>
  <c r="N285" i="2" s="1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T275" i="2" s="1"/>
  <c r="Q275" i="2"/>
  <c r="P275" i="2"/>
  <c r="L275" i="2"/>
  <c r="K275" i="2"/>
  <c r="J275" i="2"/>
  <c r="U275" i="2" s="1"/>
  <c r="H275" i="2"/>
  <c r="F275" i="2"/>
  <c r="E275" i="2"/>
  <c r="D275" i="2"/>
  <c r="I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U267" i="2"/>
  <c r="S267" i="2"/>
  <c r="T267" i="2" s="1"/>
  <c r="R267" i="2"/>
  <c r="Q267" i="2"/>
  <c r="P267" i="2"/>
  <c r="L267" i="2"/>
  <c r="J267" i="2"/>
  <c r="H267" i="2"/>
  <c r="I267" i="2" s="1"/>
  <c r="G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U260" i="2"/>
  <c r="S260" i="2"/>
  <c r="R260" i="2"/>
  <c r="T260" i="2" s="1"/>
  <c r="Q260" i="2"/>
  <c r="P260" i="2"/>
  <c r="L260" i="2"/>
  <c r="J260" i="2"/>
  <c r="K260" i="2" s="1"/>
  <c r="H260" i="2"/>
  <c r="F260" i="2"/>
  <c r="N260" i="2" s="1"/>
  <c r="E260" i="2"/>
  <c r="D260" i="2"/>
  <c r="S259" i="2"/>
  <c r="T259" i="2" s="1"/>
  <c r="R259" i="2"/>
  <c r="Q259" i="2"/>
  <c r="P259" i="2"/>
  <c r="U259" i="2" s="1"/>
  <c r="L259" i="2"/>
  <c r="J259" i="2"/>
  <c r="H259" i="2"/>
  <c r="F259" i="2"/>
  <c r="E259" i="2"/>
  <c r="D259" i="2"/>
  <c r="I259" i="2" s="1"/>
  <c r="U258" i="2"/>
  <c r="T258" i="2"/>
  <c r="O258" i="2"/>
  <c r="N258" i="2"/>
  <c r="M258" i="2"/>
  <c r="K258" i="2"/>
  <c r="I258" i="2"/>
  <c r="G258" i="2"/>
  <c r="U257" i="2"/>
  <c r="T257" i="2"/>
  <c r="O257" i="2"/>
  <c r="N257" i="2"/>
  <c r="M257" i="2"/>
  <c r="K257" i="2"/>
  <c r="I257" i="2"/>
  <c r="G257" i="2"/>
  <c r="U256" i="2"/>
  <c r="T256" i="2"/>
  <c r="O256" i="2"/>
  <c r="N256" i="2"/>
  <c r="M256" i="2"/>
  <c r="K256" i="2"/>
  <c r="I256" i="2"/>
  <c r="G256" i="2"/>
  <c r="U255" i="2"/>
  <c r="T255" i="2"/>
  <c r="O255" i="2"/>
  <c r="N255" i="2"/>
  <c r="M255" i="2"/>
  <c r="K255" i="2"/>
  <c r="I255" i="2"/>
  <c r="G255" i="2"/>
  <c r="U254" i="2"/>
  <c r="S254" i="2"/>
  <c r="R254" i="2"/>
  <c r="Q254" i="2"/>
  <c r="P254" i="2"/>
  <c r="L254" i="2"/>
  <c r="J254" i="2"/>
  <c r="K254" i="2" s="1"/>
  <c r="H254" i="2"/>
  <c r="G254" i="2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U247" i="2"/>
  <c r="S247" i="2"/>
  <c r="T247" i="2" s="1"/>
  <c r="R247" i="2"/>
  <c r="Q247" i="2"/>
  <c r="P247" i="2"/>
  <c r="L247" i="2"/>
  <c r="J247" i="2"/>
  <c r="H247" i="2"/>
  <c r="I247" i="2" s="1"/>
  <c r="F247" i="2"/>
  <c r="N247" i="2" s="1"/>
  <c r="E247" i="2"/>
  <c r="M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P240" i="2"/>
  <c r="U240" i="2" s="1"/>
  <c r="L240" i="2"/>
  <c r="K240" i="2"/>
  <c r="J240" i="2"/>
  <c r="H240" i="2"/>
  <c r="F240" i="2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T231" i="2" s="1"/>
  <c r="R231" i="2"/>
  <c r="Q231" i="2"/>
  <c r="P231" i="2"/>
  <c r="U231" i="2" s="1"/>
  <c r="M231" i="2"/>
  <c r="L231" i="2"/>
  <c r="J231" i="2"/>
  <c r="H231" i="2"/>
  <c r="F231" i="2"/>
  <c r="E231" i="2"/>
  <c r="D231" i="2"/>
  <c r="G231" i="2" s="1"/>
  <c r="S230" i="2"/>
  <c r="R230" i="2"/>
  <c r="T230" i="2" s="1"/>
  <c r="Q230" i="2"/>
  <c r="P230" i="2"/>
  <c r="L230" i="2"/>
  <c r="J230" i="2"/>
  <c r="U230" i="2" s="1"/>
  <c r="H230" i="2"/>
  <c r="F230" i="2"/>
  <c r="N230" i="2" s="1"/>
  <c r="O230" i="2" s="1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U224" i="2"/>
  <c r="S224" i="2"/>
  <c r="T224" i="2" s="1"/>
  <c r="R224" i="2"/>
  <c r="Q224" i="2"/>
  <c r="P224" i="2"/>
  <c r="L224" i="2"/>
  <c r="J224" i="2"/>
  <c r="H224" i="2"/>
  <c r="G224" i="2"/>
  <c r="F224" i="2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T216" i="2" s="1"/>
  <c r="Q216" i="2"/>
  <c r="P216" i="2"/>
  <c r="U216" i="2" s="1"/>
  <c r="O216" i="2"/>
  <c r="L216" i="2"/>
  <c r="J216" i="2"/>
  <c r="H216" i="2"/>
  <c r="F216" i="2"/>
  <c r="N216" i="2" s="1"/>
  <c r="E216" i="2"/>
  <c r="D216" i="2"/>
  <c r="I216" i="2" s="1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U205" i="2"/>
  <c r="S205" i="2"/>
  <c r="T205" i="2" s="1"/>
  <c r="R205" i="2"/>
  <c r="Q205" i="2"/>
  <c r="P205" i="2"/>
  <c r="L205" i="2"/>
  <c r="J205" i="2"/>
  <c r="H205" i="2"/>
  <c r="I205" i="2" s="1"/>
  <c r="G205" i="2"/>
  <c r="F205" i="2"/>
  <c r="E205" i="2"/>
  <c r="D205" i="2"/>
  <c r="U204" i="2"/>
  <c r="S204" i="2"/>
  <c r="R204" i="2"/>
  <c r="Q204" i="2"/>
  <c r="P204" i="2"/>
  <c r="L204" i="2"/>
  <c r="J204" i="2"/>
  <c r="K204" i="2" s="1"/>
  <c r="H204" i="2"/>
  <c r="I204" i="2" s="1"/>
  <c r="F204" i="2"/>
  <c r="N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U198" i="2" s="1"/>
  <c r="M198" i="2"/>
  <c r="L198" i="2"/>
  <c r="J198" i="2"/>
  <c r="H198" i="2"/>
  <c r="F198" i="2"/>
  <c r="N198" i="2" s="1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P191" i="2"/>
  <c r="U191" i="2" s="1"/>
  <c r="L191" i="2"/>
  <c r="J191" i="2"/>
  <c r="K191" i="2" s="1"/>
  <c r="H191" i="2"/>
  <c r="F191" i="2"/>
  <c r="E191" i="2"/>
  <c r="D191" i="2"/>
  <c r="I191" i="2" s="1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U185" i="2"/>
  <c r="S185" i="2"/>
  <c r="T185" i="2" s="1"/>
  <c r="R185" i="2"/>
  <c r="Q185" i="2"/>
  <c r="P185" i="2"/>
  <c r="L185" i="2"/>
  <c r="M185" i="2" s="1"/>
  <c r="J185" i="2"/>
  <c r="H185" i="2"/>
  <c r="I185" i="2" s="1"/>
  <c r="F185" i="2"/>
  <c r="E185" i="2"/>
  <c r="D185" i="2"/>
  <c r="G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U179" i="2"/>
  <c r="S179" i="2"/>
  <c r="R179" i="2"/>
  <c r="T179" i="2" s="1"/>
  <c r="Q179" i="2"/>
  <c r="P179" i="2"/>
  <c r="L179" i="2"/>
  <c r="J179" i="2"/>
  <c r="H179" i="2"/>
  <c r="I179" i="2" s="1"/>
  <c r="F179" i="2"/>
  <c r="N179" i="2" s="1"/>
  <c r="O179" i="2" s="1"/>
  <c r="E179" i="2"/>
  <c r="M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U170" i="2" s="1"/>
  <c r="L170" i="2"/>
  <c r="J170" i="2"/>
  <c r="H170" i="2"/>
  <c r="F170" i="2"/>
  <c r="N170" i="2" s="1"/>
  <c r="E170" i="2"/>
  <c r="D170" i="2"/>
  <c r="I170" i="2" s="1"/>
  <c r="S169" i="2"/>
  <c r="R169" i="2"/>
  <c r="Q169" i="2"/>
  <c r="P169" i="2"/>
  <c r="L169" i="2"/>
  <c r="J169" i="2"/>
  <c r="K169" i="2" s="1"/>
  <c r="H169" i="2"/>
  <c r="F169" i="2"/>
  <c r="E169" i="2"/>
  <c r="D169" i="2"/>
  <c r="I169" i="2" s="1"/>
  <c r="U168" i="2"/>
  <c r="T168" i="2"/>
  <c r="O168" i="2"/>
  <c r="N168" i="2"/>
  <c r="M168" i="2"/>
  <c r="K168" i="2"/>
  <c r="I168" i="2"/>
  <c r="G168" i="2"/>
  <c r="U167" i="2"/>
  <c r="T167" i="2"/>
  <c r="O167" i="2"/>
  <c r="N167" i="2"/>
  <c r="M167" i="2"/>
  <c r="K167" i="2"/>
  <c r="I167" i="2"/>
  <c r="G167" i="2"/>
  <c r="U166" i="2"/>
  <c r="T166" i="2"/>
  <c r="O166" i="2"/>
  <c r="N166" i="2"/>
  <c r="M166" i="2"/>
  <c r="K166" i="2"/>
  <c r="I166" i="2"/>
  <c r="G166" i="2"/>
  <c r="U165" i="2"/>
  <c r="T165" i="2"/>
  <c r="O165" i="2"/>
  <c r="N165" i="2"/>
  <c r="M165" i="2"/>
  <c r="K165" i="2"/>
  <c r="I165" i="2"/>
  <c r="G165" i="2"/>
  <c r="U164" i="2"/>
  <c r="T164" i="2"/>
  <c r="O164" i="2"/>
  <c r="N164" i="2"/>
  <c r="M164" i="2"/>
  <c r="K164" i="2"/>
  <c r="I164" i="2"/>
  <c r="G164" i="2"/>
  <c r="U163" i="2"/>
  <c r="S163" i="2"/>
  <c r="T163" i="2" s="1"/>
  <c r="R163" i="2"/>
  <c r="Q163" i="2"/>
  <c r="P163" i="2"/>
  <c r="L163" i="2"/>
  <c r="J163" i="2"/>
  <c r="H163" i="2"/>
  <c r="I163" i="2" s="1"/>
  <c r="G163" i="2"/>
  <c r="F163" i="2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I157" i="2" s="1"/>
  <c r="F157" i="2"/>
  <c r="N157" i="2" s="1"/>
  <c r="E157" i="2"/>
  <c r="M157" i="2" s="1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M150" i="2"/>
  <c r="L150" i="2"/>
  <c r="J150" i="2"/>
  <c r="H150" i="2"/>
  <c r="F150" i="2"/>
  <c r="N150" i="2" s="1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T144" i="2" s="1"/>
  <c r="R144" i="2"/>
  <c r="Q144" i="2"/>
  <c r="P144" i="2"/>
  <c r="U144" i="2" s="1"/>
  <c r="L144" i="2"/>
  <c r="J144" i="2"/>
  <c r="K144" i="2" s="1"/>
  <c r="H144" i="2"/>
  <c r="F144" i="2"/>
  <c r="E144" i="2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U137" i="2"/>
  <c r="S137" i="2"/>
  <c r="R137" i="2"/>
  <c r="Q137" i="2"/>
  <c r="P137" i="2"/>
  <c r="L137" i="2"/>
  <c r="J137" i="2"/>
  <c r="H137" i="2"/>
  <c r="I137" i="2" s="1"/>
  <c r="F137" i="2"/>
  <c r="E137" i="2"/>
  <c r="M137" i="2" s="1"/>
  <c r="D137" i="2"/>
  <c r="G137" i="2" s="1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U132" i="2"/>
  <c r="S132" i="2"/>
  <c r="R132" i="2"/>
  <c r="Q132" i="2"/>
  <c r="P132" i="2"/>
  <c r="L132" i="2"/>
  <c r="J132" i="2"/>
  <c r="H132" i="2"/>
  <c r="I132" i="2" s="1"/>
  <c r="F132" i="2"/>
  <c r="N132" i="2" s="1"/>
  <c r="O132" i="2" s="1"/>
  <c r="E132" i="2"/>
  <c r="M132" i="2" s="1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U126" i="2" s="1"/>
  <c r="L126" i="2"/>
  <c r="J126" i="2"/>
  <c r="H126" i="2"/>
  <c r="F126" i="2"/>
  <c r="N126" i="2" s="1"/>
  <c r="E126" i="2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T121" i="2" s="1"/>
  <c r="R121" i="2"/>
  <c r="Q121" i="2"/>
  <c r="P121" i="2"/>
  <c r="L121" i="2"/>
  <c r="J121" i="2"/>
  <c r="U121" i="2" s="1"/>
  <c r="H121" i="2"/>
  <c r="F121" i="2"/>
  <c r="E121" i="2"/>
  <c r="D121" i="2"/>
  <c r="I121" i="2" s="1"/>
  <c r="U120" i="2"/>
  <c r="T120" i="2"/>
  <c r="O120" i="2"/>
  <c r="N120" i="2"/>
  <c r="M120" i="2"/>
  <c r="K120" i="2"/>
  <c r="I120" i="2"/>
  <c r="G120" i="2"/>
  <c r="U119" i="2"/>
  <c r="T119" i="2"/>
  <c r="O119" i="2"/>
  <c r="N119" i="2"/>
  <c r="M119" i="2"/>
  <c r="K119" i="2"/>
  <c r="I119" i="2"/>
  <c r="G119" i="2"/>
  <c r="U118" i="2"/>
  <c r="T118" i="2"/>
  <c r="O118" i="2"/>
  <c r="N118" i="2"/>
  <c r="M118" i="2"/>
  <c r="K118" i="2"/>
  <c r="I118" i="2"/>
  <c r="G118" i="2"/>
  <c r="U117" i="2"/>
  <c r="T117" i="2"/>
  <c r="O117" i="2"/>
  <c r="N117" i="2"/>
  <c r="M117" i="2"/>
  <c r="K117" i="2"/>
  <c r="I117" i="2"/>
  <c r="G117" i="2"/>
  <c r="U116" i="2"/>
  <c r="T116" i="2"/>
  <c r="O116" i="2"/>
  <c r="N116" i="2"/>
  <c r="M116" i="2"/>
  <c r="K116" i="2"/>
  <c r="I116" i="2"/>
  <c r="G116" i="2"/>
  <c r="U115" i="2"/>
  <c r="T115" i="2"/>
  <c r="O115" i="2"/>
  <c r="N115" i="2"/>
  <c r="M115" i="2"/>
  <c r="K115" i="2"/>
  <c r="I115" i="2"/>
  <c r="G115" i="2"/>
  <c r="U114" i="2"/>
  <c r="T114" i="2"/>
  <c r="O114" i="2"/>
  <c r="N114" i="2"/>
  <c r="M114" i="2"/>
  <c r="K114" i="2"/>
  <c r="I114" i="2"/>
  <c r="G114" i="2"/>
  <c r="U113" i="2"/>
  <c r="T113" i="2"/>
  <c r="O113" i="2"/>
  <c r="N113" i="2"/>
  <c r="M113" i="2"/>
  <c r="K113" i="2"/>
  <c r="I113" i="2"/>
  <c r="G113" i="2"/>
  <c r="U112" i="2"/>
  <c r="S112" i="2"/>
  <c r="R112" i="2"/>
  <c r="Q112" i="2"/>
  <c r="P112" i="2"/>
  <c r="L112" i="2"/>
  <c r="J112" i="2"/>
  <c r="H112" i="2"/>
  <c r="I112" i="2" s="1"/>
  <c r="G112" i="2"/>
  <c r="F112" i="2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P106" i="2"/>
  <c r="U106" i="2" s="1"/>
  <c r="L106" i="2"/>
  <c r="J106" i="2"/>
  <c r="H106" i="2"/>
  <c r="I106" i="2" s="1"/>
  <c r="F106" i="2"/>
  <c r="N106" i="2" s="1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T102" i="2" s="1"/>
  <c r="Q102" i="2"/>
  <c r="P102" i="2"/>
  <c r="U102" i="2" s="1"/>
  <c r="M102" i="2"/>
  <c r="L102" i="2"/>
  <c r="J102" i="2"/>
  <c r="H102" i="2"/>
  <c r="F102" i="2"/>
  <c r="N102" i="2" s="1"/>
  <c r="E102" i="2"/>
  <c r="D102" i="2"/>
  <c r="I102" i="2" s="1"/>
  <c r="S101" i="2"/>
  <c r="T101" i="2" s="1"/>
  <c r="R101" i="2"/>
  <c r="Q101" i="2"/>
  <c r="P101" i="2"/>
  <c r="U101" i="2" s="1"/>
  <c r="L101" i="2"/>
  <c r="J101" i="2"/>
  <c r="K101" i="2" s="1"/>
  <c r="H101" i="2"/>
  <c r="F101" i="2"/>
  <c r="E101" i="2"/>
  <c r="D101" i="2"/>
  <c r="I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U96" i="2"/>
  <c r="S96" i="2"/>
  <c r="R96" i="2"/>
  <c r="Q96" i="2"/>
  <c r="P96" i="2"/>
  <c r="L96" i="2"/>
  <c r="M96" i="2" s="1"/>
  <c r="J96" i="2"/>
  <c r="H96" i="2"/>
  <c r="I96" i="2" s="1"/>
  <c r="F96" i="2"/>
  <c r="E96" i="2"/>
  <c r="D96" i="2"/>
  <c r="G96" i="2" s="1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U91" i="2"/>
  <c r="S91" i="2"/>
  <c r="R91" i="2"/>
  <c r="Q91" i="2"/>
  <c r="P91" i="2"/>
  <c r="L91" i="2"/>
  <c r="J91" i="2"/>
  <c r="H91" i="2"/>
  <c r="I91" i="2" s="1"/>
  <c r="F91" i="2"/>
  <c r="N91" i="2" s="1"/>
  <c r="O91" i="2" s="1"/>
  <c r="E91" i="2"/>
  <c r="M91" i="2" s="1"/>
  <c r="D91" i="2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T85" i="2" s="1"/>
  <c r="Q85" i="2"/>
  <c r="P85" i="2"/>
  <c r="U85" i="2" s="1"/>
  <c r="L85" i="2"/>
  <c r="J85" i="2"/>
  <c r="H85" i="2"/>
  <c r="F85" i="2"/>
  <c r="N85" i="2" s="1"/>
  <c r="E85" i="2"/>
  <c r="D85" i="2"/>
  <c r="I85" i="2" s="1"/>
  <c r="S84" i="2"/>
  <c r="T84" i="2" s="1"/>
  <c r="R84" i="2"/>
  <c r="Q84" i="2"/>
  <c r="P84" i="2"/>
  <c r="L84" i="2"/>
  <c r="J84" i="2"/>
  <c r="U84" i="2" s="1"/>
  <c r="H84" i="2"/>
  <c r="F84" i="2"/>
  <c r="E84" i="2"/>
  <c r="D84" i="2"/>
  <c r="I84" i="2" s="1"/>
  <c r="U83" i="2"/>
  <c r="T83" i="2"/>
  <c r="O83" i="2"/>
  <c r="N83" i="2"/>
  <c r="M83" i="2"/>
  <c r="K83" i="2"/>
  <c r="I83" i="2"/>
  <c r="G83" i="2"/>
  <c r="U82" i="2"/>
  <c r="T82" i="2"/>
  <c r="O82" i="2"/>
  <c r="N82" i="2"/>
  <c r="M82" i="2"/>
  <c r="K82" i="2"/>
  <c r="I82" i="2"/>
  <c r="G82" i="2"/>
  <c r="U81" i="2"/>
  <c r="T81" i="2"/>
  <c r="O81" i="2"/>
  <c r="N81" i="2"/>
  <c r="M81" i="2"/>
  <c r="K81" i="2"/>
  <c r="I81" i="2"/>
  <c r="G81" i="2"/>
  <c r="U80" i="2"/>
  <c r="T80" i="2"/>
  <c r="O80" i="2"/>
  <c r="N80" i="2"/>
  <c r="M80" i="2"/>
  <c r="K80" i="2"/>
  <c r="I80" i="2"/>
  <c r="G80" i="2"/>
  <c r="U79" i="2"/>
  <c r="T79" i="2"/>
  <c r="O79" i="2"/>
  <c r="N79" i="2"/>
  <c r="M79" i="2"/>
  <c r="K79" i="2"/>
  <c r="I79" i="2"/>
  <c r="G79" i="2"/>
  <c r="U78" i="2"/>
  <c r="S78" i="2"/>
  <c r="R78" i="2"/>
  <c r="Q78" i="2"/>
  <c r="P78" i="2"/>
  <c r="L78" i="2"/>
  <c r="J78" i="2"/>
  <c r="H78" i="2"/>
  <c r="I78" i="2" s="1"/>
  <c r="G78" i="2"/>
  <c r="F78" i="2"/>
  <c r="E78" i="2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H70" i="2"/>
  <c r="I70" i="2" s="1"/>
  <c r="F70" i="2"/>
  <c r="N70" i="2" s="1"/>
  <c r="E70" i="2"/>
  <c r="M70" i="2" s="1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T63" i="2" s="1"/>
  <c r="Q63" i="2"/>
  <c r="P63" i="2"/>
  <c r="U63" i="2" s="1"/>
  <c r="M63" i="2"/>
  <c r="L63" i="2"/>
  <c r="J63" i="2"/>
  <c r="H63" i="2"/>
  <c r="F63" i="2"/>
  <c r="N63" i="2" s="1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P58" i="2"/>
  <c r="U58" i="2" s="1"/>
  <c r="L58" i="2"/>
  <c r="J58" i="2"/>
  <c r="K58" i="2" s="1"/>
  <c r="H58" i="2"/>
  <c r="F58" i="2"/>
  <c r="E58" i="2"/>
  <c r="D58" i="2"/>
  <c r="I58" i="2" s="1"/>
  <c r="U57" i="2"/>
  <c r="T57" i="2"/>
  <c r="O57" i="2"/>
  <c r="N57" i="2"/>
  <c r="M57" i="2"/>
  <c r="K57" i="2"/>
  <c r="I57" i="2"/>
  <c r="G57" i="2"/>
  <c r="U54" i="2"/>
  <c r="S54" i="2"/>
  <c r="R54" i="2"/>
  <c r="Q54" i="2"/>
  <c r="P54" i="2"/>
  <c r="L54" i="2"/>
  <c r="J54" i="2"/>
  <c r="H54" i="2"/>
  <c r="I54" i="2" s="1"/>
  <c r="G54" i="2"/>
  <c r="F54" i="2"/>
  <c r="E54" i="2"/>
  <c r="M54" i="2" s="1"/>
  <c r="D54" i="2"/>
  <c r="U53" i="2"/>
  <c r="S53" i="2"/>
  <c r="R53" i="2"/>
  <c r="Q53" i="2"/>
  <c r="P53" i="2"/>
  <c r="L53" i="2"/>
  <c r="J53" i="2"/>
  <c r="H53" i="2"/>
  <c r="I53" i="2" s="1"/>
  <c r="F53" i="2"/>
  <c r="N53" i="2" s="1"/>
  <c r="O53" i="2" s="1"/>
  <c r="E53" i="2"/>
  <c r="M53" i="2" s="1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T47" i="2" s="1"/>
  <c r="Q47" i="2"/>
  <c r="P47" i="2"/>
  <c r="U47" i="2" s="1"/>
  <c r="L47" i="2"/>
  <c r="J47" i="2"/>
  <c r="H47" i="2"/>
  <c r="F47" i="2"/>
  <c r="N47" i="2" s="1"/>
  <c r="E47" i="2"/>
  <c r="D47" i="2"/>
  <c r="I47" i="2" s="1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T40" i="2" s="1"/>
  <c r="R40" i="2"/>
  <c r="Q40" i="2"/>
  <c r="P40" i="2"/>
  <c r="L40" i="2"/>
  <c r="J40" i="2"/>
  <c r="U40" i="2" s="1"/>
  <c r="H40" i="2"/>
  <c r="F40" i="2"/>
  <c r="E40" i="2"/>
  <c r="D40" i="2"/>
  <c r="I40" i="2" s="1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U35" i="2"/>
  <c r="S35" i="2"/>
  <c r="R35" i="2"/>
  <c r="Q35" i="2"/>
  <c r="P35" i="2"/>
  <c r="L35" i="2"/>
  <c r="J35" i="2"/>
  <c r="H35" i="2"/>
  <c r="I35" i="2" s="1"/>
  <c r="G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H27" i="2"/>
  <c r="I27" i="2" s="1"/>
  <c r="F27" i="2"/>
  <c r="N27" i="2" s="1"/>
  <c r="E27" i="2"/>
  <c r="M27" i="2" s="1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T19" i="2" s="1"/>
  <c r="Q19" i="2"/>
  <c r="P19" i="2"/>
  <c r="U19" i="2" s="1"/>
  <c r="M19" i="2"/>
  <c r="L19" i="2"/>
  <c r="J19" i="2"/>
  <c r="H19" i="2"/>
  <c r="F19" i="2"/>
  <c r="N19" i="2" s="1"/>
  <c r="E19" i="2"/>
  <c r="D19" i="2"/>
  <c r="I19" i="2" s="1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T10" i="2" s="1"/>
  <c r="R10" i="2"/>
  <c r="Q10" i="2"/>
  <c r="P10" i="2"/>
  <c r="U10" i="2" s="1"/>
  <c r="L10" i="2"/>
  <c r="J10" i="2"/>
  <c r="K10" i="2" s="1"/>
  <c r="H10" i="2"/>
  <c r="F10" i="2"/>
  <c r="E10" i="2"/>
  <c r="D10" i="2"/>
  <c r="I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T339" i="1" s="1"/>
  <c r="R339" i="1"/>
  <c r="Q339" i="1"/>
  <c r="P339" i="1"/>
  <c r="U339" i="1" s="1"/>
  <c r="L339" i="1"/>
  <c r="J339" i="1"/>
  <c r="H339" i="1"/>
  <c r="F339" i="1"/>
  <c r="N339" i="1" s="1"/>
  <c r="E339" i="1"/>
  <c r="M339" i="1" s="1"/>
  <c r="D339" i="1"/>
  <c r="S338" i="1"/>
  <c r="R338" i="1"/>
  <c r="T338" i="1" s="1"/>
  <c r="Q338" i="1"/>
  <c r="P338" i="1"/>
  <c r="L338" i="1"/>
  <c r="J338" i="1"/>
  <c r="H338" i="1"/>
  <c r="F338" i="1"/>
  <c r="E338" i="1"/>
  <c r="D338" i="1"/>
  <c r="S337" i="1"/>
  <c r="R337" i="1"/>
  <c r="T337" i="1" s="1"/>
  <c r="Q337" i="1"/>
  <c r="P337" i="1"/>
  <c r="U337" i="1" s="1"/>
  <c r="L337" i="1"/>
  <c r="J337" i="1"/>
  <c r="K337" i="1" s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U332" i="1" s="1"/>
  <c r="L332" i="1"/>
  <c r="J332" i="1"/>
  <c r="H332" i="1"/>
  <c r="F332" i="1"/>
  <c r="E332" i="1"/>
  <c r="D332" i="1"/>
  <c r="I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U323" i="1" s="1"/>
  <c r="L323" i="1"/>
  <c r="J323" i="1"/>
  <c r="H323" i="1"/>
  <c r="F323" i="1"/>
  <c r="N323" i="1" s="1"/>
  <c r="E323" i="1"/>
  <c r="M323" i="1" s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E317" i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T310" i="1"/>
  <c r="S310" i="1"/>
  <c r="R310" i="1"/>
  <c r="Q310" i="1"/>
  <c r="P310" i="1"/>
  <c r="L310" i="1"/>
  <c r="J310" i="1"/>
  <c r="K310" i="1" s="1"/>
  <c r="H310" i="1"/>
  <c r="F310" i="1"/>
  <c r="N310" i="1" s="1"/>
  <c r="O310" i="1" s="1"/>
  <c r="E310" i="1"/>
  <c r="M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T303" i="1" s="1"/>
  <c r="Q303" i="1"/>
  <c r="P303" i="1"/>
  <c r="L303" i="1"/>
  <c r="J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T299" i="1" s="1"/>
  <c r="R299" i="1"/>
  <c r="Q299" i="1"/>
  <c r="P299" i="1"/>
  <c r="U299" i="1" s="1"/>
  <c r="L299" i="1"/>
  <c r="J299" i="1"/>
  <c r="H299" i="1"/>
  <c r="F299" i="1"/>
  <c r="E299" i="1"/>
  <c r="M299" i="1" s="1"/>
  <c r="D299" i="1"/>
  <c r="T298" i="1"/>
  <c r="S298" i="1"/>
  <c r="R298" i="1"/>
  <c r="Q298" i="1"/>
  <c r="P298" i="1"/>
  <c r="L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L292" i="1"/>
  <c r="J292" i="1"/>
  <c r="K292" i="1" s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T285" i="1" s="1"/>
  <c r="R285" i="1"/>
  <c r="Q285" i="1"/>
  <c r="P285" i="1"/>
  <c r="L285" i="1"/>
  <c r="J285" i="1"/>
  <c r="H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T275" i="1"/>
  <c r="S275" i="1"/>
  <c r="R275" i="1"/>
  <c r="Q275" i="1"/>
  <c r="P275" i="1"/>
  <c r="L275" i="1"/>
  <c r="J275" i="1"/>
  <c r="K275" i="1" s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U267" i="1" s="1"/>
  <c r="L267" i="1"/>
  <c r="J267" i="1"/>
  <c r="H267" i="1"/>
  <c r="F267" i="1"/>
  <c r="N267" i="1" s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U260" i="1" s="1"/>
  <c r="L260" i="1"/>
  <c r="J260" i="1"/>
  <c r="K260" i="1" s="1"/>
  <c r="H260" i="1"/>
  <c r="F260" i="1"/>
  <c r="E260" i="1"/>
  <c r="D260" i="1"/>
  <c r="I260" i="1" s="1"/>
  <c r="S259" i="1"/>
  <c r="T259" i="1" s="1"/>
  <c r="R259" i="1"/>
  <c r="Q259" i="1"/>
  <c r="P259" i="1"/>
  <c r="L259" i="1"/>
  <c r="J259" i="1"/>
  <c r="H259" i="1"/>
  <c r="F259" i="1"/>
  <c r="N259" i="1" s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L254" i="1"/>
  <c r="J254" i="1"/>
  <c r="K254" i="1" s="1"/>
  <c r="H254" i="1"/>
  <c r="N254" i="1" s="1"/>
  <c r="O254" i="1" s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T247" i="1" s="1"/>
  <c r="Q247" i="1"/>
  <c r="P247" i="1"/>
  <c r="L247" i="1"/>
  <c r="J247" i="1"/>
  <c r="N247" i="1" s="1"/>
  <c r="H247" i="1"/>
  <c r="F247" i="1"/>
  <c r="E247" i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L240" i="1"/>
  <c r="J240" i="1"/>
  <c r="H240" i="1"/>
  <c r="F240" i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T231" i="1" s="1"/>
  <c r="R231" i="1"/>
  <c r="Q231" i="1"/>
  <c r="P231" i="1"/>
  <c r="L231" i="1"/>
  <c r="J231" i="1"/>
  <c r="K231" i="1" s="1"/>
  <c r="H231" i="1"/>
  <c r="F231" i="1"/>
  <c r="N231" i="1" s="1"/>
  <c r="O231" i="1" s="1"/>
  <c r="E231" i="1"/>
  <c r="D231" i="1"/>
  <c r="S230" i="1"/>
  <c r="R230" i="1"/>
  <c r="T230" i="1" s="1"/>
  <c r="Q230" i="1"/>
  <c r="P230" i="1"/>
  <c r="N230" i="1"/>
  <c r="L230" i="1"/>
  <c r="J230" i="1"/>
  <c r="H230" i="1"/>
  <c r="F230" i="1"/>
  <c r="E230" i="1"/>
  <c r="D230" i="1"/>
  <c r="I230" i="1" s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P224" i="1"/>
  <c r="L224" i="1"/>
  <c r="J224" i="1"/>
  <c r="H224" i="1"/>
  <c r="F224" i="1"/>
  <c r="N224" i="1" s="1"/>
  <c r="E224" i="1"/>
  <c r="K224" i="1" s="1"/>
  <c r="D224" i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L216" i="1"/>
  <c r="J216" i="1"/>
  <c r="U216" i="1" s="1"/>
  <c r="H216" i="1"/>
  <c r="I216" i="1" s="1"/>
  <c r="F216" i="1"/>
  <c r="E216" i="1"/>
  <c r="M216" i="1" s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Q205" i="1"/>
  <c r="P205" i="1"/>
  <c r="U205" i="1" s="1"/>
  <c r="L205" i="1"/>
  <c r="J205" i="1"/>
  <c r="H205" i="1"/>
  <c r="F205" i="1"/>
  <c r="E205" i="1"/>
  <c r="D205" i="1"/>
  <c r="S204" i="1"/>
  <c r="R204" i="1"/>
  <c r="T204" i="1" s="1"/>
  <c r="Q204" i="1"/>
  <c r="P204" i="1"/>
  <c r="L204" i="1"/>
  <c r="J204" i="1"/>
  <c r="U204" i="1" s="1"/>
  <c r="H204" i="1"/>
  <c r="I204" i="1" s="1"/>
  <c r="F204" i="1"/>
  <c r="E204" i="1"/>
  <c r="M204" i="1" s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T198" i="1" s="1"/>
  <c r="R198" i="1"/>
  <c r="Q198" i="1"/>
  <c r="P198" i="1"/>
  <c r="U198" i="1" s="1"/>
  <c r="L198" i="1"/>
  <c r="K198" i="1"/>
  <c r="J198" i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T191" i="1" s="1"/>
  <c r="Q191" i="1"/>
  <c r="P191" i="1"/>
  <c r="L191" i="1"/>
  <c r="M191" i="1" s="1"/>
  <c r="J191" i="1"/>
  <c r="H191" i="1"/>
  <c r="F191" i="1"/>
  <c r="E191" i="1"/>
  <c r="D191" i="1"/>
  <c r="I191" i="1" s="1"/>
  <c r="U190" i="1"/>
  <c r="T190" i="1"/>
  <c r="O190" i="1"/>
  <c r="N190" i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O188" i="1"/>
  <c r="N188" i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T185" i="1" s="1"/>
  <c r="R185" i="1"/>
  <c r="Q185" i="1"/>
  <c r="P185" i="1"/>
  <c r="L185" i="1"/>
  <c r="J185" i="1"/>
  <c r="K185" i="1" s="1"/>
  <c r="H185" i="1"/>
  <c r="G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U179" i="1"/>
  <c r="S179" i="1"/>
  <c r="R179" i="1"/>
  <c r="T179" i="1" s="1"/>
  <c r="Q179" i="1"/>
  <c r="P179" i="1"/>
  <c r="L179" i="1"/>
  <c r="J179" i="1"/>
  <c r="N179" i="1" s="1"/>
  <c r="I179" i="1"/>
  <c r="H179" i="1"/>
  <c r="F179" i="1"/>
  <c r="G179" i="1" s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T170" i="1" s="1"/>
  <c r="Q170" i="1"/>
  <c r="P170" i="1"/>
  <c r="U170" i="1" s="1"/>
  <c r="L170" i="1"/>
  <c r="J170" i="1"/>
  <c r="H170" i="1"/>
  <c r="F170" i="1"/>
  <c r="N170" i="1" s="1"/>
  <c r="E170" i="1"/>
  <c r="M170" i="1" s="1"/>
  <c r="D170" i="1"/>
  <c r="I170" i="1" s="1"/>
  <c r="S169" i="1"/>
  <c r="R169" i="1"/>
  <c r="Q169" i="1"/>
  <c r="P169" i="1"/>
  <c r="L169" i="1"/>
  <c r="M169" i="1" s="1"/>
  <c r="J169" i="1"/>
  <c r="U169" i="1" s="1"/>
  <c r="I169" i="1"/>
  <c r="H169" i="1"/>
  <c r="F169" i="1"/>
  <c r="E169" i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O166" i="1"/>
  <c r="N166" i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U163" i="1" s="1"/>
  <c r="L163" i="1"/>
  <c r="J163" i="1"/>
  <c r="H163" i="1"/>
  <c r="F163" i="1"/>
  <c r="N163" i="1" s="1"/>
  <c r="O163" i="1" s="1"/>
  <c r="E163" i="1"/>
  <c r="M163" i="1" s="1"/>
  <c r="D163" i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L157" i="1"/>
  <c r="J157" i="1"/>
  <c r="U157" i="1" s="1"/>
  <c r="H157" i="1"/>
  <c r="I157" i="1" s="1"/>
  <c r="F157" i="1"/>
  <c r="G157" i="1" s="1"/>
  <c r="E157" i="1"/>
  <c r="D157" i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T150" i="1" s="1"/>
  <c r="R150" i="1"/>
  <c r="Q150" i="1"/>
  <c r="P150" i="1"/>
  <c r="U150" i="1" s="1"/>
  <c r="L150" i="1"/>
  <c r="K150" i="1"/>
  <c r="J150" i="1"/>
  <c r="H150" i="1"/>
  <c r="F150" i="1"/>
  <c r="N150" i="1" s="1"/>
  <c r="O150" i="1" s="1"/>
  <c r="E150" i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T144" i="1" s="1"/>
  <c r="Q144" i="1"/>
  <c r="P144" i="1"/>
  <c r="N144" i="1"/>
  <c r="L144" i="1"/>
  <c r="J144" i="1"/>
  <c r="H144" i="1"/>
  <c r="F144" i="1"/>
  <c r="E144" i="1"/>
  <c r="D144" i="1"/>
  <c r="I144" i="1" s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O139" i="1"/>
  <c r="N139" i="1"/>
  <c r="M139" i="1"/>
  <c r="K139" i="1"/>
  <c r="I139" i="1"/>
  <c r="G139" i="1"/>
  <c r="U138" i="1"/>
  <c r="T138" i="1"/>
  <c r="O138" i="1"/>
  <c r="N138" i="1"/>
  <c r="M138" i="1"/>
  <c r="K138" i="1"/>
  <c r="I138" i="1"/>
  <c r="G138" i="1"/>
  <c r="S137" i="1"/>
  <c r="R137" i="1"/>
  <c r="Q137" i="1"/>
  <c r="P137" i="1"/>
  <c r="L137" i="1"/>
  <c r="J137" i="1"/>
  <c r="H137" i="1"/>
  <c r="F137" i="1"/>
  <c r="N137" i="1" s="1"/>
  <c r="E137" i="1"/>
  <c r="K137" i="1" s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T132" i="1" s="1"/>
  <c r="Q132" i="1"/>
  <c r="P132" i="1"/>
  <c r="L132" i="1"/>
  <c r="J132" i="1"/>
  <c r="H132" i="1"/>
  <c r="F132" i="1"/>
  <c r="G132" i="1" s="1"/>
  <c r="E132" i="1"/>
  <c r="D132" i="1"/>
  <c r="I132" i="1" s="1"/>
  <c r="U131" i="1"/>
  <c r="T131" i="1"/>
  <c r="O131" i="1"/>
  <c r="N131" i="1"/>
  <c r="M131" i="1"/>
  <c r="K131" i="1"/>
  <c r="I131" i="1"/>
  <c r="G131" i="1"/>
  <c r="U130" i="1"/>
  <c r="T130" i="1"/>
  <c r="O130" i="1"/>
  <c r="N130" i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O127" i="1"/>
  <c r="N127" i="1"/>
  <c r="M127" i="1"/>
  <c r="K127" i="1"/>
  <c r="I127" i="1"/>
  <c r="G127" i="1"/>
  <c r="S126" i="1"/>
  <c r="R126" i="1"/>
  <c r="T126" i="1" s="1"/>
  <c r="Q126" i="1"/>
  <c r="P126" i="1"/>
  <c r="U126" i="1" s="1"/>
  <c r="L126" i="1"/>
  <c r="K126" i="1"/>
  <c r="J126" i="1"/>
  <c r="H126" i="1"/>
  <c r="F126" i="1"/>
  <c r="E126" i="1"/>
  <c r="D126" i="1"/>
  <c r="I126" i="1" s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U121" i="1"/>
  <c r="S121" i="1"/>
  <c r="R121" i="1"/>
  <c r="Q121" i="1"/>
  <c r="P121" i="1"/>
  <c r="L121" i="1"/>
  <c r="J121" i="1"/>
  <c r="H121" i="1"/>
  <c r="I121" i="1" s="1"/>
  <c r="F121" i="1"/>
  <c r="G121" i="1" s="1"/>
  <c r="E121" i="1"/>
  <c r="D121" i="1"/>
  <c r="U120" i="1"/>
  <c r="T120" i="1"/>
  <c r="O120" i="1"/>
  <c r="N120" i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U112" i="1" s="1"/>
  <c r="L112" i="1"/>
  <c r="J112" i="1"/>
  <c r="H112" i="1"/>
  <c r="F112" i="1"/>
  <c r="N112" i="1" s="1"/>
  <c r="E112" i="1"/>
  <c r="M112" i="1" s="1"/>
  <c r="D112" i="1"/>
  <c r="I112" i="1" s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P106" i="1"/>
  <c r="L106" i="1"/>
  <c r="J106" i="1"/>
  <c r="N106" i="1" s="1"/>
  <c r="O106" i="1" s="1"/>
  <c r="H106" i="1"/>
  <c r="F106" i="1"/>
  <c r="E106" i="1"/>
  <c r="D106" i="1"/>
  <c r="I106" i="1" s="1"/>
  <c r="U105" i="1"/>
  <c r="T105" i="1"/>
  <c r="O105" i="1"/>
  <c r="N105" i="1"/>
  <c r="M105" i="1"/>
  <c r="K105" i="1"/>
  <c r="I105" i="1"/>
  <c r="G105" i="1"/>
  <c r="S102" i="1"/>
  <c r="R102" i="1"/>
  <c r="T102" i="1" s="1"/>
  <c r="Q102" i="1"/>
  <c r="P102" i="1"/>
  <c r="L102" i="1"/>
  <c r="J102" i="1"/>
  <c r="H102" i="1"/>
  <c r="I102" i="1" s="1"/>
  <c r="G102" i="1"/>
  <c r="F102" i="1"/>
  <c r="E102" i="1"/>
  <c r="K102" i="1" s="1"/>
  <c r="D102" i="1"/>
  <c r="S101" i="1"/>
  <c r="R101" i="1"/>
  <c r="T101" i="1" s="1"/>
  <c r="Q101" i="1"/>
  <c r="P101" i="1"/>
  <c r="U101" i="1" s="1"/>
  <c r="L101" i="1"/>
  <c r="J101" i="1"/>
  <c r="H101" i="1"/>
  <c r="F101" i="1"/>
  <c r="E101" i="1"/>
  <c r="D101" i="1"/>
  <c r="I101" i="1" s="1"/>
  <c r="U100" i="1"/>
  <c r="T100" i="1"/>
  <c r="O100" i="1"/>
  <c r="N100" i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T96" i="1"/>
  <c r="S96" i="1"/>
  <c r="R96" i="1"/>
  <c r="Q96" i="1"/>
  <c r="P96" i="1"/>
  <c r="L96" i="1"/>
  <c r="J96" i="1"/>
  <c r="I96" i="1"/>
  <c r="H96" i="1"/>
  <c r="F96" i="1"/>
  <c r="E96" i="1"/>
  <c r="M96" i="1" s="1"/>
  <c r="D96" i="1"/>
  <c r="G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R91" i="1"/>
  <c r="T91" i="1" s="1"/>
  <c r="Q91" i="1"/>
  <c r="P91" i="1"/>
  <c r="L91" i="1"/>
  <c r="J91" i="1"/>
  <c r="H91" i="1"/>
  <c r="F91" i="1"/>
  <c r="G91" i="1" s="1"/>
  <c r="E91" i="1"/>
  <c r="M91" i="1" s="1"/>
  <c r="D91" i="1"/>
  <c r="I91" i="1" s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U85" i="1" s="1"/>
  <c r="L85" i="1"/>
  <c r="K85" i="1"/>
  <c r="J85" i="1"/>
  <c r="H85" i="1"/>
  <c r="F85" i="1"/>
  <c r="E85" i="1"/>
  <c r="D85" i="1"/>
  <c r="I85" i="1" s="1"/>
  <c r="U84" i="1"/>
  <c r="S84" i="1"/>
  <c r="R84" i="1"/>
  <c r="Q84" i="1"/>
  <c r="P84" i="1"/>
  <c r="L84" i="1"/>
  <c r="J84" i="1"/>
  <c r="H84" i="1"/>
  <c r="I84" i="1" s="1"/>
  <c r="F84" i="1"/>
  <c r="E84" i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U78" i="1" s="1"/>
  <c r="L78" i="1"/>
  <c r="J78" i="1"/>
  <c r="H78" i="1"/>
  <c r="F78" i="1"/>
  <c r="N78" i="1" s="1"/>
  <c r="E78" i="1"/>
  <c r="M78" i="1" s="1"/>
  <c r="D78" i="1"/>
  <c r="I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L70" i="1"/>
  <c r="J70" i="1"/>
  <c r="N70" i="1" s="1"/>
  <c r="O70" i="1" s="1"/>
  <c r="H70" i="1"/>
  <c r="F70" i="1"/>
  <c r="G70" i="1" s="1"/>
  <c r="E70" i="1"/>
  <c r="D70" i="1"/>
  <c r="I70" i="1" s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O66" i="1"/>
  <c r="N66" i="1"/>
  <c r="M66" i="1"/>
  <c r="K66" i="1"/>
  <c r="I66" i="1"/>
  <c r="G66" i="1"/>
  <c r="U65" i="1"/>
  <c r="T65" i="1"/>
  <c r="O65" i="1"/>
  <c r="N65" i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L63" i="1"/>
  <c r="J63" i="1"/>
  <c r="H63" i="1"/>
  <c r="I63" i="1" s="1"/>
  <c r="G63" i="1"/>
  <c r="F63" i="1"/>
  <c r="E63" i="1"/>
  <c r="K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T58" i="1" s="1"/>
  <c r="Q58" i="1"/>
  <c r="P58" i="1"/>
  <c r="U58" i="1" s="1"/>
  <c r="L58" i="1"/>
  <c r="J58" i="1"/>
  <c r="H58" i="1"/>
  <c r="F58" i="1"/>
  <c r="E58" i="1"/>
  <c r="D58" i="1"/>
  <c r="I58" i="1" s="1"/>
  <c r="U57" i="1"/>
  <c r="T57" i="1"/>
  <c r="N57" i="1"/>
  <c r="O57" i="1" s="1"/>
  <c r="M57" i="1"/>
  <c r="K57" i="1"/>
  <c r="I57" i="1"/>
  <c r="G57" i="1"/>
  <c r="T54" i="1"/>
  <c r="S54" i="1"/>
  <c r="R54" i="1"/>
  <c r="Q54" i="1"/>
  <c r="P54" i="1"/>
  <c r="L54" i="1"/>
  <c r="J54" i="1"/>
  <c r="I54" i="1"/>
  <c r="H54" i="1"/>
  <c r="F54" i="1"/>
  <c r="E54" i="1"/>
  <c r="M54" i="1" s="1"/>
  <c r="D54" i="1"/>
  <c r="S53" i="1"/>
  <c r="R53" i="1"/>
  <c r="T53" i="1" s="1"/>
  <c r="Q53" i="1"/>
  <c r="P53" i="1"/>
  <c r="L53" i="1"/>
  <c r="J53" i="1"/>
  <c r="H53" i="1"/>
  <c r="F53" i="1"/>
  <c r="G53" i="1" s="1"/>
  <c r="E53" i="1"/>
  <c r="M53" i="1" s="1"/>
  <c r="D53" i="1"/>
  <c r="I53" i="1" s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K47" i="1"/>
  <c r="J47" i="1"/>
  <c r="H47" i="1"/>
  <c r="F47" i="1"/>
  <c r="E47" i="1"/>
  <c r="D47" i="1"/>
  <c r="I47" i="1" s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O41" i="1"/>
  <c r="N41" i="1"/>
  <c r="M41" i="1"/>
  <c r="K41" i="1"/>
  <c r="I41" i="1"/>
  <c r="G41" i="1"/>
  <c r="U40" i="1"/>
  <c r="S40" i="1"/>
  <c r="R40" i="1"/>
  <c r="Q40" i="1"/>
  <c r="P40" i="1"/>
  <c r="L40" i="1"/>
  <c r="J40" i="1"/>
  <c r="H40" i="1"/>
  <c r="I40" i="1" s="1"/>
  <c r="F40" i="1"/>
  <c r="G40" i="1" s="1"/>
  <c r="E40" i="1"/>
  <c r="D40" i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U35" i="1" s="1"/>
  <c r="L35" i="1"/>
  <c r="J35" i="1"/>
  <c r="H35" i="1"/>
  <c r="F35" i="1"/>
  <c r="N35" i="1" s="1"/>
  <c r="E35" i="1"/>
  <c r="M35" i="1" s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Q27" i="1"/>
  <c r="P27" i="1"/>
  <c r="L27" i="1"/>
  <c r="J27" i="1"/>
  <c r="N27" i="1" s="1"/>
  <c r="O27" i="1" s="1"/>
  <c r="H27" i="1"/>
  <c r="F27" i="1"/>
  <c r="G27" i="1" s="1"/>
  <c r="E27" i="1"/>
  <c r="D27" i="1"/>
  <c r="I27" i="1" s="1"/>
  <c r="U26" i="1"/>
  <c r="T26" i="1"/>
  <c r="O26" i="1"/>
  <c r="N26" i="1"/>
  <c r="M26" i="1"/>
  <c r="K26" i="1"/>
  <c r="I26" i="1"/>
  <c r="G26" i="1"/>
  <c r="U25" i="1"/>
  <c r="T25" i="1"/>
  <c r="O25" i="1"/>
  <c r="N25" i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T19" i="1" s="1"/>
  <c r="Q19" i="1"/>
  <c r="P19" i="1"/>
  <c r="U19" i="1" s="1"/>
  <c r="L19" i="1"/>
  <c r="J19" i="1"/>
  <c r="H19" i="1"/>
  <c r="F19" i="1"/>
  <c r="G19" i="1" s="1"/>
  <c r="E19" i="1"/>
  <c r="D19" i="1"/>
  <c r="I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U10" i="1" s="1"/>
  <c r="L10" i="1"/>
  <c r="J10" i="1"/>
  <c r="H10" i="1"/>
  <c r="F10" i="1"/>
  <c r="E10" i="1"/>
  <c r="D10" i="1"/>
  <c r="I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U169" i="2" l="1"/>
  <c r="I275" i="3"/>
  <c r="G275" i="3"/>
  <c r="K40" i="2"/>
  <c r="K84" i="2"/>
  <c r="G91" i="2"/>
  <c r="G106" i="2"/>
  <c r="K121" i="2"/>
  <c r="G157" i="2"/>
  <c r="G179" i="2"/>
  <c r="G204" i="2"/>
  <c r="I332" i="2"/>
  <c r="G332" i="2"/>
  <c r="I121" i="3"/>
  <c r="G121" i="3"/>
  <c r="I101" i="4"/>
  <c r="G101" i="4"/>
  <c r="N169" i="4"/>
  <c r="O169" i="4" s="1"/>
  <c r="G169" i="4"/>
  <c r="G285" i="5"/>
  <c r="N285" i="5"/>
  <c r="O285" i="5" s="1"/>
  <c r="T137" i="1"/>
  <c r="G170" i="1"/>
  <c r="N240" i="1"/>
  <c r="O240" i="1" s="1"/>
  <c r="U298" i="1"/>
  <c r="O323" i="1"/>
  <c r="T53" i="2"/>
  <c r="T91" i="2"/>
  <c r="T132" i="2"/>
  <c r="M216" i="2"/>
  <c r="G230" i="2"/>
  <c r="G260" i="2"/>
  <c r="U339" i="2"/>
  <c r="M144" i="3"/>
  <c r="K144" i="3"/>
  <c r="M157" i="3"/>
  <c r="K157" i="3"/>
  <c r="O230" i="3"/>
  <c r="G285" i="4"/>
  <c r="I285" i="4"/>
  <c r="T224" i="1"/>
  <c r="G70" i="2"/>
  <c r="G35" i="1"/>
  <c r="G112" i="1"/>
  <c r="G58" i="1"/>
  <c r="G101" i="1"/>
  <c r="M205" i="1"/>
  <c r="K240" i="1"/>
  <c r="U247" i="1"/>
  <c r="U275" i="1"/>
  <c r="K299" i="1"/>
  <c r="T332" i="1"/>
  <c r="M337" i="1"/>
  <c r="K339" i="1"/>
  <c r="M10" i="2"/>
  <c r="G19" i="2"/>
  <c r="T27" i="2"/>
  <c r="M40" i="2"/>
  <c r="M58" i="2"/>
  <c r="G63" i="2"/>
  <c r="T70" i="2"/>
  <c r="M84" i="2"/>
  <c r="M101" i="2"/>
  <c r="G102" i="2"/>
  <c r="T106" i="2"/>
  <c r="M121" i="2"/>
  <c r="M144" i="2"/>
  <c r="G150" i="2"/>
  <c r="M169" i="2"/>
  <c r="M191" i="2"/>
  <c r="G198" i="2"/>
  <c r="M259" i="2"/>
  <c r="M292" i="2"/>
  <c r="G298" i="2"/>
  <c r="T298" i="2"/>
  <c r="M35" i="3"/>
  <c r="K35" i="3"/>
  <c r="I58" i="3"/>
  <c r="G58" i="3"/>
  <c r="I303" i="5"/>
  <c r="N303" i="5"/>
  <c r="O303" i="5" s="1"/>
  <c r="G163" i="1"/>
  <c r="O224" i="1"/>
  <c r="G27" i="2"/>
  <c r="G10" i="1"/>
  <c r="M27" i="1"/>
  <c r="G47" i="1"/>
  <c r="U54" i="1"/>
  <c r="M70" i="1"/>
  <c r="G85" i="1"/>
  <c r="U96" i="1"/>
  <c r="M106" i="1"/>
  <c r="G126" i="1"/>
  <c r="G144" i="1"/>
  <c r="N157" i="1"/>
  <c r="K163" i="1"/>
  <c r="G191" i="1"/>
  <c r="M198" i="1"/>
  <c r="T205" i="1"/>
  <c r="G230" i="1"/>
  <c r="G247" i="1"/>
  <c r="U310" i="1"/>
  <c r="M317" i="1"/>
  <c r="K323" i="1"/>
  <c r="M332" i="1"/>
  <c r="N10" i="2"/>
  <c r="O10" i="2" s="1"/>
  <c r="N40" i="2"/>
  <c r="O40" i="2" s="1"/>
  <c r="G47" i="2"/>
  <c r="N58" i="2"/>
  <c r="O58" i="2" s="1"/>
  <c r="N84" i="2"/>
  <c r="O84" i="2" s="1"/>
  <c r="G85" i="2"/>
  <c r="N101" i="2"/>
  <c r="O101" i="2" s="1"/>
  <c r="N121" i="2"/>
  <c r="O121" i="2" s="1"/>
  <c r="G126" i="2"/>
  <c r="N144" i="2"/>
  <c r="O144" i="2" s="1"/>
  <c r="N169" i="2"/>
  <c r="O169" i="2" s="1"/>
  <c r="G170" i="2"/>
  <c r="T170" i="2"/>
  <c r="N191" i="2"/>
  <c r="O191" i="2" s="1"/>
  <c r="T198" i="2"/>
  <c r="G216" i="2"/>
  <c r="N240" i="2"/>
  <c r="O240" i="2" s="1"/>
  <c r="N275" i="2"/>
  <c r="O275" i="2" s="1"/>
  <c r="G299" i="2"/>
  <c r="M337" i="2"/>
  <c r="K337" i="2"/>
  <c r="I339" i="2"/>
  <c r="G339" i="2"/>
  <c r="K27" i="3"/>
  <c r="I101" i="3"/>
  <c r="O137" i="1"/>
  <c r="O170" i="1"/>
  <c r="O339" i="1"/>
  <c r="G53" i="2"/>
  <c r="T27" i="1"/>
  <c r="N54" i="1"/>
  <c r="N96" i="1"/>
  <c r="G106" i="1"/>
  <c r="T106" i="1"/>
  <c r="G169" i="1"/>
  <c r="T169" i="1"/>
  <c r="K170" i="1"/>
  <c r="I185" i="1"/>
  <c r="U185" i="1"/>
  <c r="U231" i="1"/>
  <c r="T254" i="1"/>
  <c r="U259" i="1"/>
  <c r="U285" i="1"/>
  <c r="T292" i="1"/>
  <c r="M298" i="1"/>
  <c r="N317" i="1"/>
  <c r="N332" i="1"/>
  <c r="I338" i="1"/>
  <c r="G10" i="2"/>
  <c r="K27" i="2"/>
  <c r="G40" i="2"/>
  <c r="K53" i="2"/>
  <c r="G58" i="2"/>
  <c r="K70" i="2"/>
  <c r="G84" i="2"/>
  <c r="K91" i="2"/>
  <c r="G101" i="2"/>
  <c r="K106" i="2"/>
  <c r="G121" i="2"/>
  <c r="K132" i="2"/>
  <c r="G144" i="2"/>
  <c r="K157" i="2"/>
  <c r="G169" i="2"/>
  <c r="K179" i="2"/>
  <c r="G191" i="2"/>
  <c r="M205" i="2"/>
  <c r="K230" i="2"/>
  <c r="N231" i="2"/>
  <c r="G240" i="2"/>
  <c r="I254" i="2"/>
  <c r="G259" i="2"/>
  <c r="G275" i="2"/>
  <c r="G292" i="2"/>
  <c r="K299" i="2"/>
  <c r="U323" i="2"/>
  <c r="K339" i="2"/>
  <c r="K78" i="3"/>
  <c r="T163" i="3"/>
  <c r="G78" i="1"/>
  <c r="T40" i="1"/>
  <c r="N53" i="1"/>
  <c r="O53" i="1" s="1"/>
  <c r="G54" i="1"/>
  <c r="U63" i="1"/>
  <c r="T84" i="1"/>
  <c r="N91" i="1"/>
  <c r="O91" i="1" s="1"/>
  <c r="U102" i="1"/>
  <c r="T121" i="1"/>
  <c r="N132" i="1"/>
  <c r="U137" i="1"/>
  <c r="I163" i="1"/>
  <c r="U224" i="1"/>
  <c r="G231" i="1"/>
  <c r="M254" i="1"/>
  <c r="M275" i="1"/>
  <c r="M292" i="1"/>
  <c r="N298" i="1"/>
  <c r="M338" i="1"/>
  <c r="N54" i="2"/>
  <c r="T58" i="2"/>
  <c r="M78" i="2"/>
  <c r="N96" i="2"/>
  <c r="M112" i="2"/>
  <c r="N137" i="2"/>
  <c r="M163" i="2"/>
  <c r="T169" i="2"/>
  <c r="N185" i="2"/>
  <c r="O185" i="2" s="1"/>
  <c r="G247" i="2"/>
  <c r="G285" i="2"/>
  <c r="N299" i="2"/>
  <c r="O299" i="2" s="1"/>
  <c r="N339" i="2"/>
  <c r="O339" i="2" s="1"/>
  <c r="I10" i="3"/>
  <c r="G10" i="3"/>
  <c r="N53" i="3"/>
  <c r="I204" i="3"/>
  <c r="G204" i="3"/>
  <c r="K337" i="3"/>
  <c r="G132" i="2"/>
  <c r="G84" i="1"/>
  <c r="I137" i="1"/>
  <c r="U144" i="1"/>
  <c r="T157" i="1"/>
  <c r="N185" i="1"/>
  <c r="O185" i="1" s="1"/>
  <c r="U191" i="1"/>
  <c r="K205" i="1"/>
  <c r="T216" i="1"/>
  <c r="I224" i="1"/>
  <c r="U230" i="1"/>
  <c r="I240" i="1"/>
  <c r="T240" i="1"/>
  <c r="N275" i="1"/>
  <c r="O275" i="1" s="1"/>
  <c r="O27" i="2"/>
  <c r="N35" i="2"/>
  <c r="T35" i="2"/>
  <c r="T54" i="2"/>
  <c r="O70" i="2"/>
  <c r="N78" i="2"/>
  <c r="T78" i="2"/>
  <c r="T96" i="2"/>
  <c r="O106" i="2"/>
  <c r="N112" i="2"/>
  <c r="T112" i="2"/>
  <c r="T137" i="2"/>
  <c r="O157" i="2"/>
  <c r="N163" i="2"/>
  <c r="K216" i="2"/>
  <c r="I230" i="2"/>
  <c r="I231" i="2"/>
  <c r="N254" i="2"/>
  <c r="I260" i="2"/>
  <c r="G303" i="2"/>
  <c r="I303" i="2"/>
  <c r="G323" i="2"/>
  <c r="I323" i="2"/>
  <c r="N101" i="3"/>
  <c r="O101" i="3" s="1"/>
  <c r="M204" i="2"/>
  <c r="O204" i="2"/>
  <c r="N205" i="2"/>
  <c r="M230" i="2"/>
  <c r="M254" i="2"/>
  <c r="O254" i="2"/>
  <c r="N259" i="2"/>
  <c r="M275" i="2"/>
  <c r="T285" i="2"/>
  <c r="T299" i="2"/>
  <c r="N317" i="2"/>
  <c r="O317" i="2" s="1"/>
  <c r="N337" i="2"/>
  <c r="O337" i="2" s="1"/>
  <c r="N35" i="3"/>
  <c r="G40" i="3"/>
  <c r="G53" i="3"/>
  <c r="T54" i="3"/>
  <c r="G84" i="3"/>
  <c r="U85" i="3"/>
  <c r="G102" i="3"/>
  <c r="O121" i="3"/>
  <c r="I157" i="3"/>
  <c r="N163" i="3"/>
  <c r="K169" i="3"/>
  <c r="G170" i="3"/>
  <c r="K191" i="3"/>
  <c r="I216" i="3"/>
  <c r="K260" i="3"/>
  <c r="N267" i="3"/>
  <c r="O292" i="3"/>
  <c r="U299" i="3"/>
  <c r="T303" i="3"/>
  <c r="K323" i="3"/>
  <c r="K339" i="3"/>
  <c r="T70" i="4"/>
  <c r="N78" i="4"/>
  <c r="G85" i="4"/>
  <c r="I85" i="4"/>
  <c r="N163" i="4"/>
  <c r="G267" i="4"/>
  <c r="I267" i="4"/>
  <c r="M310" i="4"/>
  <c r="K310" i="4"/>
  <c r="N47" i="5"/>
  <c r="I205" i="5"/>
  <c r="N205" i="5"/>
  <c r="O205" i="5" s="1"/>
  <c r="G198" i="4"/>
  <c r="I198" i="4"/>
  <c r="I240" i="4"/>
  <c r="G240" i="4"/>
  <c r="I126" i="9"/>
  <c r="G126" i="9"/>
  <c r="I96" i="10"/>
  <c r="G96" i="10"/>
  <c r="M339" i="10"/>
  <c r="K339" i="10"/>
  <c r="I96" i="13"/>
  <c r="G96" i="13"/>
  <c r="O310" i="2"/>
  <c r="M339" i="2"/>
  <c r="N27" i="3"/>
  <c r="O27" i="3" s="1"/>
  <c r="K47" i="3"/>
  <c r="N78" i="3"/>
  <c r="O78" i="3" s="1"/>
  <c r="N102" i="3"/>
  <c r="U106" i="3"/>
  <c r="N170" i="3"/>
  <c r="K179" i="3"/>
  <c r="T216" i="3"/>
  <c r="K230" i="3"/>
  <c r="K240" i="3"/>
  <c r="M299" i="3"/>
  <c r="U303" i="3"/>
  <c r="O323" i="3"/>
  <c r="U339" i="3"/>
  <c r="T132" i="4"/>
  <c r="G303" i="4"/>
  <c r="I303" i="4"/>
  <c r="U170" i="5"/>
  <c r="O231" i="5"/>
  <c r="M323" i="7"/>
  <c r="K323" i="7"/>
  <c r="I63" i="8"/>
  <c r="G63" i="8"/>
  <c r="N58" i="3"/>
  <c r="O169" i="3"/>
  <c r="I40" i="5"/>
  <c r="G40" i="5"/>
  <c r="N224" i="2"/>
  <c r="O224" i="2" s="1"/>
  <c r="M240" i="2"/>
  <c r="M260" i="2"/>
  <c r="O260" i="2"/>
  <c r="N267" i="2"/>
  <c r="N292" i="2"/>
  <c r="O292" i="2" s="1"/>
  <c r="M323" i="2"/>
  <c r="T332" i="2"/>
  <c r="T339" i="2"/>
  <c r="K53" i="3"/>
  <c r="N70" i="3"/>
  <c r="O70" i="3" s="1"/>
  <c r="T78" i="3"/>
  <c r="O132" i="3"/>
  <c r="N137" i="3"/>
  <c r="N185" i="3"/>
  <c r="I191" i="3"/>
  <c r="O240" i="3"/>
  <c r="I254" i="3"/>
  <c r="I260" i="3"/>
  <c r="T260" i="3"/>
  <c r="G267" i="3"/>
  <c r="N292" i="3"/>
  <c r="G310" i="3"/>
  <c r="T310" i="3"/>
  <c r="N323" i="3"/>
  <c r="M337" i="3"/>
  <c r="U338" i="3"/>
  <c r="N19" i="4"/>
  <c r="I106" i="4"/>
  <c r="G106" i="4"/>
  <c r="I144" i="4"/>
  <c r="G144" i="4"/>
  <c r="T230" i="4"/>
  <c r="T292" i="4"/>
  <c r="T35" i="5"/>
  <c r="T216" i="5"/>
  <c r="N323" i="2"/>
  <c r="O323" i="2" s="1"/>
  <c r="M102" i="3"/>
  <c r="N112" i="3"/>
  <c r="O179" i="3"/>
  <c r="M191" i="3"/>
  <c r="K216" i="3"/>
  <c r="N224" i="3"/>
  <c r="G303" i="3"/>
  <c r="M106" i="4"/>
  <c r="K106" i="4"/>
  <c r="M144" i="4"/>
  <c r="K144" i="4"/>
  <c r="U150" i="4"/>
  <c r="I179" i="4"/>
  <c r="G179" i="4"/>
  <c r="N224" i="4"/>
  <c r="M292" i="4"/>
  <c r="K292" i="4"/>
  <c r="T332" i="4"/>
  <c r="N337" i="4"/>
  <c r="O337" i="4" s="1"/>
  <c r="I157" i="5"/>
  <c r="G157" i="5"/>
  <c r="M299" i="2"/>
  <c r="T303" i="2"/>
  <c r="T323" i="2"/>
  <c r="N338" i="2"/>
  <c r="O53" i="3"/>
  <c r="M91" i="3"/>
  <c r="T101" i="3"/>
  <c r="N150" i="3"/>
  <c r="N191" i="3"/>
  <c r="O191" i="3" s="1"/>
  <c r="N240" i="3"/>
  <c r="N205" i="4"/>
  <c r="N317" i="4"/>
  <c r="T54" i="5"/>
  <c r="U247" i="5"/>
  <c r="N247" i="5"/>
  <c r="O247" i="5" s="1"/>
  <c r="N259" i="5"/>
  <c r="O259" i="5" s="1"/>
  <c r="T259" i="5"/>
  <c r="G53" i="4"/>
  <c r="I84" i="4"/>
  <c r="T91" i="4"/>
  <c r="M102" i="4"/>
  <c r="G126" i="4"/>
  <c r="I132" i="4"/>
  <c r="U132" i="4"/>
  <c r="I137" i="4"/>
  <c r="N150" i="4"/>
  <c r="G163" i="4"/>
  <c r="I169" i="4"/>
  <c r="U169" i="4"/>
  <c r="I170" i="4"/>
  <c r="M191" i="4"/>
  <c r="G205" i="4"/>
  <c r="G224" i="4"/>
  <c r="I230" i="4"/>
  <c r="U230" i="4"/>
  <c r="I231" i="4"/>
  <c r="U259" i="4"/>
  <c r="M260" i="4"/>
  <c r="M275" i="4"/>
  <c r="U285" i="4"/>
  <c r="U292" i="4"/>
  <c r="M299" i="4"/>
  <c r="U303" i="4"/>
  <c r="U310" i="4"/>
  <c r="G317" i="4"/>
  <c r="N323" i="4"/>
  <c r="O323" i="4" s="1"/>
  <c r="U332" i="4"/>
  <c r="I337" i="4"/>
  <c r="G47" i="5"/>
  <c r="G58" i="5"/>
  <c r="K91" i="5"/>
  <c r="K101" i="5"/>
  <c r="I106" i="5"/>
  <c r="M121" i="5"/>
  <c r="M132" i="5"/>
  <c r="I144" i="5"/>
  <c r="U185" i="5"/>
  <c r="M198" i="5"/>
  <c r="M240" i="5"/>
  <c r="M267" i="5"/>
  <c r="M298" i="5"/>
  <c r="M332" i="5"/>
  <c r="K332" i="5"/>
  <c r="I126" i="6"/>
  <c r="T332" i="6"/>
  <c r="T35" i="7"/>
  <c r="M96" i="7"/>
  <c r="K96" i="7"/>
  <c r="N54" i="8"/>
  <c r="O54" i="8" s="1"/>
  <c r="G54" i="8"/>
  <c r="K247" i="8"/>
  <c r="I19" i="4"/>
  <c r="K27" i="4"/>
  <c r="I35" i="4"/>
  <c r="K40" i="4"/>
  <c r="U47" i="4"/>
  <c r="I54" i="4"/>
  <c r="U58" i="4"/>
  <c r="T78" i="4"/>
  <c r="G96" i="4"/>
  <c r="N102" i="4"/>
  <c r="N112" i="4"/>
  <c r="T112" i="4"/>
  <c r="T126" i="4"/>
  <c r="M132" i="4"/>
  <c r="T163" i="4"/>
  <c r="M169" i="4"/>
  <c r="N185" i="4"/>
  <c r="N191" i="4"/>
  <c r="O191" i="4" s="1"/>
  <c r="T205" i="4"/>
  <c r="T224" i="4"/>
  <c r="M230" i="4"/>
  <c r="I254" i="4"/>
  <c r="T260" i="4"/>
  <c r="N275" i="4"/>
  <c r="O275" i="4" s="1"/>
  <c r="I292" i="4"/>
  <c r="N299" i="4"/>
  <c r="O299" i="4" s="1"/>
  <c r="I310" i="4"/>
  <c r="M337" i="4"/>
  <c r="U338" i="4"/>
  <c r="T10" i="5"/>
  <c r="G35" i="5"/>
  <c r="I70" i="5"/>
  <c r="T84" i="5"/>
  <c r="M106" i="5"/>
  <c r="M144" i="5"/>
  <c r="I170" i="5"/>
  <c r="N179" i="5"/>
  <c r="O179" i="5" s="1"/>
  <c r="M191" i="5"/>
  <c r="T198" i="5"/>
  <c r="G259" i="5"/>
  <c r="M292" i="5"/>
  <c r="T298" i="5"/>
  <c r="N310" i="5"/>
  <c r="I78" i="6"/>
  <c r="G78" i="6"/>
  <c r="N91" i="7"/>
  <c r="M267" i="7"/>
  <c r="T85" i="4"/>
  <c r="M101" i="4"/>
  <c r="O144" i="4"/>
  <c r="M179" i="4"/>
  <c r="T198" i="4"/>
  <c r="N240" i="4"/>
  <c r="O240" i="4" s="1"/>
  <c r="N267" i="4"/>
  <c r="T285" i="4"/>
  <c r="T303" i="4"/>
  <c r="U323" i="4"/>
  <c r="N332" i="4"/>
  <c r="M40" i="5"/>
  <c r="N54" i="5"/>
  <c r="T91" i="5"/>
  <c r="T101" i="5"/>
  <c r="U102" i="5"/>
  <c r="U126" i="5"/>
  <c r="M157" i="5"/>
  <c r="N216" i="5"/>
  <c r="G231" i="5"/>
  <c r="T231" i="5"/>
  <c r="N254" i="5"/>
  <c r="G170" i="8"/>
  <c r="N170" i="8"/>
  <c r="O170" i="8" s="1"/>
  <c r="M40" i="4"/>
  <c r="M91" i="4"/>
  <c r="M121" i="4"/>
  <c r="M157" i="4"/>
  <c r="M204" i="4"/>
  <c r="M216" i="4"/>
  <c r="K254" i="4"/>
  <c r="O53" i="5"/>
  <c r="U112" i="5"/>
  <c r="G185" i="5"/>
  <c r="U230" i="5"/>
  <c r="U310" i="5"/>
  <c r="I317" i="5"/>
  <c r="G317" i="5"/>
  <c r="U19" i="8"/>
  <c r="M10" i="4"/>
  <c r="G27" i="4"/>
  <c r="G40" i="4"/>
  <c r="G58" i="4"/>
  <c r="M63" i="4"/>
  <c r="T101" i="4"/>
  <c r="T106" i="4"/>
  <c r="O121" i="4"/>
  <c r="O157" i="4"/>
  <c r="T179" i="4"/>
  <c r="O204" i="4"/>
  <c r="O216" i="4"/>
  <c r="N231" i="4"/>
  <c r="U260" i="4"/>
  <c r="U275" i="4"/>
  <c r="O298" i="4"/>
  <c r="U299" i="4"/>
  <c r="U317" i="4"/>
  <c r="U337" i="4"/>
  <c r="M339" i="4"/>
  <c r="I10" i="5"/>
  <c r="I27" i="5"/>
  <c r="M58" i="5"/>
  <c r="K70" i="5"/>
  <c r="I84" i="5"/>
  <c r="G91" i="5"/>
  <c r="G101" i="5"/>
  <c r="U137" i="5"/>
  <c r="T157" i="5"/>
  <c r="N170" i="5"/>
  <c r="O170" i="5" s="1"/>
  <c r="N191" i="5"/>
  <c r="N198" i="5"/>
  <c r="O198" i="5" s="1"/>
  <c r="K205" i="5"/>
  <c r="M224" i="5"/>
  <c r="G230" i="5"/>
  <c r="N260" i="5"/>
  <c r="U285" i="5"/>
  <c r="N292" i="5"/>
  <c r="N298" i="5"/>
  <c r="O298" i="5" s="1"/>
  <c r="K303" i="5"/>
  <c r="M317" i="5"/>
  <c r="M112" i="6"/>
  <c r="K112" i="6"/>
  <c r="N231" i="7"/>
  <c r="I78" i="8"/>
  <c r="G78" i="8"/>
  <c r="G10" i="4"/>
  <c r="U19" i="4"/>
  <c r="U35" i="4"/>
  <c r="U54" i="4"/>
  <c r="O63" i="4"/>
  <c r="U78" i="4"/>
  <c r="U84" i="4"/>
  <c r="G91" i="4"/>
  <c r="G121" i="4"/>
  <c r="T121" i="4"/>
  <c r="O150" i="4"/>
  <c r="G157" i="4"/>
  <c r="T157" i="4"/>
  <c r="I191" i="4"/>
  <c r="U191" i="4"/>
  <c r="I260" i="4"/>
  <c r="I275" i="4"/>
  <c r="I299" i="4"/>
  <c r="M323" i="4"/>
  <c r="M10" i="5"/>
  <c r="U10" i="5"/>
  <c r="M27" i="5"/>
  <c r="G53" i="5"/>
  <c r="M84" i="5"/>
  <c r="U84" i="5"/>
  <c r="I121" i="5"/>
  <c r="T121" i="5"/>
  <c r="I132" i="5"/>
  <c r="T132" i="5"/>
  <c r="I179" i="5"/>
  <c r="U179" i="5"/>
  <c r="U231" i="5"/>
  <c r="M247" i="5"/>
  <c r="M259" i="5"/>
  <c r="G310" i="5"/>
  <c r="T53" i="6"/>
  <c r="I91" i="7"/>
  <c r="M260" i="7"/>
  <c r="K260" i="7"/>
  <c r="N205" i="8"/>
  <c r="O205" i="8" s="1"/>
  <c r="G10" i="6"/>
  <c r="N40" i="6"/>
  <c r="G53" i="6"/>
  <c r="N70" i="6"/>
  <c r="O70" i="6" s="1"/>
  <c r="N84" i="6"/>
  <c r="N101" i="6"/>
  <c r="O102" i="6"/>
  <c r="N157" i="6"/>
  <c r="N191" i="6"/>
  <c r="U10" i="7"/>
  <c r="G27" i="7"/>
  <c r="G121" i="7"/>
  <c r="U179" i="7"/>
  <c r="T204" i="7"/>
  <c r="T231" i="7"/>
  <c r="T292" i="7"/>
  <c r="T303" i="7"/>
  <c r="G27" i="8"/>
  <c r="T70" i="8"/>
  <c r="G106" i="8"/>
  <c r="N157" i="8"/>
  <c r="U191" i="8"/>
  <c r="I339" i="8"/>
  <c r="I19" i="10"/>
  <c r="G19" i="10"/>
  <c r="I332" i="5"/>
  <c r="N339" i="5"/>
  <c r="N27" i="6"/>
  <c r="O27" i="6" s="1"/>
  <c r="U54" i="6"/>
  <c r="N58" i="6"/>
  <c r="K78" i="6"/>
  <c r="I96" i="6"/>
  <c r="N126" i="6"/>
  <c r="O126" i="6" s="1"/>
  <c r="T185" i="6"/>
  <c r="G275" i="6"/>
  <c r="T275" i="6"/>
  <c r="T339" i="6"/>
  <c r="T27" i="7"/>
  <c r="T84" i="7"/>
  <c r="T91" i="7"/>
  <c r="T121" i="7"/>
  <c r="N170" i="7"/>
  <c r="O170" i="7" s="1"/>
  <c r="N303" i="7"/>
  <c r="N338" i="7"/>
  <c r="O338" i="7" s="1"/>
  <c r="M27" i="8"/>
  <c r="G85" i="8"/>
  <c r="M137" i="8"/>
  <c r="M185" i="8"/>
  <c r="N231" i="8"/>
  <c r="O231" i="8" s="1"/>
  <c r="N267" i="8"/>
  <c r="O267" i="8" s="1"/>
  <c r="G275" i="8"/>
  <c r="I137" i="10"/>
  <c r="G137" i="10"/>
  <c r="N337" i="5"/>
  <c r="U338" i="5"/>
  <c r="N47" i="6"/>
  <c r="O47" i="6" s="1"/>
  <c r="N54" i="6"/>
  <c r="O54" i="6" s="1"/>
  <c r="M63" i="6"/>
  <c r="M78" i="6"/>
  <c r="N85" i="6"/>
  <c r="O85" i="6" s="1"/>
  <c r="M101" i="6"/>
  <c r="G102" i="6"/>
  <c r="T102" i="6"/>
  <c r="G163" i="6"/>
  <c r="N169" i="6"/>
  <c r="O169" i="6" s="1"/>
  <c r="U179" i="6"/>
  <c r="G198" i="6"/>
  <c r="O204" i="6"/>
  <c r="G240" i="6"/>
  <c r="M260" i="6"/>
  <c r="U298" i="6"/>
  <c r="M337" i="6"/>
  <c r="U338" i="6"/>
  <c r="U19" i="7"/>
  <c r="O54" i="7"/>
  <c r="U112" i="7"/>
  <c r="M126" i="7"/>
  <c r="M198" i="7"/>
  <c r="M205" i="7"/>
  <c r="U216" i="7"/>
  <c r="N224" i="7"/>
  <c r="N230" i="7"/>
  <c r="O230" i="7" s="1"/>
  <c r="M240" i="7"/>
  <c r="O260" i="7"/>
  <c r="M285" i="7"/>
  <c r="N298" i="7"/>
  <c r="U299" i="7"/>
  <c r="N317" i="7"/>
  <c r="O10" i="8"/>
  <c r="T40" i="8"/>
  <c r="O58" i="8"/>
  <c r="K70" i="8"/>
  <c r="G163" i="8"/>
  <c r="M191" i="8"/>
  <c r="M224" i="8"/>
  <c r="N240" i="10"/>
  <c r="I338" i="5"/>
  <c r="O35" i="6"/>
  <c r="U40" i="6"/>
  <c r="M58" i="6"/>
  <c r="G63" i="6"/>
  <c r="U84" i="6"/>
  <c r="U101" i="6"/>
  <c r="G112" i="6"/>
  <c r="G121" i="6"/>
  <c r="U126" i="6"/>
  <c r="M137" i="6"/>
  <c r="O144" i="6"/>
  <c r="U157" i="6"/>
  <c r="U191" i="6"/>
  <c r="N204" i="6"/>
  <c r="U224" i="6"/>
  <c r="G231" i="6"/>
  <c r="G267" i="6"/>
  <c r="K275" i="6"/>
  <c r="G298" i="6"/>
  <c r="K299" i="6"/>
  <c r="G317" i="6"/>
  <c r="I323" i="6"/>
  <c r="I27" i="7"/>
  <c r="K63" i="7"/>
  <c r="M70" i="7"/>
  <c r="M78" i="7"/>
  <c r="U84" i="7"/>
  <c r="M85" i="7"/>
  <c r="U91" i="7"/>
  <c r="G106" i="7"/>
  <c r="I121" i="7"/>
  <c r="K163" i="7"/>
  <c r="M179" i="7"/>
  <c r="U185" i="7"/>
  <c r="G230" i="7"/>
  <c r="N240" i="7"/>
  <c r="O240" i="7" s="1"/>
  <c r="K275" i="7"/>
  <c r="N285" i="7"/>
  <c r="O292" i="7"/>
  <c r="U303" i="7"/>
  <c r="U310" i="7"/>
  <c r="G338" i="7"/>
  <c r="K35" i="8"/>
  <c r="N40" i="8"/>
  <c r="O40" i="8" s="1"/>
  <c r="N63" i="8"/>
  <c r="M102" i="8"/>
  <c r="O112" i="8"/>
  <c r="N121" i="8"/>
  <c r="K126" i="8"/>
  <c r="N191" i="8"/>
  <c r="I54" i="9"/>
  <c r="G54" i="9"/>
  <c r="U260" i="9"/>
  <c r="U35" i="10"/>
  <c r="K35" i="10"/>
  <c r="M338" i="5"/>
  <c r="T338" i="5"/>
  <c r="M10" i="6"/>
  <c r="G19" i="6"/>
  <c r="T19" i="6"/>
  <c r="M54" i="6"/>
  <c r="U58" i="6"/>
  <c r="G106" i="6"/>
  <c r="T112" i="6"/>
  <c r="G137" i="6"/>
  <c r="N144" i="6"/>
  <c r="M170" i="6"/>
  <c r="T170" i="6"/>
  <c r="K230" i="6"/>
  <c r="G247" i="6"/>
  <c r="U254" i="6"/>
  <c r="U259" i="6"/>
  <c r="N285" i="6"/>
  <c r="I292" i="6"/>
  <c r="K310" i="6"/>
  <c r="M323" i="6"/>
  <c r="U323" i="6"/>
  <c r="G338" i="6"/>
  <c r="K339" i="6"/>
  <c r="N10" i="7"/>
  <c r="U27" i="7"/>
  <c r="K35" i="7"/>
  <c r="K47" i="7"/>
  <c r="G101" i="7"/>
  <c r="K102" i="7"/>
  <c r="M106" i="7"/>
  <c r="T106" i="7"/>
  <c r="U121" i="7"/>
  <c r="T144" i="7"/>
  <c r="K150" i="7"/>
  <c r="G157" i="7"/>
  <c r="N179" i="7"/>
  <c r="T216" i="7"/>
  <c r="U224" i="7"/>
  <c r="N254" i="7"/>
  <c r="U292" i="7"/>
  <c r="I310" i="7"/>
  <c r="T338" i="7"/>
  <c r="M19" i="8"/>
  <c r="K27" i="8"/>
  <c r="M96" i="8"/>
  <c r="M106" i="8"/>
  <c r="N112" i="8"/>
  <c r="U137" i="8"/>
  <c r="G179" i="8"/>
  <c r="K185" i="8"/>
  <c r="I247" i="8"/>
  <c r="U247" i="8"/>
  <c r="N260" i="8"/>
  <c r="M101" i="10"/>
  <c r="K101" i="10"/>
  <c r="N323" i="5"/>
  <c r="G70" i="6"/>
  <c r="G84" i="6"/>
  <c r="U85" i="6"/>
  <c r="G101" i="6"/>
  <c r="N121" i="6"/>
  <c r="N231" i="6"/>
  <c r="K240" i="6"/>
  <c r="I254" i="6"/>
  <c r="I275" i="6"/>
  <c r="M292" i="6"/>
  <c r="N317" i="6"/>
  <c r="O317" i="6" s="1"/>
  <c r="N19" i="7"/>
  <c r="O19" i="7" s="1"/>
  <c r="T58" i="7"/>
  <c r="T101" i="7"/>
  <c r="N112" i="7"/>
  <c r="O112" i="7" s="1"/>
  <c r="G132" i="7"/>
  <c r="N144" i="7"/>
  <c r="T157" i="7"/>
  <c r="M185" i="7"/>
  <c r="U191" i="7"/>
  <c r="G204" i="7"/>
  <c r="G231" i="7"/>
  <c r="T267" i="7"/>
  <c r="U298" i="7"/>
  <c r="U317" i="7"/>
  <c r="N19" i="8"/>
  <c r="O35" i="8"/>
  <c r="O126" i="8"/>
  <c r="U170" i="8"/>
  <c r="N240" i="8"/>
  <c r="M78" i="9"/>
  <c r="K78" i="9"/>
  <c r="G27" i="6"/>
  <c r="T35" i="6"/>
  <c r="U53" i="6"/>
  <c r="G58" i="6"/>
  <c r="U63" i="6"/>
  <c r="T96" i="6"/>
  <c r="N106" i="6"/>
  <c r="G132" i="6"/>
  <c r="T150" i="6"/>
  <c r="O157" i="6"/>
  <c r="O191" i="6"/>
  <c r="I230" i="6"/>
  <c r="N247" i="6"/>
  <c r="G259" i="6"/>
  <c r="K260" i="6"/>
  <c r="U275" i="6"/>
  <c r="N292" i="6"/>
  <c r="O292" i="6" s="1"/>
  <c r="I310" i="6"/>
  <c r="T323" i="6"/>
  <c r="N58" i="7"/>
  <c r="T132" i="7"/>
  <c r="O150" i="7"/>
  <c r="N157" i="7"/>
  <c r="G224" i="7"/>
  <c r="T247" i="7"/>
  <c r="N332" i="7"/>
  <c r="N35" i="8"/>
  <c r="N47" i="8"/>
  <c r="K53" i="8"/>
  <c r="K54" i="8"/>
  <c r="N58" i="8"/>
  <c r="M85" i="8"/>
  <c r="G101" i="8"/>
  <c r="N126" i="8"/>
  <c r="K150" i="8"/>
  <c r="K170" i="8"/>
  <c r="I231" i="8"/>
  <c r="N247" i="8"/>
  <c r="O247" i="8" s="1"/>
  <c r="N310" i="8"/>
  <c r="G337" i="8"/>
  <c r="U10" i="9"/>
  <c r="U27" i="9"/>
  <c r="I35" i="9"/>
  <c r="T53" i="9"/>
  <c r="G58" i="9"/>
  <c r="N63" i="9"/>
  <c r="O63" i="9" s="1"/>
  <c r="U70" i="9"/>
  <c r="I85" i="9"/>
  <c r="U91" i="9"/>
  <c r="K96" i="9"/>
  <c r="G101" i="9"/>
  <c r="K126" i="9"/>
  <c r="G132" i="9"/>
  <c r="N137" i="9"/>
  <c r="O137" i="9" s="1"/>
  <c r="M157" i="9"/>
  <c r="T157" i="9"/>
  <c r="M163" i="9"/>
  <c r="U163" i="9"/>
  <c r="N170" i="9"/>
  <c r="O170" i="9" s="1"/>
  <c r="K179" i="9"/>
  <c r="G224" i="9"/>
  <c r="T230" i="9"/>
  <c r="I240" i="9"/>
  <c r="T247" i="9"/>
  <c r="K259" i="9"/>
  <c r="N260" i="9"/>
  <c r="G275" i="9"/>
  <c r="M285" i="9"/>
  <c r="I338" i="9"/>
  <c r="T338" i="9"/>
  <c r="U339" i="9"/>
  <c r="U19" i="10"/>
  <c r="O27" i="10"/>
  <c r="I40" i="10"/>
  <c r="N53" i="10"/>
  <c r="O53" i="10" s="1"/>
  <c r="N58" i="10"/>
  <c r="O58" i="10" s="1"/>
  <c r="G85" i="10"/>
  <c r="U126" i="10"/>
  <c r="N132" i="10"/>
  <c r="U137" i="10"/>
  <c r="N150" i="10"/>
  <c r="O150" i="10" s="1"/>
  <c r="G169" i="10"/>
  <c r="G191" i="10"/>
  <c r="U198" i="10"/>
  <c r="N224" i="10"/>
  <c r="O224" i="10" s="1"/>
  <c r="N230" i="10"/>
  <c r="N298" i="10"/>
  <c r="N338" i="10"/>
  <c r="T85" i="11"/>
  <c r="I91" i="11"/>
  <c r="I106" i="11"/>
  <c r="N78" i="12"/>
  <c r="O78" i="12" s="1"/>
  <c r="G78" i="12"/>
  <c r="I163" i="12"/>
  <c r="G163" i="12"/>
  <c r="N339" i="8"/>
  <c r="T339" i="8"/>
  <c r="M35" i="9"/>
  <c r="M85" i="9"/>
  <c r="U102" i="9"/>
  <c r="N163" i="9"/>
  <c r="N191" i="9"/>
  <c r="O191" i="9" s="1"/>
  <c r="N205" i="9"/>
  <c r="T224" i="9"/>
  <c r="T240" i="9"/>
  <c r="N299" i="9"/>
  <c r="T303" i="9"/>
  <c r="N27" i="10"/>
  <c r="N63" i="10"/>
  <c r="N70" i="10"/>
  <c r="O70" i="10" s="1"/>
  <c r="T102" i="10"/>
  <c r="N112" i="10"/>
  <c r="O112" i="10" s="1"/>
  <c r="T170" i="10"/>
  <c r="N185" i="10"/>
  <c r="O185" i="10" s="1"/>
  <c r="T240" i="10"/>
  <c r="T299" i="10"/>
  <c r="T310" i="10"/>
  <c r="M132" i="11"/>
  <c r="O132" i="11"/>
  <c r="N204" i="11"/>
  <c r="O204" i="11" s="1"/>
  <c r="G204" i="11"/>
  <c r="T323" i="11"/>
  <c r="N70" i="12"/>
  <c r="O70" i="12" s="1"/>
  <c r="G70" i="12"/>
  <c r="G150" i="12"/>
  <c r="I150" i="12"/>
  <c r="I185" i="12"/>
  <c r="G185" i="12"/>
  <c r="I285" i="12"/>
  <c r="G285" i="12"/>
  <c r="T78" i="9"/>
  <c r="T163" i="9"/>
  <c r="N224" i="9"/>
  <c r="M19" i="10"/>
  <c r="M96" i="10"/>
  <c r="O96" i="10"/>
  <c r="O101" i="10"/>
  <c r="M137" i="10"/>
  <c r="O260" i="10"/>
  <c r="I10" i="11"/>
  <c r="G205" i="11"/>
  <c r="N205" i="11"/>
  <c r="I216" i="11"/>
  <c r="G216" i="11"/>
  <c r="I285" i="8"/>
  <c r="U285" i="8"/>
  <c r="U298" i="8"/>
  <c r="I303" i="8"/>
  <c r="O317" i="8"/>
  <c r="U332" i="8"/>
  <c r="N337" i="8"/>
  <c r="M338" i="8"/>
  <c r="T27" i="9"/>
  <c r="N40" i="9"/>
  <c r="O40" i="9" s="1"/>
  <c r="U53" i="9"/>
  <c r="T102" i="9"/>
  <c r="N126" i="9"/>
  <c r="O126" i="9" s="1"/>
  <c r="M150" i="9"/>
  <c r="N240" i="9"/>
  <c r="O240" i="9" s="1"/>
  <c r="G317" i="9"/>
  <c r="U332" i="9"/>
  <c r="K338" i="9"/>
  <c r="N19" i="10"/>
  <c r="O19" i="10" s="1"/>
  <c r="G78" i="10"/>
  <c r="N96" i="10"/>
  <c r="G101" i="10"/>
  <c r="K121" i="10"/>
  <c r="M126" i="10"/>
  <c r="N137" i="10"/>
  <c r="O137" i="10" s="1"/>
  <c r="M163" i="10"/>
  <c r="K170" i="10"/>
  <c r="M198" i="10"/>
  <c r="U204" i="10"/>
  <c r="M231" i="10"/>
  <c r="G260" i="10"/>
  <c r="G275" i="10"/>
  <c r="U285" i="10"/>
  <c r="U298" i="10"/>
  <c r="K299" i="10"/>
  <c r="K310" i="10"/>
  <c r="G323" i="10"/>
  <c r="G332" i="10"/>
  <c r="M337" i="10"/>
  <c r="U338" i="10"/>
  <c r="M10" i="11"/>
  <c r="O19" i="11"/>
  <c r="G53" i="11"/>
  <c r="U58" i="11"/>
  <c r="M70" i="11"/>
  <c r="O70" i="11"/>
  <c r="K70" i="11"/>
  <c r="N185" i="11"/>
  <c r="N54" i="12"/>
  <c r="O54" i="12" s="1"/>
  <c r="G54" i="12"/>
  <c r="I91" i="12"/>
  <c r="G91" i="12"/>
  <c r="N224" i="12"/>
  <c r="G224" i="12"/>
  <c r="I298" i="8"/>
  <c r="M303" i="8"/>
  <c r="N338" i="8"/>
  <c r="O338" i="8" s="1"/>
  <c r="G10" i="9"/>
  <c r="G27" i="9"/>
  <c r="K35" i="9"/>
  <c r="G70" i="9"/>
  <c r="T70" i="9"/>
  <c r="G91" i="9"/>
  <c r="M112" i="9"/>
  <c r="G144" i="9"/>
  <c r="T144" i="9"/>
  <c r="M179" i="9"/>
  <c r="T179" i="9"/>
  <c r="I191" i="9"/>
  <c r="M204" i="9"/>
  <c r="T204" i="9"/>
  <c r="U205" i="9"/>
  <c r="K240" i="9"/>
  <c r="M259" i="9"/>
  <c r="T259" i="9"/>
  <c r="I267" i="9"/>
  <c r="T298" i="9"/>
  <c r="U299" i="9"/>
  <c r="K303" i="9"/>
  <c r="T19" i="10"/>
  <c r="M35" i="10"/>
  <c r="K40" i="10"/>
  <c r="T47" i="10"/>
  <c r="U53" i="10"/>
  <c r="T58" i="10"/>
  <c r="T78" i="10"/>
  <c r="M84" i="10"/>
  <c r="U85" i="10"/>
  <c r="G126" i="10"/>
  <c r="G163" i="10"/>
  <c r="N179" i="10"/>
  <c r="N198" i="10"/>
  <c r="O198" i="10" s="1"/>
  <c r="K205" i="10"/>
  <c r="O231" i="10"/>
  <c r="T231" i="10"/>
  <c r="N275" i="10"/>
  <c r="O275" i="10" s="1"/>
  <c r="N303" i="10"/>
  <c r="N317" i="10"/>
  <c r="O317" i="10" s="1"/>
  <c r="N323" i="10"/>
  <c r="O323" i="10" s="1"/>
  <c r="N10" i="11"/>
  <c r="O10" i="11" s="1"/>
  <c r="N19" i="11"/>
  <c r="T35" i="11"/>
  <c r="M247" i="11"/>
  <c r="O247" i="11"/>
  <c r="N338" i="11"/>
  <c r="O338" i="11" s="1"/>
  <c r="I35" i="12"/>
  <c r="G35" i="12"/>
  <c r="I121" i="12"/>
  <c r="G121" i="12"/>
  <c r="G191" i="12"/>
  <c r="N191" i="12"/>
  <c r="O191" i="12" s="1"/>
  <c r="M204" i="12"/>
  <c r="N247" i="12"/>
  <c r="G247" i="12"/>
  <c r="U267" i="8"/>
  <c r="N275" i="8"/>
  <c r="N285" i="8"/>
  <c r="O285" i="8" s="1"/>
  <c r="M298" i="8"/>
  <c r="T332" i="8"/>
  <c r="U337" i="8"/>
  <c r="G47" i="9"/>
  <c r="I63" i="9"/>
  <c r="U63" i="9"/>
  <c r="I137" i="9"/>
  <c r="G150" i="9"/>
  <c r="I247" i="9"/>
  <c r="M267" i="9"/>
  <c r="M298" i="9"/>
  <c r="K317" i="9"/>
  <c r="U323" i="9"/>
  <c r="I332" i="9"/>
  <c r="N35" i="10"/>
  <c r="O35" i="10" s="1"/>
  <c r="I53" i="10"/>
  <c r="M58" i="10"/>
  <c r="O121" i="10"/>
  <c r="U157" i="10"/>
  <c r="U216" i="10"/>
  <c r="I224" i="10"/>
  <c r="U224" i="10"/>
  <c r="G231" i="10"/>
  <c r="M259" i="10"/>
  <c r="K275" i="10"/>
  <c r="K323" i="10"/>
  <c r="K132" i="11"/>
  <c r="I144" i="11"/>
  <c r="G144" i="11"/>
  <c r="N27" i="12"/>
  <c r="O27" i="12" s="1"/>
  <c r="G27" i="12"/>
  <c r="M254" i="12"/>
  <c r="G285" i="8"/>
  <c r="N298" i="8"/>
  <c r="O298" i="8" s="1"/>
  <c r="I19" i="9"/>
  <c r="U19" i="9"/>
  <c r="U35" i="9"/>
  <c r="T40" i="9"/>
  <c r="M58" i="9"/>
  <c r="T58" i="9"/>
  <c r="U85" i="9"/>
  <c r="K102" i="9"/>
  <c r="G106" i="9"/>
  <c r="T106" i="9"/>
  <c r="T132" i="9"/>
  <c r="M137" i="9"/>
  <c r="U137" i="9"/>
  <c r="I163" i="9"/>
  <c r="O163" i="9"/>
  <c r="U224" i="9"/>
  <c r="M247" i="9"/>
  <c r="N254" i="9"/>
  <c r="I285" i="9"/>
  <c r="N292" i="9"/>
  <c r="M332" i="9"/>
  <c r="N10" i="10"/>
  <c r="G27" i="10"/>
  <c r="T35" i="10"/>
  <c r="U40" i="10"/>
  <c r="M53" i="10"/>
  <c r="I70" i="10"/>
  <c r="U70" i="10"/>
  <c r="N121" i="10"/>
  <c r="U121" i="10"/>
  <c r="M150" i="10"/>
  <c r="G157" i="10"/>
  <c r="G216" i="10"/>
  <c r="M224" i="10"/>
  <c r="G240" i="10"/>
  <c r="N247" i="10"/>
  <c r="K254" i="10"/>
  <c r="N259" i="10"/>
  <c r="K10" i="11"/>
  <c r="I198" i="11"/>
  <c r="I259" i="11"/>
  <c r="I53" i="12"/>
  <c r="G53" i="12"/>
  <c r="M205" i="12"/>
  <c r="K205" i="12"/>
  <c r="I275" i="12"/>
  <c r="U19" i="11"/>
  <c r="K27" i="11"/>
  <c r="N40" i="11"/>
  <c r="O40" i="11" s="1"/>
  <c r="K53" i="11"/>
  <c r="N70" i="11"/>
  <c r="K84" i="11"/>
  <c r="N85" i="11"/>
  <c r="O85" i="11" s="1"/>
  <c r="M91" i="11"/>
  <c r="G96" i="11"/>
  <c r="M106" i="11"/>
  <c r="N126" i="11"/>
  <c r="K144" i="11"/>
  <c r="G157" i="11"/>
  <c r="T157" i="11"/>
  <c r="G179" i="11"/>
  <c r="I185" i="11"/>
  <c r="G191" i="11"/>
  <c r="I204" i="11"/>
  <c r="T205" i="11"/>
  <c r="N254" i="11"/>
  <c r="M259" i="11"/>
  <c r="T259" i="11"/>
  <c r="K298" i="11"/>
  <c r="N339" i="11"/>
  <c r="K35" i="12"/>
  <c r="K47" i="12"/>
  <c r="T47" i="12"/>
  <c r="I54" i="12"/>
  <c r="U54" i="12"/>
  <c r="I78" i="12"/>
  <c r="U78" i="12"/>
  <c r="K85" i="12"/>
  <c r="T85" i="12"/>
  <c r="G96" i="12"/>
  <c r="U121" i="12"/>
  <c r="G126" i="12"/>
  <c r="T144" i="12"/>
  <c r="N157" i="12"/>
  <c r="M169" i="12"/>
  <c r="K185" i="12"/>
  <c r="N198" i="12"/>
  <c r="I204" i="12"/>
  <c r="U205" i="12"/>
  <c r="M224" i="12"/>
  <c r="U231" i="12"/>
  <c r="I247" i="12"/>
  <c r="T275" i="12"/>
  <c r="N317" i="12"/>
  <c r="O317" i="12" s="1"/>
  <c r="U337" i="12"/>
  <c r="M338" i="12"/>
  <c r="N10" i="13"/>
  <c r="O10" i="13" s="1"/>
  <c r="N35" i="13"/>
  <c r="O35" i="13" s="1"/>
  <c r="U179" i="14"/>
  <c r="N179" i="14"/>
  <c r="M185" i="15"/>
  <c r="K185" i="15"/>
  <c r="N47" i="11"/>
  <c r="N54" i="11"/>
  <c r="I58" i="11"/>
  <c r="T58" i="11"/>
  <c r="N91" i="11"/>
  <c r="O91" i="11" s="1"/>
  <c r="O96" i="11"/>
  <c r="N106" i="11"/>
  <c r="O106" i="11" s="1"/>
  <c r="N112" i="11"/>
  <c r="O121" i="11"/>
  <c r="U185" i="11"/>
  <c r="M204" i="11"/>
  <c r="T230" i="11"/>
  <c r="N299" i="11"/>
  <c r="I303" i="11"/>
  <c r="M54" i="12"/>
  <c r="U58" i="12"/>
  <c r="M78" i="12"/>
  <c r="U84" i="12"/>
  <c r="K126" i="12"/>
  <c r="I137" i="12"/>
  <c r="G169" i="12"/>
  <c r="T169" i="12"/>
  <c r="N179" i="12"/>
  <c r="I205" i="12"/>
  <c r="I231" i="12"/>
  <c r="U254" i="12"/>
  <c r="T299" i="12"/>
  <c r="T310" i="12"/>
  <c r="N70" i="14"/>
  <c r="O70" i="14" s="1"/>
  <c r="G70" i="14"/>
  <c r="M169" i="14"/>
  <c r="N58" i="11"/>
  <c r="O58" i="11" s="1"/>
  <c r="O78" i="11"/>
  <c r="N132" i="11"/>
  <c r="N247" i="11"/>
  <c r="N260" i="11"/>
  <c r="N292" i="11"/>
  <c r="T303" i="11"/>
  <c r="N337" i="11"/>
  <c r="U40" i="12"/>
  <c r="M53" i="12"/>
  <c r="T54" i="12"/>
  <c r="T78" i="12"/>
  <c r="M91" i="12"/>
  <c r="N106" i="12"/>
  <c r="M121" i="12"/>
  <c r="T126" i="12"/>
  <c r="K150" i="12"/>
  <c r="G170" i="12"/>
  <c r="K259" i="12"/>
  <c r="I267" i="12"/>
  <c r="U292" i="12"/>
  <c r="K317" i="12"/>
  <c r="T47" i="13"/>
  <c r="M63" i="13"/>
  <c r="K63" i="13"/>
  <c r="G112" i="14"/>
  <c r="I112" i="14"/>
  <c r="M170" i="14"/>
  <c r="K170" i="14"/>
  <c r="G230" i="14"/>
  <c r="I230" i="14"/>
  <c r="I19" i="15"/>
  <c r="G19" i="15"/>
  <c r="M157" i="15"/>
  <c r="K157" i="15"/>
  <c r="I27" i="11"/>
  <c r="T27" i="11"/>
  <c r="N53" i="11"/>
  <c r="N78" i="11"/>
  <c r="I84" i="11"/>
  <c r="T84" i="11"/>
  <c r="U85" i="11"/>
  <c r="N101" i="11"/>
  <c r="O101" i="11" s="1"/>
  <c r="N121" i="11"/>
  <c r="T121" i="11"/>
  <c r="N144" i="11"/>
  <c r="O169" i="11"/>
  <c r="G170" i="11"/>
  <c r="N267" i="11"/>
  <c r="O267" i="11" s="1"/>
  <c r="U323" i="11"/>
  <c r="I332" i="11"/>
  <c r="T338" i="11"/>
  <c r="U339" i="11"/>
  <c r="N35" i="12"/>
  <c r="O35" i="12" s="1"/>
  <c r="O53" i="12"/>
  <c r="O91" i="12"/>
  <c r="G101" i="12"/>
  <c r="N150" i="12"/>
  <c r="U169" i="12"/>
  <c r="T191" i="12"/>
  <c r="T260" i="12"/>
  <c r="U298" i="12"/>
  <c r="M303" i="12"/>
  <c r="U310" i="12"/>
  <c r="G323" i="12"/>
  <c r="N339" i="12"/>
  <c r="T339" i="12"/>
  <c r="U10" i="13"/>
  <c r="K35" i="13"/>
  <c r="N47" i="15"/>
  <c r="G47" i="15"/>
  <c r="U157" i="11"/>
  <c r="U191" i="11"/>
  <c r="G254" i="11"/>
  <c r="G19" i="12"/>
  <c r="G63" i="12"/>
  <c r="U96" i="12"/>
  <c r="G102" i="12"/>
  <c r="O144" i="12"/>
  <c r="O198" i="12"/>
  <c r="N204" i="12"/>
  <c r="U259" i="12"/>
  <c r="U317" i="12"/>
  <c r="I47" i="14"/>
  <c r="G47" i="14"/>
  <c r="I91" i="14"/>
  <c r="G91" i="14"/>
  <c r="M254" i="16"/>
  <c r="O254" i="16"/>
  <c r="K254" i="16"/>
  <c r="N27" i="11"/>
  <c r="O27" i="11" s="1"/>
  <c r="N35" i="11"/>
  <c r="O35" i="11" s="1"/>
  <c r="T40" i="11"/>
  <c r="N84" i="11"/>
  <c r="O84" i="11" s="1"/>
  <c r="U163" i="11"/>
  <c r="T185" i="11"/>
  <c r="M191" i="11"/>
  <c r="K204" i="11"/>
  <c r="N216" i="11"/>
  <c r="N224" i="11"/>
  <c r="O224" i="11" s="1"/>
  <c r="N231" i="11"/>
  <c r="O231" i="11" s="1"/>
  <c r="T254" i="11"/>
  <c r="I285" i="11"/>
  <c r="K303" i="11"/>
  <c r="N332" i="11"/>
  <c r="O332" i="11" s="1"/>
  <c r="U10" i="12"/>
  <c r="K19" i="12"/>
  <c r="T19" i="12"/>
  <c r="K54" i="12"/>
  <c r="G58" i="12"/>
  <c r="K63" i="12"/>
  <c r="T63" i="12"/>
  <c r="K78" i="12"/>
  <c r="G84" i="12"/>
  <c r="M96" i="12"/>
  <c r="K102" i="12"/>
  <c r="T121" i="12"/>
  <c r="N169" i="12"/>
  <c r="O169" i="12" s="1"/>
  <c r="T170" i="12"/>
  <c r="U191" i="12"/>
  <c r="G198" i="12"/>
  <c r="M216" i="12"/>
  <c r="T230" i="12"/>
  <c r="M240" i="12"/>
  <c r="G254" i="12"/>
  <c r="G267" i="12"/>
  <c r="T267" i="12"/>
  <c r="I317" i="12"/>
  <c r="U338" i="12"/>
  <c r="I35" i="13"/>
  <c r="T53" i="13"/>
  <c r="I84" i="13"/>
  <c r="M157" i="13"/>
  <c r="K157" i="13"/>
  <c r="I63" i="15"/>
  <c r="N126" i="15"/>
  <c r="G126" i="15"/>
  <c r="N96" i="12"/>
  <c r="O96" i="12" s="1"/>
  <c r="N216" i="12"/>
  <c r="O216" i="12" s="1"/>
  <c r="N240" i="12"/>
  <c r="O240" i="12" s="1"/>
  <c r="U260" i="12"/>
  <c r="U339" i="12"/>
  <c r="M35" i="13"/>
  <c r="M10" i="14"/>
  <c r="K10" i="14"/>
  <c r="U267" i="14"/>
  <c r="U10" i="15"/>
  <c r="I40" i="15"/>
  <c r="G40" i="15"/>
  <c r="N58" i="15"/>
  <c r="O58" i="15" s="1"/>
  <c r="G58" i="15"/>
  <c r="N91" i="15"/>
  <c r="O91" i="15" s="1"/>
  <c r="G91" i="15"/>
  <c r="M84" i="13"/>
  <c r="N101" i="13"/>
  <c r="T101" i="13"/>
  <c r="G126" i="13"/>
  <c r="G150" i="13"/>
  <c r="O157" i="13"/>
  <c r="G292" i="13"/>
  <c r="G339" i="13"/>
  <c r="M27" i="14"/>
  <c r="N40" i="14"/>
  <c r="O40" i="14" s="1"/>
  <c r="N53" i="14"/>
  <c r="O53" i="14" s="1"/>
  <c r="G58" i="14"/>
  <c r="T58" i="14"/>
  <c r="I70" i="14"/>
  <c r="U70" i="14"/>
  <c r="K91" i="14"/>
  <c r="N96" i="14"/>
  <c r="M101" i="14"/>
  <c r="N106" i="14"/>
  <c r="O106" i="14" s="1"/>
  <c r="U144" i="14"/>
  <c r="N157" i="14"/>
  <c r="I163" i="14"/>
  <c r="U170" i="14"/>
  <c r="G198" i="14"/>
  <c r="T198" i="14"/>
  <c r="G205" i="14"/>
  <c r="T205" i="14"/>
  <c r="N224" i="14"/>
  <c r="O224" i="14" s="1"/>
  <c r="G247" i="14"/>
  <c r="I254" i="14"/>
  <c r="U259" i="14"/>
  <c r="N310" i="14"/>
  <c r="O310" i="14" s="1"/>
  <c r="U323" i="14"/>
  <c r="U339" i="14"/>
  <c r="T10" i="15"/>
  <c r="M27" i="15"/>
  <c r="N63" i="15"/>
  <c r="N78" i="15"/>
  <c r="U101" i="15"/>
  <c r="M121" i="15"/>
  <c r="K121" i="15"/>
  <c r="G144" i="15"/>
  <c r="U185" i="15"/>
  <c r="M259" i="15"/>
  <c r="K259" i="15"/>
  <c r="N298" i="15"/>
  <c r="O298" i="15" s="1"/>
  <c r="G298" i="15"/>
  <c r="M338" i="15"/>
  <c r="K338" i="15"/>
  <c r="T58" i="13"/>
  <c r="I63" i="13"/>
  <c r="U63" i="13"/>
  <c r="T106" i="13"/>
  <c r="O198" i="13"/>
  <c r="O231" i="13"/>
  <c r="T259" i="13"/>
  <c r="I10" i="14"/>
  <c r="U10" i="14"/>
  <c r="N27" i="14"/>
  <c r="O27" i="14" s="1"/>
  <c r="T40" i="14"/>
  <c r="T53" i="14"/>
  <c r="M70" i="14"/>
  <c r="M85" i="14"/>
  <c r="T85" i="14"/>
  <c r="N101" i="14"/>
  <c r="O101" i="14" s="1"/>
  <c r="T106" i="14"/>
  <c r="T137" i="14"/>
  <c r="G144" i="14"/>
  <c r="M163" i="14"/>
  <c r="U169" i="14"/>
  <c r="I170" i="14"/>
  <c r="I179" i="14"/>
  <c r="I185" i="14"/>
  <c r="U185" i="14"/>
  <c r="G216" i="14"/>
  <c r="N240" i="14"/>
  <c r="O240" i="14" s="1"/>
  <c r="T247" i="14"/>
  <c r="M254" i="14"/>
  <c r="N267" i="14"/>
  <c r="N285" i="14"/>
  <c r="K292" i="14"/>
  <c r="N299" i="14"/>
  <c r="O299" i="14" s="1"/>
  <c r="U317" i="14"/>
  <c r="N27" i="15"/>
  <c r="O27" i="15" s="1"/>
  <c r="M47" i="15"/>
  <c r="T53" i="15"/>
  <c r="M58" i="15"/>
  <c r="G63" i="15"/>
  <c r="G78" i="15"/>
  <c r="K84" i="15"/>
  <c r="M85" i="15"/>
  <c r="M91" i="15"/>
  <c r="K91" i="15"/>
  <c r="O121" i="15"/>
  <c r="I157" i="15"/>
  <c r="K170" i="15"/>
  <c r="U198" i="15"/>
  <c r="T339" i="15"/>
  <c r="I10" i="16"/>
  <c r="K323" i="16"/>
  <c r="N63" i="13"/>
  <c r="O63" i="13" s="1"/>
  <c r="U78" i="13"/>
  <c r="I85" i="13"/>
  <c r="M96" i="13"/>
  <c r="I102" i="13"/>
  <c r="U102" i="13"/>
  <c r="I132" i="13"/>
  <c r="U132" i="13"/>
  <c r="U137" i="13"/>
  <c r="K144" i="13"/>
  <c r="G157" i="13"/>
  <c r="I191" i="13"/>
  <c r="O204" i="13"/>
  <c r="I216" i="13"/>
  <c r="I267" i="13"/>
  <c r="I285" i="13"/>
  <c r="G317" i="13"/>
  <c r="M332" i="13"/>
  <c r="T332" i="13"/>
  <c r="O10" i="14"/>
  <c r="T70" i="14"/>
  <c r="N170" i="14"/>
  <c r="O170" i="14" s="1"/>
  <c r="N185" i="14"/>
  <c r="O185" i="14" s="1"/>
  <c r="U191" i="14"/>
  <c r="N204" i="14"/>
  <c r="K224" i="14"/>
  <c r="N247" i="14"/>
  <c r="N254" i="14"/>
  <c r="O254" i="14" s="1"/>
  <c r="T27" i="15"/>
  <c r="M40" i="15"/>
  <c r="I121" i="15"/>
  <c r="M198" i="15"/>
  <c r="K198" i="15"/>
  <c r="I224" i="15"/>
  <c r="G230" i="15"/>
  <c r="G292" i="16"/>
  <c r="O339" i="16"/>
  <c r="I54" i="13"/>
  <c r="U54" i="13"/>
  <c r="G63" i="13"/>
  <c r="T63" i="13"/>
  <c r="M78" i="13"/>
  <c r="M85" i="13"/>
  <c r="U85" i="13"/>
  <c r="N96" i="13"/>
  <c r="O96" i="13" s="1"/>
  <c r="M102" i="13"/>
  <c r="M132" i="13"/>
  <c r="U169" i="13"/>
  <c r="G179" i="13"/>
  <c r="M191" i="13"/>
  <c r="M216" i="13"/>
  <c r="U240" i="13"/>
  <c r="M267" i="13"/>
  <c r="M285" i="13"/>
  <c r="K298" i="13"/>
  <c r="U303" i="13"/>
  <c r="N337" i="13"/>
  <c r="U338" i="13"/>
  <c r="G10" i="14"/>
  <c r="T10" i="14"/>
  <c r="T35" i="14"/>
  <c r="N54" i="14"/>
  <c r="N91" i="14"/>
  <c r="O91" i="14" s="1"/>
  <c r="T102" i="14"/>
  <c r="K106" i="14"/>
  <c r="N112" i="14"/>
  <c r="I121" i="14"/>
  <c r="I126" i="14"/>
  <c r="I150" i="14"/>
  <c r="G169" i="14"/>
  <c r="G185" i="14"/>
  <c r="N230" i="14"/>
  <c r="N259" i="14"/>
  <c r="U310" i="14"/>
  <c r="N323" i="14"/>
  <c r="O323" i="14" s="1"/>
  <c r="N339" i="14"/>
  <c r="N19" i="15"/>
  <c r="T19" i="15"/>
  <c r="N40" i="15"/>
  <c r="O40" i="15" s="1"/>
  <c r="K53" i="15"/>
  <c r="M54" i="15"/>
  <c r="T58" i="15"/>
  <c r="M70" i="15"/>
  <c r="G102" i="15"/>
  <c r="G112" i="15"/>
  <c r="G132" i="15"/>
  <c r="I170" i="15"/>
  <c r="G216" i="15"/>
  <c r="T205" i="16"/>
  <c r="N102" i="13"/>
  <c r="O102" i="13" s="1"/>
  <c r="I121" i="13"/>
  <c r="T132" i="13"/>
  <c r="U144" i="13"/>
  <c r="N185" i="13"/>
  <c r="N204" i="13"/>
  <c r="M247" i="13"/>
  <c r="K259" i="13"/>
  <c r="I303" i="13"/>
  <c r="I338" i="13"/>
  <c r="U58" i="14"/>
  <c r="M78" i="14"/>
  <c r="M121" i="14"/>
  <c r="U198" i="14"/>
  <c r="U205" i="14"/>
  <c r="U224" i="14"/>
  <c r="G231" i="14"/>
  <c r="U285" i="14"/>
  <c r="N317" i="14"/>
  <c r="O317" i="14" s="1"/>
  <c r="I337" i="14"/>
  <c r="T337" i="14"/>
  <c r="U338" i="14"/>
  <c r="N54" i="15"/>
  <c r="T54" i="15"/>
  <c r="N70" i="15"/>
  <c r="O70" i="15" s="1"/>
  <c r="G78" i="13"/>
  <c r="T78" i="13"/>
  <c r="G85" i="13"/>
  <c r="I144" i="13"/>
  <c r="I169" i="13"/>
  <c r="I230" i="13"/>
  <c r="I240" i="13"/>
  <c r="K317" i="13"/>
  <c r="U339" i="13"/>
  <c r="M19" i="14"/>
  <c r="T19" i="14"/>
  <c r="I40" i="14"/>
  <c r="U40" i="14"/>
  <c r="I53" i="14"/>
  <c r="U53" i="14"/>
  <c r="N78" i="14"/>
  <c r="O84" i="14"/>
  <c r="I106" i="14"/>
  <c r="U106" i="14"/>
  <c r="O121" i="14"/>
  <c r="G132" i="14"/>
  <c r="T157" i="14"/>
  <c r="M231" i="14"/>
  <c r="N275" i="14"/>
  <c r="O275" i="14" s="1"/>
  <c r="M292" i="14"/>
  <c r="N298" i="14"/>
  <c r="T310" i="14"/>
  <c r="K323" i="14"/>
  <c r="M337" i="14"/>
  <c r="N10" i="15"/>
  <c r="O10" i="15" s="1"/>
  <c r="I78" i="15"/>
  <c r="I137" i="15"/>
  <c r="G137" i="15"/>
  <c r="K205" i="15"/>
  <c r="U205" i="15"/>
  <c r="G54" i="13"/>
  <c r="T54" i="13"/>
  <c r="G70" i="13"/>
  <c r="T85" i="13"/>
  <c r="N137" i="13"/>
  <c r="T144" i="13"/>
  <c r="K191" i="13"/>
  <c r="K216" i="13"/>
  <c r="M230" i="13"/>
  <c r="M240" i="13"/>
  <c r="U259" i="13"/>
  <c r="K267" i="13"/>
  <c r="G275" i="13"/>
  <c r="K285" i="13"/>
  <c r="U292" i="13"/>
  <c r="N323" i="13"/>
  <c r="O323" i="13" s="1"/>
  <c r="K332" i="13"/>
  <c r="N19" i="14"/>
  <c r="I27" i="14"/>
  <c r="M40" i="14"/>
  <c r="M53" i="14"/>
  <c r="N58" i="14"/>
  <c r="O58" i="14" s="1"/>
  <c r="I101" i="14"/>
  <c r="M310" i="14"/>
  <c r="I40" i="16"/>
  <c r="M240" i="16"/>
  <c r="K240" i="16"/>
  <c r="N96" i="15"/>
  <c r="T96" i="15"/>
  <c r="N106" i="15"/>
  <c r="O106" i="15" s="1"/>
  <c r="M126" i="15"/>
  <c r="T185" i="15"/>
  <c r="N204" i="15"/>
  <c r="N224" i="15"/>
  <c r="O224" i="15" s="1"/>
  <c r="O240" i="15"/>
  <c r="N247" i="15"/>
  <c r="N259" i="15"/>
  <c r="O259" i="15" s="1"/>
  <c r="M317" i="15"/>
  <c r="M332" i="15"/>
  <c r="T332" i="15"/>
  <c r="T91" i="16"/>
  <c r="U126" i="16"/>
  <c r="N191" i="16"/>
  <c r="I260" i="16"/>
  <c r="U267" i="16"/>
  <c r="U317" i="16"/>
  <c r="U338" i="16"/>
  <c r="N240" i="15"/>
  <c r="M267" i="15"/>
  <c r="M285" i="15"/>
  <c r="G310" i="15"/>
  <c r="N332" i="15"/>
  <c r="O332" i="15" s="1"/>
  <c r="N337" i="15"/>
  <c r="U338" i="15"/>
  <c r="M10" i="16"/>
  <c r="G19" i="16"/>
  <c r="N53" i="16"/>
  <c r="N84" i="16"/>
  <c r="G96" i="16"/>
  <c r="U101" i="16"/>
  <c r="N102" i="16"/>
  <c r="O102" i="16" s="1"/>
  <c r="N157" i="16"/>
  <c r="N198" i="16"/>
  <c r="O198" i="16" s="1"/>
  <c r="N247" i="16"/>
  <c r="M260" i="16"/>
  <c r="G332" i="16"/>
  <c r="K339" i="16"/>
  <c r="N163" i="15"/>
  <c r="N179" i="15"/>
  <c r="N198" i="15"/>
  <c r="O198" i="15" s="1"/>
  <c r="O216" i="15"/>
  <c r="T224" i="15"/>
  <c r="M231" i="15"/>
  <c r="G240" i="15"/>
  <c r="N260" i="15"/>
  <c r="O267" i="15"/>
  <c r="O285" i="15"/>
  <c r="I338" i="15"/>
  <c r="G10" i="16"/>
  <c r="O19" i="16"/>
  <c r="N35" i="16"/>
  <c r="U47" i="16"/>
  <c r="G53" i="16"/>
  <c r="U54" i="16"/>
  <c r="U78" i="16"/>
  <c r="G84" i="16"/>
  <c r="U85" i="16"/>
  <c r="O96" i="16"/>
  <c r="U137" i="16"/>
  <c r="N170" i="16"/>
  <c r="O170" i="16" s="1"/>
  <c r="U185" i="16"/>
  <c r="M216" i="16"/>
  <c r="N230" i="16"/>
  <c r="O230" i="16" s="1"/>
  <c r="T230" i="16"/>
  <c r="U231" i="16"/>
  <c r="G260" i="16"/>
  <c r="G317" i="16"/>
  <c r="K337" i="16"/>
  <c r="G338" i="16"/>
  <c r="T91" i="15"/>
  <c r="M101" i="15"/>
  <c r="N137" i="15"/>
  <c r="N157" i="15"/>
  <c r="O157" i="15" s="1"/>
  <c r="N170" i="15"/>
  <c r="O170" i="15" s="1"/>
  <c r="M205" i="15"/>
  <c r="I247" i="15"/>
  <c r="U259" i="15"/>
  <c r="I298" i="15"/>
  <c r="M303" i="15"/>
  <c r="T303" i="15"/>
  <c r="K317" i="15"/>
  <c r="N338" i="15"/>
  <c r="O338" i="15" s="1"/>
  <c r="M40" i="16"/>
  <c r="G47" i="16"/>
  <c r="G54" i="16"/>
  <c r="M70" i="16"/>
  <c r="G85" i="16"/>
  <c r="U91" i="16"/>
  <c r="M121" i="16"/>
  <c r="N126" i="16"/>
  <c r="M144" i="16"/>
  <c r="K170" i="16"/>
  <c r="M198" i="16"/>
  <c r="G216" i="16"/>
  <c r="G224" i="16"/>
  <c r="G231" i="16"/>
  <c r="N240" i="16"/>
  <c r="O240" i="16" s="1"/>
  <c r="N254" i="16"/>
  <c r="N267" i="16"/>
  <c r="I275" i="16"/>
  <c r="I299" i="16"/>
  <c r="M310" i="16"/>
  <c r="N317" i="16"/>
  <c r="N338" i="16"/>
  <c r="O338" i="16" s="1"/>
  <c r="N85" i="15"/>
  <c r="T85" i="15"/>
  <c r="N101" i="15"/>
  <c r="O101" i="15" s="1"/>
  <c r="M112" i="15"/>
  <c r="M132" i="15"/>
  <c r="G157" i="15"/>
  <c r="T157" i="15"/>
  <c r="G170" i="15"/>
  <c r="T170" i="15"/>
  <c r="N191" i="15"/>
  <c r="O191" i="15" s="1"/>
  <c r="N205" i="15"/>
  <c r="O205" i="15" s="1"/>
  <c r="T231" i="15"/>
  <c r="T247" i="15"/>
  <c r="I259" i="15"/>
  <c r="K267" i="15"/>
  <c r="K285" i="15"/>
  <c r="M298" i="15"/>
  <c r="N303" i="15"/>
  <c r="O303" i="15" s="1"/>
  <c r="U337" i="15"/>
  <c r="U10" i="16"/>
  <c r="O27" i="16"/>
  <c r="G40" i="16"/>
  <c r="K53" i="16"/>
  <c r="G70" i="16"/>
  <c r="K84" i="16"/>
  <c r="T101" i="16"/>
  <c r="U102" i="16"/>
  <c r="T112" i="16"/>
  <c r="N121" i="16"/>
  <c r="M132" i="16"/>
  <c r="N144" i="16"/>
  <c r="N179" i="16"/>
  <c r="M185" i="16"/>
  <c r="U198" i="16"/>
  <c r="I240" i="16"/>
  <c r="U240" i="16"/>
  <c r="U247" i="16"/>
  <c r="G254" i="16"/>
  <c r="G259" i="16"/>
  <c r="K260" i="16"/>
  <c r="G310" i="16"/>
  <c r="O337" i="16"/>
  <c r="I339" i="16"/>
  <c r="N84" i="15"/>
  <c r="O84" i="15" s="1"/>
  <c r="T101" i="15"/>
  <c r="M106" i="15"/>
  <c r="T112" i="15"/>
  <c r="T132" i="15"/>
  <c r="N150" i="15"/>
  <c r="N169" i="15"/>
  <c r="O169" i="15" s="1"/>
  <c r="T169" i="15"/>
  <c r="N185" i="15"/>
  <c r="O185" i="15" s="1"/>
  <c r="O204" i="15"/>
  <c r="M224" i="15"/>
  <c r="G247" i="15"/>
  <c r="G299" i="15"/>
  <c r="U310" i="15"/>
  <c r="I317" i="15"/>
  <c r="G337" i="15"/>
  <c r="N339" i="15"/>
  <c r="O53" i="16"/>
  <c r="T58" i="16"/>
  <c r="K70" i="16"/>
  <c r="O84" i="16"/>
  <c r="U96" i="16"/>
  <c r="G102" i="16"/>
  <c r="K106" i="16"/>
  <c r="N112" i="16"/>
  <c r="N150" i="16"/>
  <c r="T157" i="16"/>
  <c r="N169" i="16"/>
  <c r="G198" i="16"/>
  <c r="T240" i="16"/>
  <c r="G247" i="16"/>
  <c r="N259" i="16"/>
  <c r="U260" i="16"/>
  <c r="G275" i="16"/>
  <c r="G285" i="16"/>
  <c r="G299" i="16"/>
  <c r="G303" i="16"/>
  <c r="M317" i="16"/>
  <c r="U332" i="16"/>
  <c r="G337" i="16"/>
  <c r="M338" i="16"/>
  <c r="O35" i="16"/>
  <c r="O47" i="16"/>
  <c r="O54" i="16"/>
  <c r="O78" i="16"/>
  <c r="O85" i="16"/>
  <c r="N10" i="16"/>
  <c r="O10" i="16" s="1"/>
  <c r="N40" i="16"/>
  <c r="O40" i="16" s="1"/>
  <c r="N58" i="16"/>
  <c r="O58" i="16" s="1"/>
  <c r="N70" i="16"/>
  <c r="O70" i="16" s="1"/>
  <c r="N91" i="16"/>
  <c r="O91" i="16" s="1"/>
  <c r="N101" i="16"/>
  <c r="O101" i="16" s="1"/>
  <c r="U106" i="16"/>
  <c r="G112" i="16"/>
  <c r="I112" i="16"/>
  <c r="I121" i="16"/>
  <c r="G121" i="16"/>
  <c r="I132" i="16"/>
  <c r="G132" i="16"/>
  <c r="I157" i="16"/>
  <c r="G157" i="16"/>
  <c r="G163" i="16"/>
  <c r="I163" i="16"/>
  <c r="K298" i="16"/>
  <c r="I317" i="16"/>
  <c r="I332" i="16"/>
  <c r="K10" i="16"/>
  <c r="I19" i="16"/>
  <c r="M19" i="16"/>
  <c r="I35" i="16"/>
  <c r="M35" i="16"/>
  <c r="K40" i="16"/>
  <c r="I47" i="16"/>
  <c r="M47" i="16"/>
  <c r="I54" i="16"/>
  <c r="M54" i="16"/>
  <c r="I63" i="16"/>
  <c r="M63" i="16"/>
  <c r="I78" i="16"/>
  <c r="M78" i="16"/>
  <c r="I85" i="16"/>
  <c r="M85" i="16"/>
  <c r="K91" i="16"/>
  <c r="I96" i="16"/>
  <c r="M96" i="16"/>
  <c r="K101" i="16"/>
  <c r="I102" i="16"/>
  <c r="M102" i="16"/>
  <c r="G106" i="16"/>
  <c r="O112" i="16"/>
  <c r="G126" i="16"/>
  <c r="I126" i="16"/>
  <c r="G150" i="16"/>
  <c r="I150" i="16"/>
  <c r="I169" i="16"/>
  <c r="G169" i="16"/>
  <c r="G170" i="16"/>
  <c r="I170" i="16"/>
  <c r="I179" i="16"/>
  <c r="G179" i="16"/>
  <c r="I198" i="16"/>
  <c r="M298" i="16"/>
  <c r="N299" i="16"/>
  <c r="O299" i="16" s="1"/>
  <c r="K299" i="16"/>
  <c r="K303" i="16"/>
  <c r="O126" i="16"/>
  <c r="G137" i="16"/>
  <c r="I137" i="16"/>
  <c r="I144" i="16"/>
  <c r="G144" i="16"/>
  <c r="O150" i="16"/>
  <c r="U204" i="16"/>
  <c r="K204" i="16"/>
  <c r="K205" i="16"/>
  <c r="N260" i="16"/>
  <c r="O260" i="16" s="1"/>
  <c r="I267" i="16"/>
  <c r="N275" i="16"/>
  <c r="O275" i="16" s="1"/>
  <c r="K275" i="16"/>
  <c r="K285" i="16"/>
  <c r="K19" i="16"/>
  <c r="K35" i="16"/>
  <c r="K47" i="16"/>
  <c r="K54" i="16"/>
  <c r="K63" i="16"/>
  <c r="K78" i="16"/>
  <c r="K85" i="16"/>
  <c r="K96" i="16"/>
  <c r="K102" i="16"/>
  <c r="M106" i="16"/>
  <c r="O106" i="16"/>
  <c r="U112" i="16"/>
  <c r="U121" i="16"/>
  <c r="U132" i="16"/>
  <c r="O137" i="16"/>
  <c r="G185" i="16"/>
  <c r="I185" i="16"/>
  <c r="I191" i="16"/>
  <c r="G191" i="16"/>
  <c r="N204" i="16"/>
  <c r="O204" i="16" s="1"/>
  <c r="G204" i="16"/>
  <c r="M205" i="16"/>
  <c r="N216" i="16"/>
  <c r="O216" i="16" s="1"/>
  <c r="K216" i="16"/>
  <c r="K224" i="16"/>
  <c r="I231" i="16"/>
  <c r="I247" i="16"/>
  <c r="I259" i="16"/>
  <c r="M267" i="16"/>
  <c r="M285" i="16"/>
  <c r="N310" i="16"/>
  <c r="O310" i="16" s="1"/>
  <c r="I338" i="16"/>
  <c r="U339" i="16"/>
  <c r="M112" i="16"/>
  <c r="K121" i="16"/>
  <c r="O121" i="16"/>
  <c r="M126" i="16"/>
  <c r="K132" i="16"/>
  <c r="O132" i="16"/>
  <c r="M137" i="16"/>
  <c r="K144" i="16"/>
  <c r="O144" i="16"/>
  <c r="M150" i="16"/>
  <c r="K157" i="16"/>
  <c r="O157" i="16"/>
  <c r="K169" i="16"/>
  <c r="O169" i="16"/>
  <c r="K179" i="16"/>
  <c r="O179" i="16"/>
  <c r="K198" i="16"/>
  <c r="I205" i="16"/>
  <c r="U216" i="16"/>
  <c r="I224" i="16"/>
  <c r="O231" i="16"/>
  <c r="K231" i="16"/>
  <c r="U275" i="16"/>
  <c r="I285" i="16"/>
  <c r="I298" i="16"/>
  <c r="U299" i="16"/>
  <c r="I303" i="16"/>
  <c r="O317" i="16"/>
  <c r="K317" i="16"/>
  <c r="O332" i="16"/>
  <c r="K332" i="16"/>
  <c r="K338" i="16"/>
  <c r="K112" i="16"/>
  <c r="K126" i="16"/>
  <c r="K137" i="16"/>
  <c r="K150" i="16"/>
  <c r="O191" i="16"/>
  <c r="T204" i="16"/>
  <c r="N205" i="16"/>
  <c r="O205" i="16" s="1"/>
  <c r="T216" i="16"/>
  <c r="N224" i="16"/>
  <c r="O224" i="16" s="1"/>
  <c r="O247" i="16"/>
  <c r="K247" i="16"/>
  <c r="O259" i="16"/>
  <c r="K259" i="16"/>
  <c r="O267" i="16"/>
  <c r="K267" i="16"/>
  <c r="T275" i="16"/>
  <c r="N285" i="16"/>
  <c r="O285" i="16" s="1"/>
  <c r="T292" i="16"/>
  <c r="N298" i="16"/>
  <c r="O298" i="16" s="1"/>
  <c r="T299" i="16"/>
  <c r="N303" i="16"/>
  <c r="O303" i="16" s="1"/>
  <c r="O179" i="15"/>
  <c r="O230" i="15"/>
  <c r="K19" i="15"/>
  <c r="O19" i="15"/>
  <c r="K35" i="15"/>
  <c r="O35" i="15"/>
  <c r="K47" i="15"/>
  <c r="O47" i="15"/>
  <c r="K54" i="15"/>
  <c r="O54" i="15"/>
  <c r="K63" i="15"/>
  <c r="O63" i="15"/>
  <c r="K78" i="15"/>
  <c r="O78" i="15"/>
  <c r="K85" i="15"/>
  <c r="O85" i="15"/>
  <c r="K96" i="15"/>
  <c r="O96" i="15"/>
  <c r="K102" i="15"/>
  <c r="O102" i="15"/>
  <c r="K112" i="15"/>
  <c r="O112" i="15"/>
  <c r="K126" i="15"/>
  <c r="O126" i="15"/>
  <c r="K137" i="15"/>
  <c r="O137" i="15"/>
  <c r="K150" i="15"/>
  <c r="O150" i="15"/>
  <c r="K163" i="15"/>
  <c r="O163" i="15"/>
  <c r="M169" i="15"/>
  <c r="M179" i="15"/>
  <c r="M191" i="15"/>
  <c r="M204" i="15"/>
  <c r="M216" i="15"/>
  <c r="M230" i="15"/>
  <c r="M240" i="15"/>
  <c r="I254" i="15"/>
  <c r="O260" i="15"/>
  <c r="K260" i="15"/>
  <c r="I310" i="15"/>
  <c r="K323" i="15"/>
  <c r="I337" i="15"/>
  <c r="I339" i="15"/>
  <c r="O254" i="15"/>
  <c r="K254" i="15"/>
  <c r="U267" i="15"/>
  <c r="I275" i="15"/>
  <c r="U285" i="15"/>
  <c r="I292" i="15"/>
  <c r="U298" i="15"/>
  <c r="I299" i="15"/>
  <c r="G303" i="15"/>
  <c r="O310" i="15"/>
  <c r="K310" i="15"/>
  <c r="N317" i="15"/>
  <c r="O317" i="15" s="1"/>
  <c r="T317" i="15"/>
  <c r="N323" i="15"/>
  <c r="O323" i="15" s="1"/>
  <c r="G332" i="15"/>
  <c r="O337" i="15"/>
  <c r="K337" i="15"/>
  <c r="G338" i="15"/>
  <c r="O339" i="15"/>
  <c r="K339" i="15"/>
  <c r="K169" i="15"/>
  <c r="K179" i="15"/>
  <c r="K191" i="15"/>
  <c r="K204" i="15"/>
  <c r="K216" i="15"/>
  <c r="K230" i="15"/>
  <c r="K240" i="15"/>
  <c r="M247" i="15"/>
  <c r="O247" i="15"/>
  <c r="M260" i="15"/>
  <c r="K275" i="15"/>
  <c r="K292" i="15"/>
  <c r="K299" i="15"/>
  <c r="M323" i="15"/>
  <c r="K247" i="15"/>
  <c r="U247" i="15"/>
  <c r="M254" i="15"/>
  <c r="G259" i="15"/>
  <c r="G260" i="15"/>
  <c r="I260" i="15"/>
  <c r="T267" i="15"/>
  <c r="N275" i="15"/>
  <c r="O275" i="15" s="1"/>
  <c r="T285" i="15"/>
  <c r="N292" i="15"/>
  <c r="O292" i="15" s="1"/>
  <c r="T298" i="15"/>
  <c r="N299" i="15"/>
  <c r="O299" i="15" s="1"/>
  <c r="M310" i="15"/>
  <c r="U317" i="15"/>
  <c r="I323" i="15"/>
  <c r="M337" i="15"/>
  <c r="M339" i="15"/>
  <c r="G19" i="14"/>
  <c r="K19" i="14"/>
  <c r="O19" i="14"/>
  <c r="G35" i="14"/>
  <c r="K35" i="14"/>
  <c r="O35" i="14"/>
  <c r="K47" i="14"/>
  <c r="O47" i="14"/>
  <c r="G54" i="14"/>
  <c r="K54" i="14"/>
  <c r="O54" i="14"/>
  <c r="G63" i="14"/>
  <c r="K63" i="14"/>
  <c r="O63" i="14"/>
  <c r="G78" i="14"/>
  <c r="K78" i="14"/>
  <c r="O78" i="14"/>
  <c r="G85" i="14"/>
  <c r="K85" i="14"/>
  <c r="O85" i="14"/>
  <c r="G96" i="14"/>
  <c r="K96" i="14"/>
  <c r="O96" i="14"/>
  <c r="G102" i="14"/>
  <c r="K102" i="14"/>
  <c r="O102" i="14"/>
  <c r="K112" i="14"/>
  <c r="O112" i="14"/>
  <c r="K126" i="14"/>
  <c r="O126" i="14"/>
  <c r="O132" i="14"/>
  <c r="M132" i="14"/>
  <c r="M137" i="14"/>
  <c r="N150" i="14"/>
  <c r="O150" i="14" s="1"/>
  <c r="O157" i="14"/>
  <c r="K157" i="14"/>
  <c r="G163" i="14"/>
  <c r="O169" i="14"/>
  <c r="K169" i="14"/>
  <c r="G170" i="14"/>
  <c r="O179" i="14"/>
  <c r="K179" i="14"/>
  <c r="M198" i="14"/>
  <c r="M205" i="14"/>
  <c r="M150" i="14"/>
  <c r="M185" i="14"/>
  <c r="N198" i="14"/>
  <c r="O198" i="14" s="1"/>
  <c r="N205" i="14"/>
  <c r="O205" i="14" s="1"/>
  <c r="I144" i="14"/>
  <c r="O204" i="14"/>
  <c r="K204" i="14"/>
  <c r="O144" i="14"/>
  <c r="K144" i="14"/>
  <c r="I157" i="14"/>
  <c r="O191" i="14"/>
  <c r="K191" i="14"/>
  <c r="K216" i="14"/>
  <c r="O216" i="14"/>
  <c r="I224" i="14"/>
  <c r="K230" i="14"/>
  <c r="O230" i="14"/>
  <c r="I231" i="14"/>
  <c r="O247" i="14"/>
  <c r="K247" i="14"/>
  <c r="U254" i="14"/>
  <c r="N260" i="14"/>
  <c r="O260" i="14" s="1"/>
  <c r="O267" i="14"/>
  <c r="K267" i="14"/>
  <c r="I275" i="14"/>
  <c r="G275" i="14"/>
  <c r="G285" i="14"/>
  <c r="I285" i="14"/>
  <c r="O298" i="14"/>
  <c r="G332" i="14"/>
  <c r="I332" i="14"/>
  <c r="M240" i="14"/>
  <c r="G254" i="14"/>
  <c r="G259" i="14"/>
  <c r="I259" i="14"/>
  <c r="M260" i="14"/>
  <c r="O285" i="14"/>
  <c r="G303" i="14"/>
  <c r="I303" i="14"/>
  <c r="G317" i="14"/>
  <c r="I317" i="14"/>
  <c r="O332" i="14"/>
  <c r="N338" i="14"/>
  <c r="O338" i="14" s="1"/>
  <c r="O259" i="14"/>
  <c r="K259" i="14"/>
  <c r="U292" i="14"/>
  <c r="U298" i="14"/>
  <c r="U299" i="14"/>
  <c r="O303" i="14"/>
  <c r="I247" i="14"/>
  <c r="I267" i="14"/>
  <c r="I292" i="14"/>
  <c r="G292" i="14"/>
  <c r="G298" i="14"/>
  <c r="I298" i="14"/>
  <c r="I299" i="14"/>
  <c r="G299" i="14"/>
  <c r="G338" i="14"/>
  <c r="I338" i="14"/>
  <c r="M285" i="14"/>
  <c r="M298" i="14"/>
  <c r="M303" i="14"/>
  <c r="G310" i="14"/>
  <c r="M317" i="14"/>
  <c r="G323" i="14"/>
  <c r="M332" i="14"/>
  <c r="G337" i="14"/>
  <c r="K337" i="14"/>
  <c r="O337" i="14"/>
  <c r="G339" i="14"/>
  <c r="K339" i="14"/>
  <c r="O339" i="14"/>
  <c r="K285" i="14"/>
  <c r="K298" i="14"/>
  <c r="K303" i="14"/>
  <c r="K317" i="14"/>
  <c r="K332" i="14"/>
  <c r="K27" i="13"/>
  <c r="K40" i="13"/>
  <c r="K91" i="13"/>
  <c r="N144" i="13"/>
  <c r="O144" i="13" s="1"/>
  <c r="G144" i="13"/>
  <c r="I150" i="13"/>
  <c r="K58" i="13"/>
  <c r="M27" i="13"/>
  <c r="K53" i="13"/>
  <c r="M58" i="13"/>
  <c r="I112" i="13"/>
  <c r="K126" i="13"/>
  <c r="M126" i="13"/>
  <c r="O101" i="13"/>
  <c r="K101" i="13"/>
  <c r="T10" i="13"/>
  <c r="K70" i="13"/>
  <c r="K84" i="13"/>
  <c r="M101" i="13"/>
  <c r="O106" i="13"/>
  <c r="K106" i="13"/>
  <c r="N191" i="13"/>
  <c r="O191" i="13" s="1"/>
  <c r="G198" i="13"/>
  <c r="I198" i="13"/>
  <c r="I247" i="13"/>
  <c r="G247" i="13"/>
  <c r="K254" i="13"/>
  <c r="M254" i="13"/>
  <c r="N27" i="13"/>
  <c r="O27" i="13" s="1"/>
  <c r="N40" i="13"/>
  <c r="O40" i="13" s="1"/>
  <c r="N53" i="13"/>
  <c r="O53" i="13" s="1"/>
  <c r="N58" i="13"/>
  <c r="O58" i="13" s="1"/>
  <c r="N70" i="13"/>
  <c r="O70" i="13" s="1"/>
  <c r="N84" i="13"/>
  <c r="O84" i="13" s="1"/>
  <c r="N91" i="13"/>
  <c r="O91" i="13" s="1"/>
  <c r="O112" i="13"/>
  <c r="K112" i="13"/>
  <c r="N121" i="13"/>
  <c r="O121" i="13" s="1"/>
  <c r="T121" i="13"/>
  <c r="N126" i="13"/>
  <c r="O126" i="13" s="1"/>
  <c r="O150" i="13"/>
  <c r="K150" i="13"/>
  <c r="G163" i="13"/>
  <c r="I163" i="13"/>
  <c r="N169" i="13"/>
  <c r="O169" i="13" s="1"/>
  <c r="G205" i="13"/>
  <c r="I205" i="13"/>
  <c r="G224" i="13"/>
  <c r="I224" i="13"/>
  <c r="N332" i="13"/>
  <c r="O332" i="13" s="1"/>
  <c r="G332" i="13"/>
  <c r="N338" i="13"/>
  <c r="O338" i="13" s="1"/>
  <c r="G338" i="13"/>
  <c r="I137" i="13"/>
  <c r="O163" i="13"/>
  <c r="G170" i="13"/>
  <c r="I170" i="13"/>
  <c r="N179" i="13"/>
  <c r="O179" i="13" s="1"/>
  <c r="G185" i="13"/>
  <c r="I185" i="13"/>
  <c r="N216" i="13"/>
  <c r="O216" i="13" s="1"/>
  <c r="N230" i="13"/>
  <c r="O230" i="13" s="1"/>
  <c r="N259" i="13"/>
  <c r="O259" i="13" s="1"/>
  <c r="G259" i="13"/>
  <c r="N267" i="13"/>
  <c r="O267" i="13" s="1"/>
  <c r="I310" i="13"/>
  <c r="I339" i="13"/>
  <c r="U106" i="13"/>
  <c r="M112" i="13"/>
  <c r="U121" i="13"/>
  <c r="I126" i="13"/>
  <c r="O137" i="13"/>
  <c r="K137" i="13"/>
  <c r="M150" i="13"/>
  <c r="N163" i="13"/>
  <c r="O170" i="13"/>
  <c r="U179" i="13"/>
  <c r="O185" i="13"/>
  <c r="N205" i="13"/>
  <c r="O205" i="13" s="1"/>
  <c r="U216" i="13"/>
  <c r="N224" i="13"/>
  <c r="O224" i="13" s="1"/>
  <c r="U230" i="13"/>
  <c r="G231" i="13"/>
  <c r="I231" i="13"/>
  <c r="N240" i="13"/>
  <c r="O240" i="13" s="1"/>
  <c r="I260" i="13"/>
  <c r="N285" i="13"/>
  <c r="O285" i="13" s="1"/>
  <c r="N303" i="13"/>
  <c r="O303" i="13" s="1"/>
  <c r="G303" i="13"/>
  <c r="K323" i="13"/>
  <c r="M323" i="13"/>
  <c r="I337" i="13"/>
  <c r="M163" i="13"/>
  <c r="M170" i="13"/>
  <c r="M185" i="13"/>
  <c r="M198" i="13"/>
  <c r="M205" i="13"/>
  <c r="M224" i="13"/>
  <c r="M231" i="13"/>
  <c r="O247" i="13"/>
  <c r="N254" i="13"/>
  <c r="O254" i="13" s="1"/>
  <c r="O260" i="13"/>
  <c r="K260" i="13"/>
  <c r="U267" i="13"/>
  <c r="I275" i="13"/>
  <c r="U285" i="13"/>
  <c r="I292" i="13"/>
  <c r="U298" i="13"/>
  <c r="I299" i="13"/>
  <c r="K310" i="13"/>
  <c r="O337" i="13"/>
  <c r="K337" i="13"/>
  <c r="O339" i="13"/>
  <c r="K339" i="13"/>
  <c r="K247" i="13"/>
  <c r="U247" i="13"/>
  <c r="G267" i="13"/>
  <c r="K275" i="13"/>
  <c r="G285" i="13"/>
  <c r="K292" i="13"/>
  <c r="G298" i="13"/>
  <c r="K299" i="13"/>
  <c r="T303" i="13"/>
  <c r="N310" i="13"/>
  <c r="O310" i="13" s="1"/>
  <c r="K163" i="13"/>
  <c r="K170" i="13"/>
  <c r="K185" i="13"/>
  <c r="K198" i="13"/>
  <c r="K205" i="13"/>
  <c r="K224" i="13"/>
  <c r="K231" i="13"/>
  <c r="G254" i="13"/>
  <c r="I254" i="13"/>
  <c r="M260" i="13"/>
  <c r="T267" i="13"/>
  <c r="N275" i="13"/>
  <c r="O275" i="13" s="1"/>
  <c r="T285" i="13"/>
  <c r="N292" i="13"/>
  <c r="O292" i="13" s="1"/>
  <c r="T298" i="13"/>
  <c r="N299" i="13"/>
  <c r="O299" i="13" s="1"/>
  <c r="M310" i="13"/>
  <c r="I323" i="13"/>
  <c r="M337" i="13"/>
  <c r="M339" i="13"/>
  <c r="M10" i="12"/>
  <c r="M40" i="12"/>
  <c r="M58" i="12"/>
  <c r="M84" i="12"/>
  <c r="N101" i="12"/>
  <c r="O101" i="12" s="1"/>
  <c r="O179" i="12"/>
  <c r="K179" i="12"/>
  <c r="K230" i="12"/>
  <c r="I259" i="12"/>
  <c r="G259" i="12"/>
  <c r="K275" i="12"/>
  <c r="M275" i="12"/>
  <c r="I303" i="12"/>
  <c r="G303" i="12"/>
  <c r="N10" i="12"/>
  <c r="O10" i="12" s="1"/>
  <c r="M19" i="12"/>
  <c r="N40" i="12"/>
  <c r="O40" i="12" s="1"/>
  <c r="I47" i="12"/>
  <c r="M47" i="12"/>
  <c r="N58" i="12"/>
  <c r="O58" i="12" s="1"/>
  <c r="I63" i="12"/>
  <c r="M63" i="12"/>
  <c r="N84" i="12"/>
  <c r="O84" i="12" s="1"/>
  <c r="I85" i="12"/>
  <c r="M85" i="12"/>
  <c r="K101" i="12"/>
  <c r="O106" i="12"/>
  <c r="K106" i="12"/>
  <c r="G216" i="12"/>
  <c r="K216" i="12"/>
  <c r="G240" i="12"/>
  <c r="K240" i="12"/>
  <c r="G275" i="12"/>
  <c r="N275" i="12"/>
  <c r="O275" i="12" s="1"/>
  <c r="K292" i="12"/>
  <c r="M292" i="12"/>
  <c r="K10" i="12"/>
  <c r="N19" i="12"/>
  <c r="O19" i="12" s="1"/>
  <c r="K40" i="12"/>
  <c r="N47" i="12"/>
  <c r="O47" i="12"/>
  <c r="K58" i="12"/>
  <c r="N63" i="12"/>
  <c r="O63" i="12" s="1"/>
  <c r="K84" i="12"/>
  <c r="N85" i="12"/>
  <c r="O85" i="12"/>
  <c r="I102" i="12"/>
  <c r="M150" i="12"/>
  <c r="O157" i="12"/>
  <c r="K157" i="12"/>
  <c r="M163" i="12"/>
  <c r="K169" i="12"/>
  <c r="O224" i="12"/>
  <c r="M230" i="12"/>
  <c r="M247" i="12"/>
  <c r="O247" i="12"/>
  <c r="G292" i="12"/>
  <c r="N292" i="12"/>
  <c r="O292" i="12" s="1"/>
  <c r="K299" i="12"/>
  <c r="M299" i="12"/>
  <c r="I332" i="12"/>
  <c r="G332" i="12"/>
  <c r="I19" i="12"/>
  <c r="T27" i="12"/>
  <c r="T53" i="12"/>
  <c r="T70" i="12"/>
  <c r="M126" i="12"/>
  <c r="O132" i="12"/>
  <c r="K132" i="12"/>
  <c r="M137" i="12"/>
  <c r="K144" i="12"/>
  <c r="O150" i="12"/>
  <c r="M179" i="12"/>
  <c r="M198" i="12"/>
  <c r="O204" i="12"/>
  <c r="K204" i="12"/>
  <c r="G205" i="12"/>
  <c r="T216" i="12"/>
  <c r="G231" i="12"/>
  <c r="T240" i="12"/>
  <c r="K247" i="12"/>
  <c r="G260" i="12"/>
  <c r="N260" i="12"/>
  <c r="O260" i="12" s="1"/>
  <c r="G298" i="12"/>
  <c r="G299" i="12"/>
  <c r="N299" i="12"/>
  <c r="O299" i="12" s="1"/>
  <c r="G310" i="12"/>
  <c r="N310" i="12"/>
  <c r="I338" i="12"/>
  <c r="G338" i="12"/>
  <c r="T91" i="12"/>
  <c r="T106" i="12"/>
  <c r="T132" i="12"/>
  <c r="T157" i="12"/>
  <c r="T179" i="12"/>
  <c r="T204" i="12"/>
  <c r="N230" i="12"/>
  <c r="O230" i="12" s="1"/>
  <c r="M231" i="12"/>
  <c r="O254" i="12"/>
  <c r="K254" i="12"/>
  <c r="N259" i="12"/>
  <c r="O259" i="12" s="1"/>
  <c r="M267" i="12"/>
  <c r="M285" i="12"/>
  <c r="M298" i="12"/>
  <c r="N303" i="12"/>
  <c r="O303" i="12" s="1"/>
  <c r="G317" i="12"/>
  <c r="O323" i="12"/>
  <c r="K323" i="12"/>
  <c r="N332" i="12"/>
  <c r="O332" i="12" s="1"/>
  <c r="G337" i="12"/>
  <c r="N338" i="12"/>
  <c r="O338" i="12" s="1"/>
  <c r="G339" i="12"/>
  <c r="N112" i="12"/>
  <c r="O112" i="12" s="1"/>
  <c r="N137" i="12"/>
  <c r="O137" i="12" s="1"/>
  <c r="N163" i="12"/>
  <c r="O163" i="12" s="1"/>
  <c r="N185" i="12"/>
  <c r="O185" i="12" s="1"/>
  <c r="N205" i="12"/>
  <c r="O205" i="12" s="1"/>
  <c r="N231" i="12"/>
  <c r="O231" i="12" s="1"/>
  <c r="K260" i="12"/>
  <c r="N267" i="12"/>
  <c r="O267" i="12" s="1"/>
  <c r="N285" i="12"/>
  <c r="O285" i="12" s="1"/>
  <c r="N298" i="12"/>
  <c r="O298" i="12" s="1"/>
  <c r="O310" i="12"/>
  <c r="K310" i="12"/>
  <c r="O337" i="12"/>
  <c r="K337" i="12"/>
  <c r="O339" i="12"/>
  <c r="K339" i="12"/>
  <c r="O47" i="11"/>
  <c r="O54" i="11"/>
  <c r="O112" i="11"/>
  <c r="O102" i="11"/>
  <c r="G10" i="11"/>
  <c r="I19" i="11"/>
  <c r="M19" i="11"/>
  <c r="G27" i="11"/>
  <c r="I35" i="11"/>
  <c r="M35" i="11"/>
  <c r="G40" i="11"/>
  <c r="I47" i="11"/>
  <c r="M47" i="11"/>
  <c r="I54" i="11"/>
  <c r="M54" i="11"/>
  <c r="G58" i="11"/>
  <c r="I63" i="11"/>
  <c r="M63" i="11"/>
  <c r="I78" i="11"/>
  <c r="M78" i="11"/>
  <c r="G84" i="11"/>
  <c r="I85" i="11"/>
  <c r="M85" i="11"/>
  <c r="G91" i="11"/>
  <c r="I96" i="11"/>
  <c r="M96" i="11"/>
  <c r="I102" i="11"/>
  <c r="M102" i="11"/>
  <c r="G106" i="11"/>
  <c r="I112" i="11"/>
  <c r="M112" i="11"/>
  <c r="G121" i="11"/>
  <c r="I126" i="11"/>
  <c r="M126" i="11"/>
  <c r="O137" i="11"/>
  <c r="K137" i="11"/>
  <c r="O150" i="11"/>
  <c r="K150" i="11"/>
  <c r="I231" i="11"/>
  <c r="G231" i="11"/>
  <c r="I254" i="11"/>
  <c r="U259" i="11"/>
  <c r="I310" i="11"/>
  <c r="O323" i="11"/>
  <c r="K323" i="11"/>
  <c r="M323" i="11"/>
  <c r="I337" i="11"/>
  <c r="I137" i="11"/>
  <c r="O163" i="11"/>
  <c r="K163" i="11"/>
  <c r="K170" i="11"/>
  <c r="O185" i="11"/>
  <c r="K185" i="11"/>
  <c r="I230" i="11"/>
  <c r="N285" i="11"/>
  <c r="O285" i="11" s="1"/>
  <c r="G285" i="11"/>
  <c r="I323" i="11"/>
  <c r="M157" i="11"/>
  <c r="M163" i="11"/>
  <c r="M170" i="11"/>
  <c r="O198" i="11"/>
  <c r="K198" i="11"/>
  <c r="O205" i="11"/>
  <c r="K205" i="11"/>
  <c r="O240" i="11"/>
  <c r="K240" i="11"/>
  <c r="M240" i="11"/>
  <c r="G267" i="11"/>
  <c r="I275" i="11"/>
  <c r="I298" i="11"/>
  <c r="G298" i="11"/>
  <c r="O310" i="11"/>
  <c r="K310" i="11"/>
  <c r="M310" i="11"/>
  <c r="I338" i="11"/>
  <c r="G338" i="11"/>
  <c r="K19" i="11"/>
  <c r="K35" i="11"/>
  <c r="K47" i="11"/>
  <c r="K54" i="11"/>
  <c r="K63" i="11"/>
  <c r="K78" i="11"/>
  <c r="K85" i="11"/>
  <c r="K96" i="11"/>
  <c r="K102" i="11"/>
  <c r="K112" i="11"/>
  <c r="K126" i="11"/>
  <c r="M137" i="11"/>
  <c r="N157" i="11"/>
  <c r="O157" i="11" s="1"/>
  <c r="G163" i="11"/>
  <c r="N169" i="11"/>
  <c r="N170" i="11"/>
  <c r="O170" i="11" s="1"/>
  <c r="N179" i="11"/>
  <c r="M185" i="11"/>
  <c r="T231" i="11"/>
  <c r="N240" i="11"/>
  <c r="N259" i="11"/>
  <c r="O259" i="11" s="1"/>
  <c r="G259" i="11"/>
  <c r="O299" i="11"/>
  <c r="K299" i="11"/>
  <c r="M299" i="11"/>
  <c r="G317" i="11"/>
  <c r="G332" i="11"/>
  <c r="O339" i="11"/>
  <c r="K339" i="11"/>
  <c r="M339" i="11"/>
  <c r="O216" i="11"/>
  <c r="K216" i="11"/>
  <c r="O230" i="11"/>
  <c r="K230" i="11"/>
  <c r="U231" i="11"/>
  <c r="O254" i="11"/>
  <c r="K254" i="11"/>
  <c r="G260" i="11"/>
  <c r="I260" i="11"/>
  <c r="O275" i="11"/>
  <c r="K275" i="11"/>
  <c r="I292" i="11"/>
  <c r="U298" i="11"/>
  <c r="M303" i="11"/>
  <c r="M317" i="11"/>
  <c r="O337" i="11"/>
  <c r="K337" i="11"/>
  <c r="U338" i="11"/>
  <c r="M224" i="11"/>
  <c r="I240" i="11"/>
  <c r="O260" i="11"/>
  <c r="K260" i="11"/>
  <c r="M267" i="11"/>
  <c r="O292" i="11"/>
  <c r="K292" i="11"/>
  <c r="G299" i="11"/>
  <c r="I299" i="11"/>
  <c r="U303" i="11"/>
  <c r="U317" i="11"/>
  <c r="M332" i="11"/>
  <c r="G339" i="11"/>
  <c r="I339" i="11"/>
  <c r="O10" i="10"/>
  <c r="U205" i="10"/>
  <c r="I216" i="10"/>
  <c r="M10" i="10"/>
  <c r="M27" i="10"/>
  <c r="O78" i="10"/>
  <c r="K78" i="10"/>
  <c r="U78" i="10"/>
  <c r="O132" i="10"/>
  <c r="K132" i="10"/>
  <c r="M132" i="10"/>
  <c r="I144" i="10"/>
  <c r="G40" i="10"/>
  <c r="G47" i="10"/>
  <c r="I47" i="10"/>
  <c r="G53" i="10"/>
  <c r="G54" i="10"/>
  <c r="I54" i="10"/>
  <c r="G84" i="10"/>
  <c r="O85" i="10"/>
  <c r="K85" i="10"/>
  <c r="I91" i="10"/>
  <c r="N102" i="10"/>
  <c r="K144" i="10"/>
  <c r="M144" i="10"/>
  <c r="U163" i="10"/>
  <c r="K163" i="10"/>
  <c r="O179" i="10"/>
  <c r="K179" i="10"/>
  <c r="M179" i="10"/>
  <c r="I191" i="10"/>
  <c r="G198" i="10"/>
  <c r="K198" i="10"/>
  <c r="O230" i="10"/>
  <c r="K230" i="10"/>
  <c r="M230" i="10"/>
  <c r="K10" i="10"/>
  <c r="K27" i="10"/>
  <c r="O47" i="10"/>
  <c r="K47" i="10"/>
  <c r="O54" i="10"/>
  <c r="K54" i="10"/>
  <c r="G58" i="10"/>
  <c r="I63" i="10"/>
  <c r="M70" i="10"/>
  <c r="M78" i="10"/>
  <c r="K91" i="10"/>
  <c r="O102" i="10"/>
  <c r="K102" i="10"/>
  <c r="I106" i="10"/>
  <c r="N126" i="10"/>
  <c r="K191" i="10"/>
  <c r="M191" i="10"/>
  <c r="N205" i="10"/>
  <c r="O205" i="10" s="1"/>
  <c r="G205" i="10"/>
  <c r="M240" i="10"/>
  <c r="K240" i="10"/>
  <c r="O240" i="10"/>
  <c r="O247" i="10"/>
  <c r="K247" i="10"/>
  <c r="M247" i="10"/>
  <c r="I267" i="10"/>
  <c r="O63" i="10"/>
  <c r="K63" i="10"/>
  <c r="K106" i="10"/>
  <c r="O126" i="10"/>
  <c r="K126" i="10"/>
  <c r="I157" i="10"/>
  <c r="T163" i="10"/>
  <c r="N169" i="10"/>
  <c r="O169" i="10" s="1"/>
  <c r="I204" i="10"/>
  <c r="N339" i="10"/>
  <c r="O339" i="10" s="1"/>
  <c r="G339" i="10"/>
  <c r="N292" i="10"/>
  <c r="O292" i="10" s="1"/>
  <c r="G292" i="10"/>
  <c r="N337" i="10"/>
  <c r="O337" i="10" s="1"/>
  <c r="G337" i="10"/>
  <c r="N91" i="10"/>
  <c r="O91" i="10" s="1"/>
  <c r="N106" i="10"/>
  <c r="O106" i="10" s="1"/>
  <c r="T137" i="10"/>
  <c r="N144" i="10"/>
  <c r="O144" i="10" s="1"/>
  <c r="K157" i="10"/>
  <c r="I169" i="10"/>
  <c r="T185" i="10"/>
  <c r="N191" i="10"/>
  <c r="O191" i="10" s="1"/>
  <c r="K204" i="10"/>
  <c r="K216" i="10"/>
  <c r="T224" i="10"/>
  <c r="N254" i="10"/>
  <c r="O254" i="10" s="1"/>
  <c r="I338" i="10"/>
  <c r="T96" i="10"/>
  <c r="T112" i="10"/>
  <c r="I132" i="10"/>
  <c r="T150" i="10"/>
  <c r="N157" i="10"/>
  <c r="O157" i="10" s="1"/>
  <c r="K169" i="10"/>
  <c r="I179" i="10"/>
  <c r="T198" i="10"/>
  <c r="N204" i="10"/>
  <c r="O204" i="10" s="1"/>
  <c r="T205" i="10"/>
  <c r="N216" i="10"/>
  <c r="O216" i="10" s="1"/>
  <c r="I285" i="10"/>
  <c r="I299" i="10"/>
  <c r="G299" i="10"/>
  <c r="O303" i="10"/>
  <c r="K303" i="10"/>
  <c r="M303" i="10"/>
  <c r="I310" i="10"/>
  <c r="G310" i="10"/>
  <c r="K317" i="10"/>
  <c r="M317" i="10"/>
  <c r="I332" i="10"/>
  <c r="U254" i="10"/>
  <c r="O267" i="10"/>
  <c r="K267" i="10"/>
  <c r="O285" i="10"/>
  <c r="K285" i="10"/>
  <c r="I298" i="10"/>
  <c r="O332" i="10"/>
  <c r="K332" i="10"/>
  <c r="O338" i="10"/>
  <c r="K338" i="10"/>
  <c r="G254" i="10"/>
  <c r="G259" i="10"/>
  <c r="I259" i="10"/>
  <c r="M260" i="10"/>
  <c r="M275" i="10"/>
  <c r="O298" i="10"/>
  <c r="K298" i="10"/>
  <c r="U299" i="10"/>
  <c r="U310" i="10"/>
  <c r="M323" i="10"/>
  <c r="I247" i="10"/>
  <c r="O259" i="10"/>
  <c r="K259" i="10"/>
  <c r="M267" i="10"/>
  <c r="U275" i="10"/>
  <c r="M285" i="10"/>
  <c r="M292" i="10"/>
  <c r="G303" i="10"/>
  <c r="I303" i="10"/>
  <c r="G317" i="10"/>
  <c r="I317" i="10"/>
  <c r="U323" i="10"/>
  <c r="M332" i="10"/>
  <c r="M10" i="9"/>
  <c r="K27" i="9"/>
  <c r="N10" i="9"/>
  <c r="O10" i="9" s="1"/>
  <c r="O70" i="9"/>
  <c r="K70" i="9"/>
  <c r="K132" i="9"/>
  <c r="I198" i="9"/>
  <c r="N317" i="9"/>
  <c r="O317" i="9" s="1"/>
  <c r="K10" i="9"/>
  <c r="M19" i="9"/>
  <c r="M27" i="9"/>
  <c r="G35" i="9"/>
  <c r="K40" i="9"/>
  <c r="M47" i="9"/>
  <c r="M54" i="9"/>
  <c r="N78" i="9"/>
  <c r="O78" i="9" s="1"/>
  <c r="N84" i="9"/>
  <c r="N85" i="9"/>
  <c r="O85" i="9" s="1"/>
  <c r="N91" i="9"/>
  <c r="O91" i="9" s="1"/>
  <c r="N96" i="9"/>
  <c r="O96" i="9" s="1"/>
  <c r="N101" i="9"/>
  <c r="O101" i="9" s="1"/>
  <c r="N102" i="9"/>
  <c r="O102" i="9" s="1"/>
  <c r="N106" i="9"/>
  <c r="G112" i="9"/>
  <c r="K121" i="9"/>
  <c r="M169" i="9"/>
  <c r="K169" i="9"/>
  <c r="I179" i="9"/>
  <c r="G179" i="9"/>
  <c r="K185" i="9"/>
  <c r="M185" i="9"/>
  <c r="I230" i="9"/>
  <c r="G230" i="9"/>
  <c r="K231" i="9"/>
  <c r="M231" i="9"/>
  <c r="N19" i="9"/>
  <c r="O19" i="9" s="1"/>
  <c r="N27" i="9"/>
  <c r="O27" i="9" s="1"/>
  <c r="N47" i="9"/>
  <c r="O47" i="9" s="1"/>
  <c r="N53" i="9"/>
  <c r="N54" i="9"/>
  <c r="O54" i="9" s="1"/>
  <c r="N58" i="9"/>
  <c r="M63" i="9"/>
  <c r="M70" i="9"/>
  <c r="G78" i="9"/>
  <c r="O84" i="9"/>
  <c r="K84" i="9"/>
  <c r="G85" i="9"/>
  <c r="K91" i="9"/>
  <c r="G96" i="9"/>
  <c r="K101" i="9"/>
  <c r="G102" i="9"/>
  <c r="O106" i="9"/>
  <c r="K106" i="9"/>
  <c r="M132" i="9"/>
  <c r="O144" i="9"/>
  <c r="K144" i="9"/>
  <c r="N169" i="9"/>
  <c r="O169" i="9" s="1"/>
  <c r="N185" i="9"/>
  <c r="O185" i="9" s="1"/>
  <c r="U185" i="9"/>
  <c r="I204" i="9"/>
  <c r="G204" i="9"/>
  <c r="O205" i="9"/>
  <c r="K205" i="9"/>
  <c r="M205" i="9"/>
  <c r="N216" i="9"/>
  <c r="O216" i="9" s="1"/>
  <c r="G216" i="9"/>
  <c r="N231" i="9"/>
  <c r="O231" i="9" s="1"/>
  <c r="U231" i="9"/>
  <c r="O53" i="9"/>
  <c r="K53" i="9"/>
  <c r="O58" i="9"/>
  <c r="K58" i="9"/>
  <c r="O157" i="9"/>
  <c r="K157" i="9"/>
  <c r="N121" i="9"/>
  <c r="O121" i="9" s="1"/>
  <c r="N132" i="9"/>
  <c r="O132" i="9" s="1"/>
  <c r="N144" i="9"/>
  <c r="N157" i="9"/>
  <c r="U169" i="9"/>
  <c r="O198" i="9"/>
  <c r="K198" i="9"/>
  <c r="I224" i="9"/>
  <c r="U259" i="9"/>
  <c r="O292" i="9"/>
  <c r="G169" i="9"/>
  <c r="G170" i="9"/>
  <c r="I170" i="9"/>
  <c r="U179" i="9"/>
  <c r="M191" i="9"/>
  <c r="U204" i="9"/>
  <c r="O224" i="9"/>
  <c r="K224" i="9"/>
  <c r="U230" i="9"/>
  <c r="M240" i="9"/>
  <c r="G254" i="9"/>
  <c r="I254" i="9"/>
  <c r="N259" i="9"/>
  <c r="O259" i="9" s="1"/>
  <c r="G260" i="9"/>
  <c r="I260" i="9"/>
  <c r="K275" i="9"/>
  <c r="G299" i="9"/>
  <c r="I299" i="9"/>
  <c r="N303" i="9"/>
  <c r="O303" i="9" s="1"/>
  <c r="K170" i="9"/>
  <c r="G185" i="9"/>
  <c r="I185" i="9"/>
  <c r="U191" i="9"/>
  <c r="M198" i="9"/>
  <c r="G205" i="9"/>
  <c r="I205" i="9"/>
  <c r="M216" i="9"/>
  <c r="G231" i="9"/>
  <c r="I231" i="9"/>
  <c r="U240" i="9"/>
  <c r="O254" i="9"/>
  <c r="K254" i="9"/>
  <c r="M254" i="9"/>
  <c r="G259" i="9"/>
  <c r="N267" i="9"/>
  <c r="O267" i="9" s="1"/>
  <c r="T267" i="9"/>
  <c r="N275" i="9"/>
  <c r="O275" i="9" s="1"/>
  <c r="M275" i="9"/>
  <c r="N285" i="9"/>
  <c r="O285" i="9" s="1"/>
  <c r="N338" i="9"/>
  <c r="O338" i="9" s="1"/>
  <c r="U247" i="9"/>
  <c r="O260" i="9"/>
  <c r="K260" i="9"/>
  <c r="U267" i="9"/>
  <c r="I275" i="9"/>
  <c r="U285" i="9"/>
  <c r="G292" i="9"/>
  <c r="I292" i="9"/>
  <c r="O299" i="9"/>
  <c r="U303" i="9"/>
  <c r="N310" i="9"/>
  <c r="O310" i="9" s="1"/>
  <c r="N323" i="9"/>
  <c r="O323" i="9" s="1"/>
  <c r="G337" i="9"/>
  <c r="I337" i="9"/>
  <c r="N339" i="9"/>
  <c r="O339" i="9" s="1"/>
  <c r="N298" i="9"/>
  <c r="O298" i="9" s="1"/>
  <c r="G310" i="9"/>
  <c r="I310" i="9"/>
  <c r="U317" i="9"/>
  <c r="G323" i="9"/>
  <c r="I323" i="9"/>
  <c r="N332" i="9"/>
  <c r="O332" i="9" s="1"/>
  <c r="N337" i="9"/>
  <c r="O337" i="9" s="1"/>
  <c r="U338" i="9"/>
  <c r="G339" i="9"/>
  <c r="I339" i="9"/>
  <c r="M292" i="9"/>
  <c r="M299" i="9"/>
  <c r="M310" i="9"/>
  <c r="M323" i="9"/>
  <c r="M337" i="9"/>
  <c r="M339" i="9"/>
  <c r="K292" i="9"/>
  <c r="K299" i="9"/>
  <c r="K310" i="9"/>
  <c r="K323" i="9"/>
  <c r="K337" i="9"/>
  <c r="K339" i="9"/>
  <c r="O47" i="8"/>
  <c r="M47" i="8"/>
  <c r="K101" i="8"/>
  <c r="I106" i="8"/>
  <c r="I132" i="8"/>
  <c r="O169" i="8"/>
  <c r="K169" i="8"/>
  <c r="I179" i="8"/>
  <c r="I204" i="8"/>
  <c r="I224" i="8"/>
  <c r="G224" i="8"/>
  <c r="O275" i="8"/>
  <c r="K275" i="8"/>
  <c r="M275" i="8"/>
  <c r="I317" i="8"/>
  <c r="G317" i="8"/>
  <c r="G10" i="8"/>
  <c r="K10" i="8"/>
  <c r="T19" i="8"/>
  <c r="I27" i="8"/>
  <c r="G40" i="8"/>
  <c r="K40" i="8"/>
  <c r="T47" i="8"/>
  <c r="I53" i="8"/>
  <c r="G58" i="8"/>
  <c r="K58" i="8"/>
  <c r="I70" i="8"/>
  <c r="I84" i="8"/>
  <c r="N96" i="8"/>
  <c r="O96" i="8" s="1"/>
  <c r="T96" i="8"/>
  <c r="N101" i="8"/>
  <c r="O101" i="8" s="1"/>
  <c r="O106" i="8"/>
  <c r="K106" i="8"/>
  <c r="O132" i="8"/>
  <c r="K132" i="8"/>
  <c r="G137" i="8"/>
  <c r="K137" i="8"/>
  <c r="I144" i="8"/>
  <c r="N163" i="8"/>
  <c r="O163" i="8" s="1"/>
  <c r="T163" i="8"/>
  <c r="N169" i="8"/>
  <c r="O179" i="8"/>
  <c r="K179" i="8"/>
  <c r="G185" i="8"/>
  <c r="N198" i="8"/>
  <c r="O198" i="8" s="1"/>
  <c r="T198" i="8"/>
  <c r="O204" i="8"/>
  <c r="K204" i="8"/>
  <c r="O230" i="8"/>
  <c r="K230" i="8"/>
  <c r="M230" i="8"/>
  <c r="I240" i="8"/>
  <c r="U275" i="8"/>
  <c r="N299" i="8"/>
  <c r="N303" i="8"/>
  <c r="O303" i="8" s="1"/>
  <c r="O323" i="8"/>
  <c r="K323" i="8"/>
  <c r="M323" i="8"/>
  <c r="I332" i="8"/>
  <c r="G332" i="8"/>
  <c r="K19" i="8"/>
  <c r="O19" i="8"/>
  <c r="N27" i="8"/>
  <c r="O27" i="8" s="1"/>
  <c r="K47" i="8"/>
  <c r="N53" i="8"/>
  <c r="K63" i="8"/>
  <c r="O63" i="8"/>
  <c r="N70" i="8"/>
  <c r="O70" i="8" s="1"/>
  <c r="O84" i="8"/>
  <c r="K84" i="8"/>
  <c r="I91" i="8"/>
  <c r="M101" i="8"/>
  <c r="I121" i="8"/>
  <c r="K144" i="8"/>
  <c r="I157" i="8"/>
  <c r="M169" i="8"/>
  <c r="I191" i="8"/>
  <c r="I205" i="8"/>
  <c r="G205" i="8"/>
  <c r="N224" i="8"/>
  <c r="O224" i="8" s="1"/>
  <c r="N230" i="8"/>
  <c r="I254" i="8"/>
  <c r="I292" i="8"/>
  <c r="U323" i="8"/>
  <c r="O337" i="8"/>
  <c r="K337" i="8"/>
  <c r="M337" i="8"/>
  <c r="T35" i="8"/>
  <c r="T54" i="8"/>
  <c r="O78" i="8"/>
  <c r="N84" i="8"/>
  <c r="O91" i="8"/>
  <c r="K91" i="8"/>
  <c r="K96" i="8"/>
  <c r="I101" i="8"/>
  <c r="O121" i="8"/>
  <c r="K121" i="8"/>
  <c r="T137" i="8"/>
  <c r="N144" i="8"/>
  <c r="O144" i="8" s="1"/>
  <c r="O157" i="8"/>
  <c r="K157" i="8"/>
  <c r="K163" i="8"/>
  <c r="I169" i="8"/>
  <c r="O191" i="8"/>
  <c r="K191" i="8"/>
  <c r="O216" i="8"/>
  <c r="K216" i="8"/>
  <c r="M216" i="8"/>
  <c r="G231" i="8"/>
  <c r="N259" i="8"/>
  <c r="I267" i="8"/>
  <c r="G267" i="8"/>
  <c r="T303" i="8"/>
  <c r="O260" i="8"/>
  <c r="K260" i="8"/>
  <c r="I275" i="8"/>
  <c r="O310" i="8"/>
  <c r="K310" i="8"/>
  <c r="I323" i="8"/>
  <c r="I337" i="8"/>
  <c r="U205" i="8"/>
  <c r="U224" i="8"/>
  <c r="O240" i="8"/>
  <c r="K240" i="8"/>
  <c r="O254" i="8"/>
  <c r="K254" i="8"/>
  <c r="M260" i="8"/>
  <c r="M267" i="8"/>
  <c r="O292" i="8"/>
  <c r="K292" i="8"/>
  <c r="G298" i="8"/>
  <c r="G299" i="8"/>
  <c r="I299" i="8"/>
  <c r="U303" i="8"/>
  <c r="M310" i="8"/>
  <c r="M317" i="8"/>
  <c r="M332" i="8"/>
  <c r="G338" i="8"/>
  <c r="G339" i="8"/>
  <c r="G216" i="8"/>
  <c r="I216" i="8"/>
  <c r="I230" i="8"/>
  <c r="M231" i="8"/>
  <c r="M247" i="8"/>
  <c r="G259" i="8"/>
  <c r="G260" i="8"/>
  <c r="I260" i="8"/>
  <c r="M285" i="8"/>
  <c r="O299" i="8"/>
  <c r="K299" i="8"/>
  <c r="G303" i="8"/>
  <c r="G310" i="8"/>
  <c r="I310" i="8"/>
  <c r="O339" i="8"/>
  <c r="K339" i="8"/>
  <c r="G10" i="7"/>
  <c r="G54" i="7"/>
  <c r="I54" i="7"/>
  <c r="G58" i="7"/>
  <c r="N101" i="7"/>
  <c r="N106" i="7"/>
  <c r="N132" i="7"/>
  <c r="G137" i="7"/>
  <c r="I137" i="7"/>
  <c r="N191" i="7"/>
  <c r="I231" i="7"/>
  <c r="U259" i="7"/>
  <c r="M10" i="7"/>
  <c r="O10" i="7"/>
  <c r="K10" i="7"/>
  <c r="N35" i="7"/>
  <c r="O35" i="7" s="1"/>
  <c r="N47" i="7"/>
  <c r="O47" i="7" s="1"/>
  <c r="M54" i="7"/>
  <c r="N63" i="7"/>
  <c r="O63" i="7" s="1"/>
  <c r="N78" i="7"/>
  <c r="O78" i="7" s="1"/>
  <c r="N85" i="7"/>
  <c r="O85" i="7" s="1"/>
  <c r="G96" i="7"/>
  <c r="I96" i="7"/>
  <c r="G102" i="7"/>
  <c r="I102" i="7"/>
  <c r="G126" i="7"/>
  <c r="I126" i="7"/>
  <c r="M137" i="7"/>
  <c r="G150" i="7"/>
  <c r="I150" i="7"/>
  <c r="G163" i="7"/>
  <c r="I163" i="7"/>
  <c r="G185" i="7"/>
  <c r="I185" i="7"/>
  <c r="G191" i="7"/>
  <c r="N198" i="7"/>
  <c r="O198" i="7" s="1"/>
  <c r="N205" i="7"/>
  <c r="O205" i="7" s="1"/>
  <c r="I216" i="7"/>
  <c r="G216" i="7"/>
  <c r="I254" i="7"/>
  <c r="G254" i="7"/>
  <c r="I299" i="7"/>
  <c r="G299" i="7"/>
  <c r="U338" i="7"/>
  <c r="G19" i="7"/>
  <c r="I19" i="7"/>
  <c r="G112" i="7"/>
  <c r="I112" i="7"/>
  <c r="G170" i="7"/>
  <c r="I170" i="7"/>
  <c r="O224" i="7"/>
  <c r="K224" i="7"/>
  <c r="M224" i="7"/>
  <c r="I292" i="7"/>
  <c r="G292" i="7"/>
  <c r="M19" i="7"/>
  <c r="G35" i="7"/>
  <c r="I35" i="7"/>
  <c r="G47" i="7"/>
  <c r="I47" i="7"/>
  <c r="G63" i="7"/>
  <c r="I63" i="7"/>
  <c r="G70" i="7"/>
  <c r="G78" i="7"/>
  <c r="I78" i="7"/>
  <c r="G84" i="7"/>
  <c r="G85" i="7"/>
  <c r="I85" i="7"/>
  <c r="G91" i="7"/>
  <c r="N96" i="7"/>
  <c r="O96" i="7" s="1"/>
  <c r="N102" i="7"/>
  <c r="O102" i="7" s="1"/>
  <c r="M112" i="7"/>
  <c r="N126" i="7"/>
  <c r="O126" i="7" s="1"/>
  <c r="N150" i="7"/>
  <c r="N163" i="7"/>
  <c r="O163" i="7" s="1"/>
  <c r="M170" i="7"/>
  <c r="N185" i="7"/>
  <c r="O185" i="7" s="1"/>
  <c r="G198" i="7"/>
  <c r="I198" i="7"/>
  <c r="G205" i="7"/>
  <c r="I205" i="7"/>
  <c r="N247" i="7"/>
  <c r="O247" i="7" s="1"/>
  <c r="O259" i="7"/>
  <c r="K259" i="7"/>
  <c r="M259" i="7"/>
  <c r="N267" i="7"/>
  <c r="N275" i="7"/>
  <c r="O275" i="7" s="1"/>
  <c r="K338" i="7"/>
  <c r="M338" i="7"/>
  <c r="K27" i="7"/>
  <c r="O27" i="7"/>
  <c r="K40" i="7"/>
  <c r="O40" i="7"/>
  <c r="K53" i="7"/>
  <c r="O53" i="7"/>
  <c r="K58" i="7"/>
  <c r="O58" i="7"/>
  <c r="K70" i="7"/>
  <c r="O70" i="7"/>
  <c r="K84" i="7"/>
  <c r="O84" i="7"/>
  <c r="K91" i="7"/>
  <c r="O91" i="7"/>
  <c r="K101" i="7"/>
  <c r="O101" i="7"/>
  <c r="K106" i="7"/>
  <c r="O106" i="7"/>
  <c r="K121" i="7"/>
  <c r="O121" i="7"/>
  <c r="K132" i="7"/>
  <c r="O132" i="7"/>
  <c r="K144" i="7"/>
  <c r="O144" i="7"/>
  <c r="K157" i="7"/>
  <c r="O157" i="7"/>
  <c r="K169" i="7"/>
  <c r="O169" i="7"/>
  <c r="K179" i="7"/>
  <c r="O179" i="7"/>
  <c r="K191" i="7"/>
  <c r="O191" i="7"/>
  <c r="K204" i="7"/>
  <c r="O204" i="7"/>
  <c r="M216" i="7"/>
  <c r="O231" i="7"/>
  <c r="K231" i="7"/>
  <c r="G240" i="7"/>
  <c r="G247" i="7"/>
  <c r="I247" i="7"/>
  <c r="G260" i="7"/>
  <c r="G267" i="7"/>
  <c r="I267" i="7"/>
  <c r="M299" i="7"/>
  <c r="N310" i="7"/>
  <c r="O310" i="7" s="1"/>
  <c r="G317" i="7"/>
  <c r="N323" i="7"/>
  <c r="O323" i="7" s="1"/>
  <c r="G332" i="7"/>
  <c r="M230" i="7"/>
  <c r="K247" i="7"/>
  <c r="O267" i="7"/>
  <c r="K267" i="7"/>
  <c r="G275" i="7"/>
  <c r="G285" i="7"/>
  <c r="N292" i="7"/>
  <c r="G298" i="7"/>
  <c r="N299" i="7"/>
  <c r="O299" i="7" s="1"/>
  <c r="G303" i="7"/>
  <c r="G310" i="7"/>
  <c r="O317" i="7"/>
  <c r="K317" i="7"/>
  <c r="G323" i="7"/>
  <c r="O332" i="7"/>
  <c r="K332" i="7"/>
  <c r="M337" i="7"/>
  <c r="M339" i="7"/>
  <c r="I224" i="7"/>
  <c r="I259" i="7"/>
  <c r="O285" i="7"/>
  <c r="K285" i="7"/>
  <c r="O298" i="7"/>
  <c r="K298" i="7"/>
  <c r="O303" i="7"/>
  <c r="K303" i="7"/>
  <c r="K27" i="6"/>
  <c r="I40" i="6"/>
  <c r="K70" i="6"/>
  <c r="I84" i="6"/>
  <c r="O106" i="6"/>
  <c r="K106" i="6"/>
  <c r="I121" i="6"/>
  <c r="U137" i="6"/>
  <c r="K137" i="6"/>
  <c r="G144" i="6"/>
  <c r="I144" i="6"/>
  <c r="U150" i="6"/>
  <c r="K150" i="6"/>
  <c r="G157" i="6"/>
  <c r="I157" i="6"/>
  <c r="U163" i="6"/>
  <c r="K163" i="6"/>
  <c r="G169" i="6"/>
  <c r="I169" i="6"/>
  <c r="U170" i="6"/>
  <c r="K170" i="6"/>
  <c r="G204" i="6"/>
  <c r="I204" i="6"/>
  <c r="U205" i="6"/>
  <c r="K205" i="6"/>
  <c r="N254" i="6"/>
  <c r="O254" i="6" s="1"/>
  <c r="G254" i="6"/>
  <c r="N337" i="6"/>
  <c r="O337" i="6" s="1"/>
  <c r="G337" i="6"/>
  <c r="O40" i="6"/>
  <c r="K40" i="6"/>
  <c r="G47" i="6"/>
  <c r="K47" i="6"/>
  <c r="I53" i="6"/>
  <c r="O84" i="6"/>
  <c r="K84" i="6"/>
  <c r="G85" i="6"/>
  <c r="K85" i="6"/>
  <c r="I91" i="6"/>
  <c r="O121" i="6"/>
  <c r="K121" i="6"/>
  <c r="G126" i="6"/>
  <c r="K126" i="6"/>
  <c r="I132" i="6"/>
  <c r="G179" i="6"/>
  <c r="I179" i="6"/>
  <c r="U185" i="6"/>
  <c r="K185" i="6"/>
  <c r="N198" i="6"/>
  <c r="O198" i="6" s="1"/>
  <c r="G216" i="6"/>
  <c r="I216" i="6"/>
  <c r="O231" i="6"/>
  <c r="K231" i="6"/>
  <c r="M231" i="6"/>
  <c r="N260" i="6"/>
  <c r="O260" i="6" s="1"/>
  <c r="G260" i="6"/>
  <c r="I267" i="6"/>
  <c r="K317" i="6"/>
  <c r="M317" i="6"/>
  <c r="I338" i="6"/>
  <c r="I10" i="6"/>
  <c r="M27" i="6"/>
  <c r="K53" i="6"/>
  <c r="K54" i="6"/>
  <c r="I58" i="6"/>
  <c r="M70" i="6"/>
  <c r="K91" i="6"/>
  <c r="K96" i="6"/>
  <c r="I101" i="6"/>
  <c r="M106" i="6"/>
  <c r="K132" i="6"/>
  <c r="N137" i="6"/>
  <c r="O137" i="6" s="1"/>
  <c r="N150" i="6"/>
  <c r="O150" i="6" s="1"/>
  <c r="N163" i="6"/>
  <c r="O163" i="6" s="1"/>
  <c r="N170" i="6"/>
  <c r="O170" i="6" s="1"/>
  <c r="N205" i="6"/>
  <c r="O205" i="6" s="1"/>
  <c r="O247" i="6"/>
  <c r="K247" i="6"/>
  <c r="M247" i="6"/>
  <c r="O285" i="6"/>
  <c r="K285" i="6"/>
  <c r="M285" i="6"/>
  <c r="O332" i="6"/>
  <c r="K332" i="6"/>
  <c r="M332" i="6"/>
  <c r="O10" i="6"/>
  <c r="K10" i="6"/>
  <c r="K19" i="6"/>
  <c r="I27" i="6"/>
  <c r="M40" i="6"/>
  <c r="T47" i="6"/>
  <c r="N53" i="6"/>
  <c r="O53" i="6" s="1"/>
  <c r="O58" i="6"/>
  <c r="K58" i="6"/>
  <c r="K63" i="6"/>
  <c r="I70" i="6"/>
  <c r="M84" i="6"/>
  <c r="T85" i="6"/>
  <c r="N91" i="6"/>
  <c r="O91" i="6" s="1"/>
  <c r="O101" i="6"/>
  <c r="K101" i="6"/>
  <c r="K102" i="6"/>
  <c r="I106" i="6"/>
  <c r="M121" i="6"/>
  <c r="T126" i="6"/>
  <c r="N132" i="6"/>
  <c r="O132" i="6" s="1"/>
  <c r="N179" i="6"/>
  <c r="O179" i="6" s="1"/>
  <c r="N185" i="6"/>
  <c r="O185" i="6" s="1"/>
  <c r="G191" i="6"/>
  <c r="I191" i="6"/>
  <c r="U198" i="6"/>
  <c r="K198" i="6"/>
  <c r="N216" i="6"/>
  <c r="O216" i="6" s="1"/>
  <c r="N224" i="6"/>
  <c r="I259" i="6"/>
  <c r="N339" i="6"/>
  <c r="O339" i="6" s="1"/>
  <c r="G339" i="6"/>
  <c r="M144" i="6"/>
  <c r="M157" i="6"/>
  <c r="M169" i="6"/>
  <c r="M179" i="6"/>
  <c r="M191" i="6"/>
  <c r="M204" i="6"/>
  <c r="M216" i="6"/>
  <c r="K259" i="6"/>
  <c r="K267" i="6"/>
  <c r="U292" i="6"/>
  <c r="I298" i="6"/>
  <c r="U299" i="6"/>
  <c r="I303" i="6"/>
  <c r="K338" i="6"/>
  <c r="T254" i="6"/>
  <c r="N259" i="6"/>
  <c r="O259" i="6" s="1"/>
  <c r="T260" i="6"/>
  <c r="N267" i="6"/>
  <c r="O267" i="6" s="1"/>
  <c r="G292" i="6"/>
  <c r="K298" i="6"/>
  <c r="G299" i="6"/>
  <c r="K303" i="6"/>
  <c r="T337" i="6"/>
  <c r="N338" i="6"/>
  <c r="O338" i="6" s="1"/>
  <c r="K144" i="6"/>
  <c r="K157" i="6"/>
  <c r="K169" i="6"/>
  <c r="K179" i="6"/>
  <c r="K191" i="6"/>
  <c r="K204" i="6"/>
  <c r="K216" i="6"/>
  <c r="O224" i="6"/>
  <c r="M224" i="6"/>
  <c r="I231" i="6"/>
  <c r="I247" i="6"/>
  <c r="M259" i="6"/>
  <c r="M267" i="6"/>
  <c r="I285" i="6"/>
  <c r="T292" i="6"/>
  <c r="N298" i="6"/>
  <c r="O298" i="6" s="1"/>
  <c r="T299" i="6"/>
  <c r="N303" i="6"/>
  <c r="O303" i="6" s="1"/>
  <c r="I317" i="6"/>
  <c r="I332" i="6"/>
  <c r="M338" i="6"/>
  <c r="O19" i="5"/>
  <c r="K19" i="5"/>
  <c r="N27" i="5"/>
  <c r="O27" i="5" s="1"/>
  <c r="T27" i="5"/>
  <c r="N35" i="5"/>
  <c r="O47" i="5"/>
  <c r="K47" i="5"/>
  <c r="O54" i="5"/>
  <c r="K54" i="5"/>
  <c r="N58" i="5"/>
  <c r="O58" i="5" s="1"/>
  <c r="T58" i="5"/>
  <c r="N63" i="5"/>
  <c r="N70" i="5"/>
  <c r="O70" i="5" s="1"/>
  <c r="T70" i="5"/>
  <c r="N78" i="5"/>
  <c r="O78" i="5" s="1"/>
  <c r="O85" i="5"/>
  <c r="K85" i="5"/>
  <c r="N91" i="5"/>
  <c r="O91" i="5" s="1"/>
  <c r="N96" i="5"/>
  <c r="O96" i="5" s="1"/>
  <c r="N102" i="5"/>
  <c r="O102" i="5" s="1"/>
  <c r="G112" i="5"/>
  <c r="I112" i="5"/>
  <c r="G126" i="5"/>
  <c r="I126" i="5"/>
  <c r="U132" i="5"/>
  <c r="O137" i="5"/>
  <c r="N150" i="5"/>
  <c r="M185" i="5"/>
  <c r="K185" i="5"/>
  <c r="O185" i="5"/>
  <c r="O204" i="5"/>
  <c r="K204" i="5"/>
  <c r="M204" i="5"/>
  <c r="N224" i="5"/>
  <c r="O224" i="5" s="1"/>
  <c r="G224" i="5"/>
  <c r="N267" i="5"/>
  <c r="O267" i="5" s="1"/>
  <c r="G267" i="5"/>
  <c r="O299" i="5"/>
  <c r="K299" i="5"/>
  <c r="M299" i="5"/>
  <c r="N101" i="5"/>
  <c r="O101" i="5" s="1"/>
  <c r="N144" i="5"/>
  <c r="O144" i="5" s="1"/>
  <c r="K163" i="5"/>
  <c r="O254" i="5"/>
  <c r="K254" i="5"/>
  <c r="M254" i="5"/>
  <c r="N332" i="5"/>
  <c r="O332" i="5" s="1"/>
  <c r="G332" i="5"/>
  <c r="N338" i="5"/>
  <c r="O338" i="5" s="1"/>
  <c r="G338" i="5"/>
  <c r="M19" i="5"/>
  <c r="U27" i="5"/>
  <c r="I35" i="5"/>
  <c r="M47" i="5"/>
  <c r="M54" i="5"/>
  <c r="U58" i="5"/>
  <c r="I63" i="5"/>
  <c r="U70" i="5"/>
  <c r="I78" i="5"/>
  <c r="M85" i="5"/>
  <c r="G96" i="5"/>
  <c r="I96" i="5"/>
  <c r="U101" i="5"/>
  <c r="G102" i="5"/>
  <c r="I102" i="5"/>
  <c r="N106" i="5"/>
  <c r="O106" i="5" s="1"/>
  <c r="N112" i="5"/>
  <c r="O112" i="5" s="1"/>
  <c r="N121" i="5"/>
  <c r="O121" i="5" s="1"/>
  <c r="N126" i="5"/>
  <c r="O126" i="5" s="1"/>
  <c r="U144" i="5"/>
  <c r="G150" i="5"/>
  <c r="I150" i="5"/>
  <c r="I216" i="5"/>
  <c r="I260" i="5"/>
  <c r="I339" i="5"/>
  <c r="I19" i="5"/>
  <c r="O35" i="5"/>
  <c r="K35" i="5"/>
  <c r="I47" i="5"/>
  <c r="I54" i="5"/>
  <c r="O63" i="5"/>
  <c r="K63" i="5"/>
  <c r="K78" i="5"/>
  <c r="I85" i="5"/>
  <c r="U106" i="5"/>
  <c r="U121" i="5"/>
  <c r="N132" i="5"/>
  <c r="O132" i="5" s="1"/>
  <c r="G137" i="5"/>
  <c r="I137" i="5"/>
  <c r="M163" i="5"/>
  <c r="G169" i="5"/>
  <c r="I169" i="5"/>
  <c r="U224" i="5"/>
  <c r="K224" i="5"/>
  <c r="U267" i="5"/>
  <c r="K267" i="5"/>
  <c r="I310" i="5"/>
  <c r="O323" i="5"/>
  <c r="K323" i="5"/>
  <c r="M323" i="5"/>
  <c r="I337" i="5"/>
  <c r="M96" i="5"/>
  <c r="M102" i="5"/>
  <c r="M112" i="5"/>
  <c r="M126" i="5"/>
  <c r="M137" i="5"/>
  <c r="M150" i="5"/>
  <c r="N163" i="5"/>
  <c r="O163" i="5" s="1"/>
  <c r="M169" i="5"/>
  <c r="O216" i="5"/>
  <c r="K216" i="5"/>
  <c r="I230" i="5"/>
  <c r="O260" i="5"/>
  <c r="K260" i="5"/>
  <c r="I275" i="5"/>
  <c r="O310" i="5"/>
  <c r="K310" i="5"/>
  <c r="O337" i="5"/>
  <c r="K337" i="5"/>
  <c r="O339" i="5"/>
  <c r="K339" i="5"/>
  <c r="N169" i="5"/>
  <c r="O169" i="5" s="1"/>
  <c r="I191" i="5"/>
  <c r="K230" i="5"/>
  <c r="K231" i="5"/>
  <c r="I240" i="5"/>
  <c r="K275" i="5"/>
  <c r="K285" i="5"/>
  <c r="I292" i="5"/>
  <c r="K96" i="5"/>
  <c r="K102" i="5"/>
  <c r="K112" i="5"/>
  <c r="K126" i="5"/>
  <c r="K137" i="5"/>
  <c r="K150" i="5"/>
  <c r="T170" i="5"/>
  <c r="O191" i="5"/>
  <c r="K191" i="5"/>
  <c r="K198" i="5"/>
  <c r="I204" i="5"/>
  <c r="M216" i="5"/>
  <c r="T224" i="5"/>
  <c r="N230" i="5"/>
  <c r="O230" i="5" s="1"/>
  <c r="O240" i="5"/>
  <c r="K240" i="5"/>
  <c r="K247" i="5"/>
  <c r="I254" i="5"/>
  <c r="M260" i="5"/>
  <c r="T267" i="5"/>
  <c r="N275" i="5"/>
  <c r="O275" i="5" s="1"/>
  <c r="O292" i="5"/>
  <c r="K292" i="5"/>
  <c r="K298" i="5"/>
  <c r="I299" i="5"/>
  <c r="M310" i="5"/>
  <c r="U317" i="5"/>
  <c r="I323" i="5"/>
  <c r="M337" i="5"/>
  <c r="M339" i="5"/>
  <c r="N84" i="4"/>
  <c r="O84" i="4" s="1"/>
  <c r="O96" i="4"/>
  <c r="K96" i="4"/>
  <c r="O112" i="4"/>
  <c r="K112" i="4"/>
  <c r="O185" i="4"/>
  <c r="O198" i="4"/>
  <c r="U10" i="4"/>
  <c r="G19" i="4"/>
  <c r="K19" i="4"/>
  <c r="O19" i="4"/>
  <c r="U27" i="4"/>
  <c r="G35" i="4"/>
  <c r="K35" i="4"/>
  <c r="O35" i="4"/>
  <c r="U40" i="4"/>
  <c r="G47" i="4"/>
  <c r="K47" i="4"/>
  <c r="O47" i="4"/>
  <c r="M53" i="4"/>
  <c r="G54" i="4"/>
  <c r="K54" i="4"/>
  <c r="O54" i="4"/>
  <c r="M58" i="4"/>
  <c r="G63" i="4"/>
  <c r="M70" i="4"/>
  <c r="G84" i="4"/>
  <c r="O85" i="4"/>
  <c r="K85" i="4"/>
  <c r="O126" i="4"/>
  <c r="O137" i="4"/>
  <c r="O163" i="4"/>
  <c r="O170" i="4"/>
  <c r="O205" i="4"/>
  <c r="O224" i="4"/>
  <c r="O231" i="4"/>
  <c r="N10" i="4"/>
  <c r="O10" i="4" s="1"/>
  <c r="N27" i="4"/>
  <c r="O27" i="4" s="1"/>
  <c r="N40" i="4"/>
  <c r="O40" i="4" s="1"/>
  <c r="N53" i="4"/>
  <c r="O53" i="4" s="1"/>
  <c r="N58" i="4"/>
  <c r="O58" i="4" s="1"/>
  <c r="N70" i="4"/>
  <c r="O70" i="4" s="1"/>
  <c r="I78" i="4"/>
  <c r="K53" i="4"/>
  <c r="K58" i="4"/>
  <c r="K70" i="4"/>
  <c r="O78" i="4"/>
  <c r="K78" i="4"/>
  <c r="M84" i="4"/>
  <c r="M85" i="4"/>
  <c r="O102" i="4"/>
  <c r="K102" i="4"/>
  <c r="O259" i="4"/>
  <c r="K259" i="4"/>
  <c r="G260" i="4"/>
  <c r="O285" i="4"/>
  <c r="O303" i="4"/>
  <c r="O338" i="4"/>
  <c r="M126" i="4"/>
  <c r="M137" i="4"/>
  <c r="M150" i="4"/>
  <c r="M163" i="4"/>
  <c r="M170" i="4"/>
  <c r="M185" i="4"/>
  <c r="M198" i="4"/>
  <c r="M205" i="4"/>
  <c r="M224" i="4"/>
  <c r="M231" i="4"/>
  <c r="O317" i="4"/>
  <c r="I247" i="4"/>
  <c r="U254" i="4"/>
  <c r="K126" i="4"/>
  <c r="K137" i="4"/>
  <c r="K150" i="4"/>
  <c r="K163" i="4"/>
  <c r="K170" i="4"/>
  <c r="K185" i="4"/>
  <c r="K198" i="4"/>
  <c r="K205" i="4"/>
  <c r="K224" i="4"/>
  <c r="K231" i="4"/>
  <c r="M240" i="4"/>
  <c r="O247" i="4"/>
  <c r="K247" i="4"/>
  <c r="G254" i="4"/>
  <c r="G259" i="4"/>
  <c r="N260" i="4"/>
  <c r="O260" i="4" s="1"/>
  <c r="O267" i="4"/>
  <c r="O332" i="4"/>
  <c r="M267" i="4"/>
  <c r="G275" i="4"/>
  <c r="M285" i="4"/>
  <c r="G292" i="4"/>
  <c r="I298" i="4"/>
  <c r="M298" i="4"/>
  <c r="G299" i="4"/>
  <c r="M303" i="4"/>
  <c r="G310" i="4"/>
  <c r="I317" i="4"/>
  <c r="M317" i="4"/>
  <c r="G323" i="4"/>
  <c r="I332" i="4"/>
  <c r="M332" i="4"/>
  <c r="G337" i="4"/>
  <c r="I338" i="4"/>
  <c r="M338" i="4"/>
  <c r="G339" i="4"/>
  <c r="K267" i="4"/>
  <c r="K285" i="4"/>
  <c r="K298" i="4"/>
  <c r="K303" i="4"/>
  <c r="K317" i="4"/>
  <c r="K332" i="4"/>
  <c r="K338" i="4"/>
  <c r="O10" i="3"/>
  <c r="K10" i="3"/>
  <c r="M10" i="3"/>
  <c r="I19" i="3"/>
  <c r="M63" i="3"/>
  <c r="K85" i="3"/>
  <c r="M40" i="3"/>
  <c r="M58" i="3"/>
  <c r="M84" i="3"/>
  <c r="I85" i="3"/>
  <c r="O112" i="3"/>
  <c r="K112" i="3"/>
  <c r="O137" i="3"/>
  <c r="K137" i="3"/>
  <c r="O150" i="3"/>
  <c r="K150" i="3"/>
  <c r="O163" i="3"/>
  <c r="K163" i="3"/>
  <c r="O170" i="3"/>
  <c r="K170" i="3"/>
  <c r="O185" i="3"/>
  <c r="K185" i="3"/>
  <c r="N216" i="3"/>
  <c r="O216" i="3" s="1"/>
  <c r="G216" i="3"/>
  <c r="I267" i="3"/>
  <c r="N299" i="3"/>
  <c r="O299" i="3" s="1"/>
  <c r="G299" i="3"/>
  <c r="I337" i="3"/>
  <c r="G337" i="3"/>
  <c r="M19" i="3"/>
  <c r="I47" i="3"/>
  <c r="M47" i="3"/>
  <c r="I63" i="3"/>
  <c r="G91" i="3"/>
  <c r="K91" i="3"/>
  <c r="I96" i="3"/>
  <c r="I126" i="3"/>
  <c r="U191" i="3"/>
  <c r="I198" i="3"/>
  <c r="N254" i="3"/>
  <c r="O254" i="3" s="1"/>
  <c r="G254" i="3"/>
  <c r="O267" i="3"/>
  <c r="K267" i="3"/>
  <c r="M267" i="3"/>
  <c r="I298" i="3"/>
  <c r="I339" i="3"/>
  <c r="G339" i="3"/>
  <c r="N19" i="3"/>
  <c r="O19" i="3"/>
  <c r="K40" i="3"/>
  <c r="N47" i="3"/>
  <c r="O47" i="3" s="1"/>
  <c r="K58" i="3"/>
  <c r="N63" i="3"/>
  <c r="O63" i="3"/>
  <c r="K84" i="3"/>
  <c r="N85" i="3"/>
  <c r="O85" i="3" s="1"/>
  <c r="O96" i="3"/>
  <c r="K96" i="3"/>
  <c r="K101" i="3"/>
  <c r="I102" i="3"/>
  <c r="M112" i="3"/>
  <c r="O126" i="3"/>
  <c r="K126" i="3"/>
  <c r="M137" i="3"/>
  <c r="M150" i="3"/>
  <c r="M163" i="3"/>
  <c r="M170" i="3"/>
  <c r="M185" i="3"/>
  <c r="G191" i="3"/>
  <c r="O198" i="3"/>
  <c r="K198" i="3"/>
  <c r="M198" i="3"/>
  <c r="I205" i="3"/>
  <c r="U216" i="3"/>
  <c r="I230" i="3"/>
  <c r="G230" i="3"/>
  <c r="N259" i="3"/>
  <c r="G292" i="3"/>
  <c r="O298" i="3"/>
  <c r="K298" i="3"/>
  <c r="M298" i="3"/>
  <c r="O332" i="3"/>
  <c r="K332" i="3"/>
  <c r="M332" i="3"/>
  <c r="T27" i="3"/>
  <c r="T70" i="3"/>
  <c r="M85" i="3"/>
  <c r="T91" i="3"/>
  <c r="N96" i="3"/>
  <c r="O102" i="3"/>
  <c r="K102" i="3"/>
  <c r="I112" i="3"/>
  <c r="N126" i="3"/>
  <c r="I137" i="3"/>
  <c r="I150" i="3"/>
  <c r="I163" i="3"/>
  <c r="I170" i="3"/>
  <c r="I185" i="3"/>
  <c r="T191" i="3"/>
  <c r="O231" i="3"/>
  <c r="K231" i="3"/>
  <c r="M231" i="3"/>
  <c r="I247" i="3"/>
  <c r="U254" i="3"/>
  <c r="G260" i="3"/>
  <c r="O317" i="3"/>
  <c r="K317" i="3"/>
  <c r="M317" i="3"/>
  <c r="O205" i="3"/>
  <c r="K205" i="3"/>
  <c r="I224" i="3"/>
  <c r="O247" i="3"/>
  <c r="K247" i="3"/>
  <c r="I259" i="3"/>
  <c r="M260" i="3"/>
  <c r="I285" i="3"/>
  <c r="O303" i="3"/>
  <c r="K303" i="3"/>
  <c r="N337" i="3"/>
  <c r="O337" i="3" s="1"/>
  <c r="G338" i="3"/>
  <c r="N339" i="3"/>
  <c r="O339" i="3" s="1"/>
  <c r="M204" i="3"/>
  <c r="O224" i="3"/>
  <c r="K224" i="3"/>
  <c r="G231" i="3"/>
  <c r="I231" i="3"/>
  <c r="O259" i="3"/>
  <c r="K259" i="3"/>
  <c r="U260" i="3"/>
  <c r="O285" i="3"/>
  <c r="K285" i="3"/>
  <c r="M310" i="3"/>
  <c r="O338" i="3"/>
  <c r="K338" i="3"/>
  <c r="O47" i="2"/>
  <c r="K47" i="2"/>
  <c r="O85" i="2"/>
  <c r="K85" i="2"/>
  <c r="O126" i="2"/>
  <c r="K126" i="2"/>
  <c r="O170" i="2"/>
  <c r="K170" i="2"/>
  <c r="K224" i="2"/>
  <c r="O267" i="2"/>
  <c r="K267" i="2"/>
  <c r="M267" i="2"/>
  <c r="O54" i="2"/>
  <c r="K54" i="2"/>
  <c r="O96" i="2"/>
  <c r="K96" i="2"/>
  <c r="O137" i="2"/>
  <c r="K137" i="2"/>
  <c r="K185" i="2"/>
  <c r="O231" i="2"/>
  <c r="K231" i="2"/>
  <c r="O303" i="2"/>
  <c r="O19" i="2"/>
  <c r="K19" i="2"/>
  <c r="O63" i="2"/>
  <c r="K63" i="2"/>
  <c r="O102" i="2"/>
  <c r="K102" i="2"/>
  <c r="O150" i="2"/>
  <c r="K150" i="2"/>
  <c r="T191" i="2"/>
  <c r="O198" i="2"/>
  <c r="K198" i="2"/>
  <c r="T240" i="2"/>
  <c r="O247" i="2"/>
  <c r="K247" i="2"/>
  <c r="O298" i="2"/>
  <c r="O338" i="2"/>
  <c r="O35" i="2"/>
  <c r="K35" i="2"/>
  <c r="M47" i="2"/>
  <c r="O78" i="2"/>
  <c r="K78" i="2"/>
  <c r="M85" i="2"/>
  <c r="O112" i="2"/>
  <c r="K112" i="2"/>
  <c r="M126" i="2"/>
  <c r="T157" i="2"/>
  <c r="O163" i="2"/>
  <c r="K163" i="2"/>
  <c r="M170" i="2"/>
  <c r="T204" i="2"/>
  <c r="O205" i="2"/>
  <c r="K205" i="2"/>
  <c r="M224" i="2"/>
  <c r="T254" i="2"/>
  <c r="O259" i="2"/>
  <c r="K259" i="2"/>
  <c r="O285" i="2"/>
  <c r="O332" i="2"/>
  <c r="M303" i="2"/>
  <c r="M285" i="2"/>
  <c r="M298" i="2"/>
  <c r="M317" i="2"/>
  <c r="M332" i="2"/>
  <c r="M338" i="2"/>
  <c r="K285" i="2"/>
  <c r="K298" i="2"/>
  <c r="K303" i="2"/>
  <c r="K317" i="2"/>
  <c r="K332" i="2"/>
  <c r="K338" i="2"/>
  <c r="M19" i="1"/>
  <c r="O47" i="1"/>
  <c r="O121" i="1"/>
  <c r="N10" i="1"/>
  <c r="I198" i="1"/>
  <c r="G198" i="1"/>
  <c r="I205" i="1"/>
  <c r="G205" i="1"/>
  <c r="K19" i="1"/>
  <c r="U27" i="1"/>
  <c r="K27" i="1"/>
  <c r="K35" i="1"/>
  <c r="O35" i="1"/>
  <c r="U53" i="1"/>
  <c r="K53" i="1"/>
  <c r="K54" i="1"/>
  <c r="O54" i="1"/>
  <c r="U70" i="1"/>
  <c r="K70" i="1"/>
  <c r="K78" i="1"/>
  <c r="O78" i="1"/>
  <c r="U91" i="1"/>
  <c r="K91" i="1"/>
  <c r="K96" i="1"/>
  <c r="O96" i="1"/>
  <c r="U106" i="1"/>
  <c r="K106" i="1"/>
  <c r="K112" i="1"/>
  <c r="O112" i="1"/>
  <c r="U132" i="1"/>
  <c r="K132" i="1"/>
  <c r="O10" i="1"/>
  <c r="G204" i="1"/>
  <c r="N204" i="1"/>
  <c r="G216" i="1"/>
  <c r="N216" i="1"/>
  <c r="M10" i="1"/>
  <c r="M40" i="1"/>
  <c r="M58" i="1"/>
  <c r="M84" i="1"/>
  <c r="M101" i="1"/>
  <c r="M121" i="1"/>
  <c r="G137" i="1"/>
  <c r="O144" i="1"/>
  <c r="K144" i="1"/>
  <c r="G150" i="1"/>
  <c r="O157" i="1"/>
  <c r="K157" i="1"/>
  <c r="N169" i="1"/>
  <c r="N191" i="1"/>
  <c r="O191" i="1" s="1"/>
  <c r="G224" i="1"/>
  <c r="O230" i="1"/>
  <c r="K230" i="1"/>
  <c r="G240" i="1"/>
  <c r="I247" i="1"/>
  <c r="N285" i="1"/>
  <c r="G292" i="1"/>
  <c r="I292" i="1"/>
  <c r="N299" i="1"/>
  <c r="O299" i="1" s="1"/>
  <c r="I303" i="1"/>
  <c r="G303" i="1"/>
  <c r="N40" i="1"/>
  <c r="O40" i="1" s="1"/>
  <c r="N58" i="1"/>
  <c r="O58" i="1" s="1"/>
  <c r="M85" i="1"/>
  <c r="N121" i="1"/>
  <c r="O169" i="1"/>
  <c r="K169" i="1"/>
  <c r="M47" i="1"/>
  <c r="M63" i="1"/>
  <c r="N84" i="1"/>
  <c r="O84" i="1" s="1"/>
  <c r="N101" i="1"/>
  <c r="O101" i="1" s="1"/>
  <c r="M102" i="1"/>
  <c r="M126" i="1"/>
  <c r="O179" i="1"/>
  <c r="K179" i="1"/>
  <c r="K191" i="1"/>
  <c r="N198" i="1"/>
  <c r="O198" i="1" s="1"/>
  <c r="N205" i="1"/>
  <c r="O205" i="1" s="1"/>
  <c r="I231" i="1"/>
  <c r="K10" i="1"/>
  <c r="N19" i="1"/>
  <c r="O19" i="1" s="1"/>
  <c r="K40" i="1"/>
  <c r="N47" i="1"/>
  <c r="K58" i="1"/>
  <c r="N63" i="1"/>
  <c r="O63" i="1" s="1"/>
  <c r="K84" i="1"/>
  <c r="N85" i="1"/>
  <c r="O85" i="1" s="1"/>
  <c r="K101" i="1"/>
  <c r="N102" i="1"/>
  <c r="O102" i="1" s="1"/>
  <c r="K121" i="1"/>
  <c r="N126" i="1"/>
  <c r="O126" i="1" s="1"/>
  <c r="O132" i="1"/>
  <c r="M132" i="1"/>
  <c r="M137" i="1"/>
  <c r="M144" i="1"/>
  <c r="M150" i="1"/>
  <c r="M157" i="1"/>
  <c r="O204" i="1"/>
  <c r="K204" i="1"/>
  <c r="O216" i="1"/>
  <c r="K216" i="1"/>
  <c r="M224" i="1"/>
  <c r="M230" i="1"/>
  <c r="M231" i="1"/>
  <c r="I254" i="1"/>
  <c r="G254" i="1"/>
  <c r="O259" i="1"/>
  <c r="K259" i="1"/>
  <c r="M259" i="1"/>
  <c r="N260" i="1"/>
  <c r="O260" i="1" s="1"/>
  <c r="G260" i="1"/>
  <c r="N292" i="1"/>
  <c r="O292" i="1" s="1"/>
  <c r="N303" i="1"/>
  <c r="N338" i="1"/>
  <c r="O338" i="1" s="1"/>
  <c r="O247" i="1"/>
  <c r="K247" i="1"/>
  <c r="I285" i="1"/>
  <c r="G285" i="1"/>
  <c r="I298" i="1"/>
  <c r="G298" i="1"/>
  <c r="G299" i="1"/>
  <c r="I299" i="1"/>
  <c r="G337" i="1"/>
  <c r="I337" i="1"/>
  <c r="M240" i="1"/>
  <c r="U254" i="1"/>
  <c r="G275" i="1"/>
  <c r="I275" i="1"/>
  <c r="G323" i="1"/>
  <c r="I323" i="1"/>
  <c r="U240" i="1"/>
  <c r="M247" i="1"/>
  <c r="G259" i="1"/>
  <c r="I259" i="1"/>
  <c r="M260" i="1"/>
  <c r="I267" i="1"/>
  <c r="G267" i="1"/>
  <c r="U292" i="1"/>
  <c r="U303" i="1"/>
  <c r="G310" i="1"/>
  <c r="I310" i="1"/>
  <c r="U317" i="1"/>
  <c r="N337" i="1"/>
  <c r="O337" i="1" s="1"/>
  <c r="U338" i="1"/>
  <c r="G339" i="1"/>
  <c r="I339" i="1"/>
  <c r="K267" i="1"/>
  <c r="O267" i="1"/>
  <c r="K285" i="1"/>
  <c r="O285" i="1"/>
  <c r="K298" i="1"/>
  <c r="O298" i="1"/>
  <c r="K303" i="1"/>
  <c r="O303" i="1"/>
  <c r="G317" i="1"/>
  <c r="K317" i="1"/>
  <c r="O317" i="1"/>
  <c r="G332" i="1"/>
  <c r="K332" i="1"/>
  <c r="O332" i="1"/>
  <c r="G338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<sst xmlns="http://schemas.openxmlformats.org/spreadsheetml/2006/main" count="16336" uniqueCount="619">
  <si>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</si>
  <si>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2022/05/05</t>
  </si>
  <si>
    <t>STATEMENT OF OPERATING REVENUE FOR THE 3rd Quarter Ended 31 March 2022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</si>
  <si>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</si>
  <si>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</si>
  <si>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</si>
  <si>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</si>
  <si>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</si>
  <si>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</si>
  <si>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March 2022</t>
  </si>
  <si>
    <t>Third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</si>
  <si>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</si>
  <si>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</si>
  <si>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</si>
  <si>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</si>
  <si>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</si>
  <si>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</si>
  <si>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</si>
  <si>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</si>
  <si>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</si>
  <si>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</si>
  <si>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Q3 of 2020/21 to Q3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</si>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</sst>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topLeftCell="C7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30126879</v>
      </c>
      <c r="E8" s="33">
        <v>30026879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8745537</v>
      </c>
      <c r="K8" s="38">
        <f>IF(($E8       =0),0,($J8       /$E8       ))</f>
        <v>0.29125694348720027</v>
      </c>
      <c r="L8" s="33">
        <v>0</v>
      </c>
      <c r="M8" s="38">
        <f>IF(($E8       =0),0,($L8       /$E8       ))</f>
        <v>0</v>
      </c>
      <c r="N8" s="33">
        <f>$F8       +$H8       +$J8</f>
        <v>24076945</v>
      </c>
      <c r="O8" s="38">
        <f>IF(($E8       =0),0,($N8       /$E8       ))</f>
        <v>0.80184640568205579</v>
      </c>
      <c r="P8" s="33">
        <v>13063731</v>
      </c>
      <c r="Q8" s="33">
        <v>32629147</v>
      </c>
      <c r="R8" s="33">
        <v>34871281</v>
      </c>
      <c r="S8" s="33">
        <v>28429749</v>
      </c>
      <c r="T8" s="38">
        <f>IF(($R8       =0),0,($S8       /$R8       ))</f>
        <v>0.81527687497342005</v>
      </c>
      <c r="U8" s="38">
        <f>IF(($P8       =0),0,(($J8       /$P8       )-1))</f>
        <v>-0.33054829435786759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740310</v>
      </c>
      <c r="E9" s="33">
        <v>751640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17275</v>
      </c>
      <c r="K9" s="38">
        <f>IF(($E9       =0),0,($J9       /$E9       ))</f>
        <v>2.2983077004949178E-2</v>
      </c>
      <c r="L9" s="33">
        <v>0</v>
      </c>
      <c r="M9" s="38">
        <f>IF(($E9       =0),0,($L9       /$E9       ))</f>
        <v>0</v>
      </c>
      <c r="N9" s="33">
        <f>$F9       +$H9       +$J9</f>
        <v>223069</v>
      </c>
      <c r="O9" s="38">
        <f>IF(($E9       =0),0,($N9       /$E9       ))</f>
        <v>0.29677638231068065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30778519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8762812</v>
      </c>
      <c r="K10" s="39">
        <f t="shared" ref="K10:K54" si="2">IF(($E10      =0),0,($J10      /$E10      ))</f>
        <v>0.28470544667857478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24300014</v>
      </c>
      <c r="O10" s="39">
        <f t="shared" ref="O10:O54" si="5">IF(($E10      =0),0,($N10      /$E10      ))</f>
        <v>0.78951212694801853</v>
      </c>
      <c r="P10" s="34">
        <f>SUM(P8:P9)</f>
        <v>13063731</v>
      </c>
      <c r="Q10" s="34">
        <f>SUM(Q8:Q9)</f>
        <v>32629147</v>
      </c>
      <c r="R10" s="34">
        <f>SUM(R8:R9)</f>
        <v>34871281</v>
      </c>
      <c r="S10" s="34">
        <f>SUM(S8:S9)</f>
        <v>28429749</v>
      </c>
      <c r="T10" s="39">
        <f t="shared" ref="T10:T54" si="6">IF(($R10      =0),0,($S10      /$R10      ))</f>
        <v>0.81527687497342005</v>
      </c>
      <c r="U10" s="39">
        <f t="shared" ref="U10:U54" si="7">IF(($P10      =0),0,(($J10      /$P10      )-1))</f>
        <v>-0.32922593093810648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13782</v>
      </c>
      <c r="K11" s="38">
        <f t="shared" si="2"/>
        <v>0.25829788031560996</v>
      </c>
      <c r="L11" s="33">
        <v>0</v>
      </c>
      <c r="M11" s="38">
        <f t="shared" si="3"/>
        <v>0</v>
      </c>
      <c r="N11" s="33">
        <f t="shared" si="4"/>
        <v>31824</v>
      </c>
      <c r="O11" s="38">
        <f t="shared" si="5"/>
        <v>0.59643533182150421</v>
      </c>
      <c r="P11" s="33">
        <v>44234</v>
      </c>
      <c r="Q11" s="33">
        <v>7470864</v>
      </c>
      <c r="R11" s="33">
        <v>7470864</v>
      </c>
      <c r="S11" s="33">
        <v>6711794</v>
      </c>
      <c r="T11" s="38">
        <f t="shared" si="6"/>
        <v>0.89839595527371396</v>
      </c>
      <c r="U11" s="38">
        <f t="shared" si="7"/>
        <v>-0.6884297146991003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14545000</v>
      </c>
      <c r="K12" s="38">
        <f t="shared" si="2"/>
        <v>0.53301624272178139</v>
      </c>
      <c r="L12" s="33">
        <v>0</v>
      </c>
      <c r="M12" s="38">
        <f t="shared" si="3"/>
        <v>0</v>
      </c>
      <c r="N12" s="33">
        <f t="shared" si="4"/>
        <v>35011074</v>
      </c>
      <c r="O12" s="38">
        <f t="shared" si="5"/>
        <v>1.2830162335602784</v>
      </c>
      <c r="P12" s="33">
        <v>14179000</v>
      </c>
      <c r="Q12" s="33">
        <v>22026230</v>
      </c>
      <c r="R12" s="33">
        <v>30627230</v>
      </c>
      <c r="S12" s="33">
        <v>39294674</v>
      </c>
      <c r="T12" s="38">
        <f t="shared" si="6"/>
        <v>1.2829979727190477</v>
      </c>
      <c r="U12" s="38">
        <f t="shared" si="7"/>
        <v>2.5812821778686823E-2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2471710</v>
      </c>
      <c r="K13" s="38">
        <f t="shared" si="2"/>
        <v>0.11182572756780547</v>
      </c>
      <c r="L13" s="33">
        <v>0</v>
      </c>
      <c r="M13" s="38">
        <f t="shared" si="3"/>
        <v>0</v>
      </c>
      <c r="N13" s="33">
        <f t="shared" si="4"/>
        <v>7363411</v>
      </c>
      <c r="O13" s="38">
        <f t="shared" si="5"/>
        <v>0.33313729865388014</v>
      </c>
      <c r="P13" s="33">
        <v>1969949</v>
      </c>
      <c r="Q13" s="33">
        <v>21295896</v>
      </c>
      <c r="R13" s="33">
        <v>24346644</v>
      </c>
      <c r="S13" s="33">
        <v>8245139</v>
      </c>
      <c r="T13" s="38">
        <f t="shared" si="6"/>
        <v>0.33865607925264773</v>
      </c>
      <c r="U13" s="38">
        <f t="shared" si="7"/>
        <v>0.25470760918176061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4443000</v>
      </c>
      <c r="E14" s="33">
        <v>4443000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4772869</v>
      </c>
      <c r="O14" s="38">
        <f t="shared" si="5"/>
        <v>1.0742446545127167</v>
      </c>
      <c r="P14" s="33">
        <v>264129</v>
      </c>
      <c r="Q14" s="33">
        <v>4267000</v>
      </c>
      <c r="R14" s="33">
        <v>4267000</v>
      </c>
      <c r="S14" s="33">
        <v>4531129</v>
      </c>
      <c r="T14" s="38">
        <f t="shared" si="6"/>
        <v>1.0619003984063744</v>
      </c>
      <c r="U14" s="38">
        <f t="shared" si="7"/>
        <v>-1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12976644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4817972</v>
      </c>
      <c r="K15" s="38">
        <f t="shared" si="2"/>
        <v>0.37128027862982138</v>
      </c>
      <c r="L15" s="33">
        <v>0</v>
      </c>
      <c r="M15" s="38">
        <f t="shared" si="3"/>
        <v>0</v>
      </c>
      <c r="N15" s="33">
        <f t="shared" si="4"/>
        <v>25615800</v>
      </c>
      <c r="O15" s="38">
        <f t="shared" si="5"/>
        <v>1.9739926594271986</v>
      </c>
      <c r="P15" s="33">
        <v>14025633</v>
      </c>
      <c r="Q15" s="33">
        <v>12709613</v>
      </c>
      <c r="R15" s="33">
        <v>15400413</v>
      </c>
      <c r="S15" s="33">
        <v>23835223</v>
      </c>
      <c r="T15" s="38">
        <f t="shared" si="6"/>
        <v>1.5477002467401362</v>
      </c>
      <c r="U15" s="38">
        <f t="shared" si="7"/>
        <v>-0.65648808863029573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29423</v>
      </c>
      <c r="E16" s="33">
        <v>1489602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6411</v>
      </c>
      <c r="K16" s="38">
        <f t="shared" si="2"/>
        <v>4.3038341785255393E-3</v>
      </c>
      <c r="L16" s="33">
        <v>0</v>
      </c>
      <c r="M16" s="38">
        <f t="shared" si="3"/>
        <v>0</v>
      </c>
      <c r="N16" s="33">
        <f t="shared" si="4"/>
        <v>81049</v>
      </c>
      <c r="O16" s="38">
        <f t="shared" si="5"/>
        <v>5.4409835647374262E-2</v>
      </c>
      <c r="P16" s="33">
        <v>40129</v>
      </c>
      <c r="Q16" s="33">
        <v>28264</v>
      </c>
      <c r="R16" s="33">
        <v>733813</v>
      </c>
      <c r="S16" s="33">
        <v>40129</v>
      </c>
      <c r="T16" s="38">
        <f t="shared" si="6"/>
        <v>5.4685594286282745E-2</v>
      </c>
      <c r="U16" s="38">
        <f t="shared" si="7"/>
        <v>-0.84024022527349296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13591000</v>
      </c>
      <c r="K17" s="38">
        <f t="shared" si="2"/>
        <v>0.40322447854732146</v>
      </c>
      <c r="L17" s="33">
        <v>0</v>
      </c>
      <c r="M17" s="38">
        <f t="shared" si="3"/>
        <v>0</v>
      </c>
      <c r="N17" s="33">
        <f t="shared" si="4"/>
        <v>54362000</v>
      </c>
      <c r="O17" s="38">
        <f t="shared" si="5"/>
        <v>1.6128385772047302</v>
      </c>
      <c r="P17" s="33">
        <v>0</v>
      </c>
      <c r="Q17" s="33">
        <v>33231013</v>
      </c>
      <c r="R17" s="33">
        <v>13231013</v>
      </c>
      <c r="S17" s="33">
        <v>32858586</v>
      </c>
      <c r="T17" s="38">
        <f t="shared" si="6"/>
        <v>2.4834520229101127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76310871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-16267082</v>
      </c>
      <c r="K18" s="38">
        <f t="shared" si="2"/>
        <v>-0.21316860608234967</v>
      </c>
      <c r="L18" s="33">
        <v>0</v>
      </c>
      <c r="M18" s="38">
        <f t="shared" si="3"/>
        <v>0</v>
      </c>
      <c r="N18" s="33">
        <f t="shared" si="4"/>
        <v>-56082192</v>
      </c>
      <c r="O18" s="38">
        <f t="shared" si="5"/>
        <v>-0.73491746673943747</v>
      </c>
      <c r="P18" s="33">
        <v>24677995</v>
      </c>
      <c r="Q18" s="33">
        <v>80292281</v>
      </c>
      <c r="R18" s="33">
        <v>82520962</v>
      </c>
      <c r="S18" s="33">
        <v>24896349</v>
      </c>
      <c r="T18" s="38">
        <f t="shared" si="6"/>
        <v>0.30169727056744683</v>
      </c>
      <c r="U18" s="38">
        <f t="shared" si="7"/>
        <v>-1.6591735673826014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178370596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19178793</v>
      </c>
      <c r="K19" s="39">
        <f t="shared" si="2"/>
        <v>0.10752216693832205</v>
      </c>
      <c r="L19" s="34">
        <f>SUM(L11:L18)</f>
        <v>0</v>
      </c>
      <c r="M19" s="39">
        <f t="shared" si="3"/>
        <v>0</v>
      </c>
      <c r="N19" s="34">
        <f t="shared" si="4"/>
        <v>71155835</v>
      </c>
      <c r="O19" s="39">
        <f t="shared" si="5"/>
        <v>0.39892132781795492</v>
      </c>
      <c r="P19" s="34">
        <f>SUM(P11:P18)</f>
        <v>55201069</v>
      </c>
      <c r="Q19" s="34">
        <f>SUM(Q11:Q18)</f>
        <v>181321161</v>
      </c>
      <c r="R19" s="34">
        <f>SUM(R11:R18)</f>
        <v>178597939</v>
      </c>
      <c r="S19" s="34">
        <f>SUM(S11:S18)</f>
        <v>140413023</v>
      </c>
      <c r="T19" s="39">
        <f t="shared" si="6"/>
        <v>0.78619621136837414</v>
      </c>
      <c r="U19" s="39">
        <f t="shared" si="7"/>
        <v>-0.65256482623552092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121588124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28680319</v>
      </c>
      <c r="K23" s="38">
        <f t="shared" si="2"/>
        <v>0.23588092369942315</v>
      </c>
      <c r="L23" s="33">
        <v>0</v>
      </c>
      <c r="M23" s="38">
        <f t="shared" si="3"/>
        <v>0</v>
      </c>
      <c r="N23" s="33">
        <f t="shared" si="4"/>
        <v>115046511</v>
      </c>
      <c r="O23" s="38">
        <f t="shared" si="5"/>
        <v>0.94619858597374196</v>
      </c>
      <c r="P23" s="33">
        <v>43203012</v>
      </c>
      <c r="Q23" s="33">
        <v>119026000</v>
      </c>
      <c r="R23" s="33">
        <v>144573000</v>
      </c>
      <c r="S23" s="33">
        <v>93271053</v>
      </c>
      <c r="T23" s="38">
        <f t="shared" si="6"/>
        <v>0.64514849245709782</v>
      </c>
      <c r="U23" s="38">
        <f t="shared" si="7"/>
        <v>-0.33615001194824101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14808</v>
      </c>
      <c r="K25" s="38">
        <f t="shared" si="2"/>
        <v>4.0274363936754887E-4</v>
      </c>
      <c r="L25" s="33">
        <v>0</v>
      </c>
      <c r="M25" s="38">
        <f t="shared" si="3"/>
        <v>0</v>
      </c>
      <c r="N25" s="33">
        <f t="shared" si="4"/>
        <v>142646909</v>
      </c>
      <c r="O25" s="38">
        <f t="shared" si="5"/>
        <v>3.8796687787136386</v>
      </c>
      <c r="P25" s="33">
        <v>19921797</v>
      </c>
      <c r="Q25" s="33">
        <v>44407467</v>
      </c>
      <c r="R25" s="33">
        <v>44407467</v>
      </c>
      <c r="S25" s="33">
        <v>19921797</v>
      </c>
      <c r="T25" s="38">
        <f t="shared" si="6"/>
        <v>0.44861367571359112</v>
      </c>
      <c r="U25" s="38">
        <f t="shared" si="7"/>
        <v>-0.99925669356032487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17832104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239175</v>
      </c>
      <c r="K26" s="38">
        <f t="shared" si="2"/>
        <v>1.3412606835402036E-2</v>
      </c>
      <c r="L26" s="33">
        <v>0</v>
      </c>
      <c r="M26" s="38">
        <f t="shared" si="3"/>
        <v>0</v>
      </c>
      <c r="N26" s="33">
        <f t="shared" si="4"/>
        <v>2470867</v>
      </c>
      <c r="O26" s="38">
        <f t="shared" si="5"/>
        <v>0.13856284149083026</v>
      </c>
      <c r="P26" s="33">
        <v>262966</v>
      </c>
      <c r="Q26" s="33">
        <v>16976304</v>
      </c>
      <c r="R26" s="33">
        <v>0</v>
      </c>
      <c r="S26" s="33">
        <v>1330574</v>
      </c>
      <c r="T26" s="38">
        <f t="shared" si="6"/>
        <v>0</v>
      </c>
      <c r="U26" s="38">
        <f t="shared" si="7"/>
        <v>-9.0471772016154195E-2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176188034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28934302</v>
      </c>
      <c r="K27" s="39">
        <f t="shared" si="2"/>
        <v>0.16422399037610011</v>
      </c>
      <c r="L27" s="34">
        <f>SUM(L20:L26)</f>
        <v>0</v>
      </c>
      <c r="M27" s="39">
        <f t="shared" si="3"/>
        <v>0</v>
      </c>
      <c r="N27" s="34">
        <f t="shared" si="4"/>
        <v>260164287</v>
      </c>
      <c r="O27" s="39">
        <f t="shared" si="5"/>
        <v>1.4766285830739221</v>
      </c>
      <c r="P27" s="34">
        <f>SUM(P20:P26)</f>
        <v>63387775</v>
      </c>
      <c r="Q27" s="34">
        <f>SUM(Q20:Q26)</f>
        <v>180409771</v>
      </c>
      <c r="R27" s="34">
        <f>SUM(R20:R26)</f>
        <v>188980467</v>
      </c>
      <c r="S27" s="34">
        <f>SUM(S20:S26)</f>
        <v>114523424</v>
      </c>
      <c r="T27" s="39">
        <f t="shared" si="6"/>
        <v>0.6060066726367016</v>
      </c>
      <c r="U27" s="39">
        <f t="shared" si="7"/>
        <v>-0.54353497973386822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1687900</v>
      </c>
      <c r="K30" s="38">
        <f t="shared" si="2"/>
        <v>0.2234445326979084</v>
      </c>
      <c r="L30" s="33">
        <v>0</v>
      </c>
      <c r="M30" s="38">
        <f t="shared" si="3"/>
        <v>0</v>
      </c>
      <c r="N30" s="33">
        <f t="shared" si="4"/>
        <v>6645650</v>
      </c>
      <c r="O30" s="38">
        <f t="shared" si="5"/>
        <v>0.8797524490336246</v>
      </c>
      <c r="P30" s="33">
        <v>1635250</v>
      </c>
      <c r="Q30" s="33">
        <v>7254000</v>
      </c>
      <c r="R30" s="33">
        <v>7254000</v>
      </c>
      <c r="S30" s="33">
        <v>8010844</v>
      </c>
      <c r="T30" s="38">
        <f t="shared" si="6"/>
        <v>1.1043347118830991</v>
      </c>
      <c r="U30" s="38">
        <f t="shared" si="7"/>
        <v>3.2196911787188531E-2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54673327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1.2324291148405877</v>
      </c>
      <c r="P31" s="33">
        <v>39185000</v>
      </c>
      <c r="Q31" s="33">
        <v>55297373</v>
      </c>
      <c r="R31" s="33">
        <v>55297373</v>
      </c>
      <c r="S31" s="33">
        <v>182173021</v>
      </c>
      <c r="T31" s="38">
        <f t="shared" si="6"/>
        <v>3.2944245109075978</v>
      </c>
      <c r="U31" s="38">
        <f t="shared" si="7"/>
        <v>-1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84112280</v>
      </c>
      <c r="K33" s="38">
        <f t="shared" si="2"/>
        <v>0.53220431546207081</v>
      </c>
      <c r="L33" s="33">
        <v>0</v>
      </c>
      <c r="M33" s="38">
        <f t="shared" si="3"/>
        <v>0</v>
      </c>
      <c r="N33" s="33">
        <f t="shared" si="4"/>
        <v>149910805</v>
      </c>
      <c r="O33" s="38">
        <f t="shared" si="5"/>
        <v>0.94853185950247665</v>
      </c>
      <c r="P33" s="33">
        <v>49102845</v>
      </c>
      <c r="Q33" s="33">
        <v>144940023</v>
      </c>
      <c r="R33" s="33">
        <v>181659023</v>
      </c>
      <c r="S33" s="33">
        <v>188555503</v>
      </c>
      <c r="T33" s="38">
        <f t="shared" si="6"/>
        <v>1.0379638725680034</v>
      </c>
      <c r="U33" s="38">
        <f t="shared" si="7"/>
        <v>0.71298180380383247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220272420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85800180</v>
      </c>
      <c r="K35" s="39">
        <f t="shared" si="2"/>
        <v>0.38951848806128336</v>
      </c>
      <c r="L35" s="34">
        <f>SUM(L28:L34)</f>
        <v>0</v>
      </c>
      <c r="M35" s="39">
        <f t="shared" si="3"/>
        <v>0</v>
      </c>
      <c r="N35" s="34">
        <f t="shared" si="4"/>
        <v>223937455</v>
      </c>
      <c r="O35" s="39">
        <f t="shared" si="5"/>
        <v>1.0166386468174273</v>
      </c>
      <c r="P35" s="34">
        <f>SUM(P28:P34)</f>
        <v>89923095</v>
      </c>
      <c r="Q35" s="34">
        <f>SUM(Q28:Q34)</f>
        <v>207504116</v>
      </c>
      <c r="R35" s="34">
        <f>SUM(R28:R34)</f>
        <v>244210396</v>
      </c>
      <c r="S35" s="34">
        <f>SUM(S28:S34)</f>
        <v>378739368</v>
      </c>
      <c r="T35" s="39">
        <f t="shared" si="6"/>
        <v>1.5508732396470133</v>
      </c>
      <c r="U35" s="39">
        <f t="shared" si="7"/>
        <v>-4.5849344931910951E-2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1087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2092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7269293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106645000</v>
      </c>
      <c r="O40" s="39">
        <f t="shared" si="5"/>
        <v>14.670615147855507</v>
      </c>
      <c r="P40" s="34">
        <f>SUM(P36:P39)</f>
        <v>0</v>
      </c>
      <c r="Q40" s="34">
        <f>SUM(Q36:Q39)</f>
        <v>8256092</v>
      </c>
      <c r="R40" s="34">
        <f>SUM(R36:R39)</f>
        <v>7254000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38810928</v>
      </c>
      <c r="K42" s="38">
        <f t="shared" si="2"/>
        <v>0.97401915592127875</v>
      </c>
      <c r="L42" s="33">
        <v>0</v>
      </c>
      <c r="M42" s="38">
        <f t="shared" si="3"/>
        <v>0</v>
      </c>
      <c r="N42" s="33">
        <f t="shared" si="4"/>
        <v>67917150</v>
      </c>
      <c r="O42" s="38">
        <f t="shared" si="5"/>
        <v>1.7044839823355649</v>
      </c>
      <c r="P42" s="33">
        <v>18977022</v>
      </c>
      <c r="Q42" s="33">
        <v>38093848</v>
      </c>
      <c r="R42" s="33">
        <v>38093848</v>
      </c>
      <c r="S42" s="33">
        <v>18977022</v>
      </c>
      <c r="T42" s="38">
        <f t="shared" si="6"/>
        <v>0.4981650055410522</v>
      </c>
      <c r="U42" s="38">
        <f t="shared" si="7"/>
        <v>1.045153765432743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12045908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48183629</v>
      </c>
      <c r="O44" s="38">
        <f t="shared" si="5"/>
        <v>0</v>
      </c>
      <c r="P44" s="33">
        <v>12422071</v>
      </c>
      <c r="Q44" s="33">
        <v>0</v>
      </c>
      <c r="R44" s="33">
        <v>52334529</v>
      </c>
      <c r="S44" s="33">
        <v>58649660</v>
      </c>
      <c r="T44" s="38">
        <f t="shared" si="6"/>
        <v>1.1206685360634467</v>
      </c>
      <c r="U44" s="38">
        <f t="shared" si="7"/>
        <v>-3.0281826597191364E-2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579126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531851</v>
      </c>
      <c r="R45" s="33">
        <v>531851</v>
      </c>
      <c r="S45" s="33">
        <v>13454</v>
      </c>
      <c r="T45" s="38">
        <f t="shared" si="6"/>
        <v>2.529655862262175E-2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153514527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868250</v>
      </c>
      <c r="K46" s="38">
        <f t="shared" si="2"/>
        <v>5.6558165338971471E-3</v>
      </c>
      <c r="L46" s="33">
        <v>0</v>
      </c>
      <c r="M46" s="38">
        <f t="shared" si="3"/>
        <v>0</v>
      </c>
      <c r="N46" s="33">
        <f t="shared" si="4"/>
        <v>868250</v>
      </c>
      <c r="O46" s="38">
        <f t="shared" si="5"/>
        <v>5.6558165338971471E-3</v>
      </c>
      <c r="P46" s="33">
        <v>0</v>
      </c>
      <c r="Q46" s="33">
        <v>226843183</v>
      </c>
      <c r="R46" s="33">
        <v>212406527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193360692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51725086</v>
      </c>
      <c r="K47" s="39">
        <f t="shared" si="2"/>
        <v>0.26750569345293818</v>
      </c>
      <c r="L47" s="34">
        <f>SUM(L41:L46)</f>
        <v>0</v>
      </c>
      <c r="M47" s="39">
        <f t="shared" si="3"/>
        <v>0</v>
      </c>
      <c r="N47" s="34">
        <f t="shared" si="4"/>
        <v>116969029</v>
      </c>
      <c r="O47" s="39">
        <f t="shared" si="5"/>
        <v>0.60492661559154948</v>
      </c>
      <c r="P47" s="34">
        <f>SUM(P41:P46)</f>
        <v>31399093</v>
      </c>
      <c r="Q47" s="34">
        <f>SUM(Q41:Q46)</f>
        <v>265468882</v>
      </c>
      <c r="R47" s="34">
        <f>SUM(R41:R46)</f>
        <v>303366755</v>
      </c>
      <c r="S47" s="34">
        <f>SUM(S41:S46)</f>
        <v>77640136</v>
      </c>
      <c r="T47" s="39">
        <f t="shared" si="6"/>
        <v>0.25592829379079457</v>
      </c>
      <c r="U47" s="39">
        <f t="shared" si="7"/>
        <v>0.64734331657287036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9757831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-7656</v>
      </c>
      <c r="K52" s="38">
        <f t="shared" si="2"/>
        <v>-7.8460059412793683E-4</v>
      </c>
      <c r="L52" s="33">
        <v>0</v>
      </c>
      <c r="M52" s="38">
        <f t="shared" si="3"/>
        <v>0</v>
      </c>
      <c r="N52" s="33">
        <f t="shared" si="4"/>
        <v>2105439</v>
      </c>
      <c r="O52" s="38">
        <f t="shared" si="5"/>
        <v>0.215769160175043</v>
      </c>
      <c r="P52" s="33">
        <v>1973028</v>
      </c>
      <c r="Q52" s="33">
        <v>8751000</v>
      </c>
      <c r="R52" s="33">
        <v>8751000</v>
      </c>
      <c r="S52" s="33">
        <v>2069478</v>
      </c>
      <c r="T52" s="38">
        <f t="shared" si="6"/>
        <v>0.23648474460061708</v>
      </c>
      <c r="U52" s="38">
        <f t="shared" si="7"/>
        <v>-1.0038803301321624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9757831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-7656</v>
      </c>
      <c r="K53" s="39">
        <f t="shared" si="2"/>
        <v>-7.8460059412793683E-4</v>
      </c>
      <c r="L53" s="34">
        <f>SUM(L48:L52)</f>
        <v>0</v>
      </c>
      <c r="M53" s="39">
        <f t="shared" si="3"/>
        <v>0</v>
      </c>
      <c r="N53" s="34">
        <f t="shared" si="4"/>
        <v>2105439</v>
      </c>
      <c r="O53" s="39">
        <f t="shared" si="5"/>
        <v>0.215769160175043</v>
      </c>
      <c r="P53" s="34">
        <f>SUM(P48:P52)</f>
        <v>1973028</v>
      </c>
      <c r="Q53" s="34">
        <f>SUM(Q48:Q52)</f>
        <v>8751000</v>
      </c>
      <c r="R53" s="34">
        <f>SUM(R48:R52)</f>
        <v>8751000</v>
      </c>
      <c r="S53" s="34">
        <f>SUM(S48:S52)</f>
        <v>2069478</v>
      </c>
      <c r="T53" s="39">
        <f t="shared" si="6"/>
        <v>0.23648474460061708</v>
      </c>
      <c r="U53" s="39">
        <f t="shared" si="7"/>
        <v>-1.0038803301321624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815997385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194393517</v>
      </c>
      <c r="K54" s="39">
        <f t="shared" si="2"/>
        <v>0.23822811270406216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805277059</v>
      </c>
      <c r="O54" s="39">
        <f t="shared" si="5"/>
        <v>0.98686230348642601</v>
      </c>
      <c r="P54" s="34">
        <f>SUM(P8:P9,P11:P18,P20:P26,P28:P34,P36:P39,P41:P46,P48:P52)</f>
        <v>254947791</v>
      </c>
      <c r="Q54" s="34">
        <f>SUM(Q8:Q9,Q11:Q18,Q20:Q26,Q28:Q34,Q36:Q39,Q41:Q46,Q48:Q52)</f>
        <v>884340169</v>
      </c>
      <c r="R54" s="34">
        <f>SUM(R8:R9,R11:R18,R20:R26,R28:R34,R36:R39,R41:R46,R48:R52)</f>
        <v>966031838</v>
      </c>
      <c r="S54" s="34">
        <f>SUM(S8:S9,S11:S18,S20:S26,S28:S34,S36:S39,S41:S46,S48:S52)</f>
        <v>741815178</v>
      </c>
      <c r="T54" s="39">
        <f t="shared" si="6"/>
        <v>0.76789930602680612</v>
      </c>
      <c r="U54" s="39">
        <f t="shared" si="7"/>
        <v>-0.23751637055760955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202980</v>
      </c>
      <c r="K57" s="38">
        <f t="shared" ref="K57:K85" si="10">IF(($E57      =0),0,($J57      /$E57      ))</f>
        <v>-17.220666836345124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608940</v>
      </c>
      <c r="O57" s="38">
        <f t="shared" ref="O57:O85" si="13">IF(($E57      =0),0,($N57      /$E57      ))</f>
        <v>-51.66200050903538</v>
      </c>
      <c r="P57" s="33">
        <v>190815</v>
      </c>
      <c r="Q57" s="33">
        <v>11120</v>
      </c>
      <c r="R57" s="33">
        <v>11120</v>
      </c>
      <c r="S57" s="33">
        <v>460470</v>
      </c>
      <c r="T57" s="38">
        <f t="shared" ref="T57:T85" si="14">IF(($R57      =0),0,($S57      /$R57      ))</f>
        <v>41.409172661870507</v>
      </c>
      <c r="U57" s="38">
        <f t="shared" ref="U57:U85" si="15">IF(($P57      =0),0,(($J57      /$P57      )-1))</f>
        <v>6.3752849618740726E-2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202980</v>
      </c>
      <c r="K58" s="39">
        <f t="shared" si="10"/>
        <v>-17.220666836345124</v>
      </c>
      <c r="L58" s="34">
        <f>L57</f>
        <v>0</v>
      </c>
      <c r="M58" s="39">
        <f t="shared" si="11"/>
        <v>0</v>
      </c>
      <c r="N58" s="34">
        <f t="shared" si="12"/>
        <v>608940</v>
      </c>
      <c r="O58" s="39">
        <f t="shared" si="13"/>
        <v>-51.66200050903538</v>
      </c>
      <c r="P58" s="34">
        <f>P57</f>
        <v>190815</v>
      </c>
      <c r="Q58" s="34">
        <f>Q57</f>
        <v>11120</v>
      </c>
      <c r="R58" s="34">
        <f>R57</f>
        <v>11120</v>
      </c>
      <c r="S58" s="34">
        <f>S57</f>
        <v>460470</v>
      </c>
      <c r="T58" s="39">
        <f t="shared" si="14"/>
        <v>41.409172661870507</v>
      </c>
      <c r="U58" s="39">
        <f t="shared" si="15"/>
        <v>6.3752849618740726E-2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-918004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64437412</v>
      </c>
      <c r="O60" s="38">
        <f t="shared" si="13"/>
        <v>0</v>
      </c>
      <c r="P60" s="33">
        <v>-8</v>
      </c>
      <c r="Q60" s="33">
        <v>92869000</v>
      </c>
      <c r="R60" s="33">
        <v>107170400</v>
      </c>
      <c r="S60" s="33">
        <v>-210026</v>
      </c>
      <c r="T60" s="38">
        <f t="shared" si="14"/>
        <v>-1.9597388831244446E-3</v>
      </c>
      <c r="U60" s="38">
        <f t="shared" si="15"/>
        <v>114749.5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14384996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3090154</v>
      </c>
      <c r="K62" s="38">
        <f t="shared" si="10"/>
        <v>0.236199616794775</v>
      </c>
      <c r="L62" s="33">
        <v>0</v>
      </c>
      <c r="M62" s="38">
        <f t="shared" si="11"/>
        <v>0</v>
      </c>
      <c r="N62" s="33">
        <f t="shared" si="12"/>
        <v>12360618</v>
      </c>
      <c r="O62" s="38">
        <f t="shared" si="13"/>
        <v>0.94479862005149196</v>
      </c>
      <c r="P62" s="33">
        <v>0</v>
      </c>
      <c r="Q62" s="33">
        <v>14666057</v>
      </c>
      <c r="R62" s="33">
        <v>15115807</v>
      </c>
      <c r="S62" s="33">
        <v>9386495</v>
      </c>
      <c r="T62" s="38">
        <f t="shared" si="14"/>
        <v>0.62097213863606493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15704807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2172150</v>
      </c>
      <c r="K63" s="39">
        <f t="shared" si="10"/>
        <v>0.13831115530423266</v>
      </c>
      <c r="L63" s="34">
        <f>SUM(L59:L62)</f>
        <v>0</v>
      </c>
      <c r="M63" s="39">
        <f t="shared" si="11"/>
        <v>0</v>
      </c>
      <c r="N63" s="34">
        <f t="shared" si="12"/>
        <v>76823030</v>
      </c>
      <c r="O63" s="39">
        <f t="shared" si="13"/>
        <v>4.8916888949988371</v>
      </c>
      <c r="P63" s="34">
        <f>SUM(P59:P62)</f>
        <v>-8</v>
      </c>
      <c r="Q63" s="34">
        <f>SUM(Q59:Q62)</f>
        <v>110053053</v>
      </c>
      <c r="R63" s="34">
        <f>SUM(R59:R62)</f>
        <v>136671203</v>
      </c>
      <c r="S63" s="34">
        <f>SUM(S59:S62)</f>
        <v>9176469</v>
      </c>
      <c r="T63" s="39">
        <f t="shared" si="14"/>
        <v>6.7142666476711993E-2</v>
      </c>
      <c r="U63" s="39">
        <f t="shared" si="15"/>
        <v>-271519.75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12566638</v>
      </c>
      <c r="Q65" s="33">
        <v>28596745</v>
      </c>
      <c r="R65" s="33">
        <v>33145826</v>
      </c>
      <c r="S65" s="33">
        <v>23326228</v>
      </c>
      <c r="T65" s="38">
        <f t="shared" si="14"/>
        <v>0.70374556361938301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83303000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20919235</v>
      </c>
      <c r="K66" s="38">
        <f t="shared" si="10"/>
        <v>0.25112222849117077</v>
      </c>
      <c r="L66" s="33">
        <v>0</v>
      </c>
      <c r="M66" s="38">
        <f t="shared" si="11"/>
        <v>0</v>
      </c>
      <c r="N66" s="33">
        <f t="shared" si="12"/>
        <v>82550032</v>
      </c>
      <c r="O66" s="38">
        <f t="shared" si="13"/>
        <v>0.99096109383815711</v>
      </c>
      <c r="P66" s="33">
        <v>19843842</v>
      </c>
      <c r="Q66" s="33">
        <v>4818000</v>
      </c>
      <c r="R66" s="33">
        <v>92848000</v>
      </c>
      <c r="S66" s="33">
        <v>92712469</v>
      </c>
      <c r="T66" s="38">
        <f t="shared" si="14"/>
        <v>0.99854029165948643</v>
      </c>
      <c r="U66" s="38">
        <f t="shared" si="15"/>
        <v>5.419278182118159E-2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527559000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304807464</v>
      </c>
      <c r="K67" s="38">
        <f t="shared" si="10"/>
        <v>0.57776943242367207</v>
      </c>
      <c r="L67" s="33">
        <v>0</v>
      </c>
      <c r="M67" s="38">
        <f t="shared" si="11"/>
        <v>0</v>
      </c>
      <c r="N67" s="33">
        <f t="shared" si="12"/>
        <v>542648650</v>
      </c>
      <c r="O67" s="38">
        <f t="shared" si="13"/>
        <v>1.0286027723913345</v>
      </c>
      <c r="P67" s="33">
        <v>137298800</v>
      </c>
      <c r="Q67" s="33">
        <v>604882000</v>
      </c>
      <c r="R67" s="33">
        <v>691609000</v>
      </c>
      <c r="S67" s="33">
        <v>627599568</v>
      </c>
      <c r="T67" s="38">
        <f t="shared" si="14"/>
        <v>0.90744852655185226</v>
      </c>
      <c r="U67" s="38">
        <f t="shared" si="15"/>
        <v>1.2200300658126655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597791</v>
      </c>
      <c r="K68" s="38">
        <f t="shared" si="10"/>
        <v>4.5037783185540681</v>
      </c>
      <c r="L68" s="33">
        <v>0</v>
      </c>
      <c r="M68" s="38">
        <f t="shared" si="11"/>
        <v>0</v>
      </c>
      <c r="N68" s="33">
        <f t="shared" si="12"/>
        <v>628574</v>
      </c>
      <c r="O68" s="38">
        <f t="shared" si="13"/>
        <v>4.7356985180553153</v>
      </c>
      <c r="P68" s="33">
        <v>3913</v>
      </c>
      <c r="Q68" s="33">
        <v>172217</v>
      </c>
      <c r="R68" s="33">
        <v>172217</v>
      </c>
      <c r="S68" s="33">
        <v>94348</v>
      </c>
      <c r="T68" s="38">
        <f t="shared" si="14"/>
        <v>0.54784370880923483</v>
      </c>
      <c r="U68" s="38">
        <f t="shared" si="15"/>
        <v>151.77050856120624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139395000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35242856</v>
      </c>
      <c r="K69" s="38">
        <f t="shared" si="10"/>
        <v>0.25282726066214711</v>
      </c>
      <c r="L69" s="33">
        <v>0</v>
      </c>
      <c r="M69" s="38">
        <f t="shared" si="11"/>
        <v>0</v>
      </c>
      <c r="N69" s="33">
        <f t="shared" si="12"/>
        <v>139385130</v>
      </c>
      <c r="O69" s="38">
        <f t="shared" si="13"/>
        <v>0.99992919401700209</v>
      </c>
      <c r="P69" s="33">
        <v>33596496</v>
      </c>
      <c r="Q69" s="33">
        <v>134560000</v>
      </c>
      <c r="R69" s="33">
        <v>141532000</v>
      </c>
      <c r="S69" s="33">
        <v>141042711</v>
      </c>
      <c r="T69" s="38">
        <f t="shared" si="14"/>
        <v>0.99654290902410758</v>
      </c>
      <c r="U69" s="38">
        <f t="shared" si="15"/>
        <v>4.9003919932602447E-2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780215937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361567346</v>
      </c>
      <c r="K70" s="39">
        <f t="shared" si="10"/>
        <v>0.4634195853397442</v>
      </c>
      <c r="L70" s="34">
        <f>SUM(L64:L69)</f>
        <v>0</v>
      </c>
      <c r="M70" s="39">
        <f t="shared" si="11"/>
        <v>0</v>
      </c>
      <c r="N70" s="34">
        <f t="shared" si="12"/>
        <v>765212386</v>
      </c>
      <c r="O70" s="39">
        <f t="shared" si="13"/>
        <v>0.98077000188218411</v>
      </c>
      <c r="P70" s="34">
        <f>SUM(P64:P69)</f>
        <v>203309689</v>
      </c>
      <c r="Q70" s="34">
        <f>SUM(Q64:Q69)</f>
        <v>773028962</v>
      </c>
      <c r="R70" s="34">
        <f>SUM(R64:R69)</f>
        <v>959307043</v>
      </c>
      <c r="S70" s="34">
        <f>SUM(S64:S69)</f>
        <v>884775324</v>
      </c>
      <c r="T70" s="39">
        <f t="shared" si="14"/>
        <v>0.92230671134559783</v>
      </c>
      <c r="U70" s="39">
        <f t="shared" si="15"/>
        <v>0.77840686185890529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20445116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41698588</v>
      </c>
      <c r="K71" s="38">
        <f t="shared" si="10"/>
        <v>2.0395378534413795</v>
      </c>
      <c r="L71" s="33">
        <v>0</v>
      </c>
      <c r="M71" s="38">
        <f t="shared" si="11"/>
        <v>0</v>
      </c>
      <c r="N71" s="33">
        <f t="shared" si="12"/>
        <v>50225440</v>
      </c>
      <c r="O71" s="38">
        <f t="shared" si="13"/>
        <v>2.4565984365165745</v>
      </c>
      <c r="P71" s="33">
        <v>14525005</v>
      </c>
      <c r="Q71" s="33">
        <v>58538688</v>
      </c>
      <c r="R71" s="33">
        <v>68019326</v>
      </c>
      <c r="S71" s="33">
        <v>82593888</v>
      </c>
      <c r="T71" s="38">
        <f t="shared" si="14"/>
        <v>1.2142708970682832</v>
      </c>
      <c r="U71" s="38">
        <f t="shared" si="15"/>
        <v>1.8708140203738313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108703000</v>
      </c>
      <c r="K72" s="38">
        <f t="shared" si="10"/>
        <v>0.58333333333333337</v>
      </c>
      <c r="L72" s="33">
        <v>0</v>
      </c>
      <c r="M72" s="38">
        <f t="shared" si="11"/>
        <v>0</v>
      </c>
      <c r="N72" s="33">
        <f t="shared" si="12"/>
        <v>186348000</v>
      </c>
      <c r="O72" s="38">
        <f t="shared" si="13"/>
        <v>1</v>
      </c>
      <c r="P72" s="33">
        <v>98325000</v>
      </c>
      <c r="Q72" s="33">
        <v>178773000</v>
      </c>
      <c r="R72" s="33">
        <v>178773000</v>
      </c>
      <c r="S72" s="33">
        <v>207393000</v>
      </c>
      <c r="T72" s="38">
        <f t="shared" si="14"/>
        <v>1.1600912889530299</v>
      </c>
      <c r="U72" s="38">
        <f t="shared" si="15"/>
        <v>0.10554792779049071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16029339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800</v>
      </c>
      <c r="Q76" s="33">
        <v>33237814</v>
      </c>
      <c r="R76" s="33">
        <v>33237814</v>
      </c>
      <c r="S76" s="33">
        <v>800</v>
      </c>
      <c r="T76" s="38">
        <f t="shared" si="14"/>
        <v>2.4068971563533029E-5</v>
      </c>
      <c r="U76" s="38">
        <f t="shared" si="15"/>
        <v>-1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247294003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150401588</v>
      </c>
      <c r="K78" s="39">
        <f t="shared" si="10"/>
        <v>0.60818938662252964</v>
      </c>
      <c r="L78" s="34">
        <f>SUM(L71:L77)</f>
        <v>0</v>
      </c>
      <c r="M78" s="39">
        <f t="shared" si="11"/>
        <v>0</v>
      </c>
      <c r="N78" s="34">
        <f t="shared" si="12"/>
        <v>236573440</v>
      </c>
      <c r="O78" s="39">
        <f t="shared" si="13"/>
        <v>0.95664851201426016</v>
      </c>
      <c r="P78" s="34">
        <f>SUM(P71:P77)</f>
        <v>112850805</v>
      </c>
      <c r="Q78" s="34">
        <f>SUM(Q71:Q77)</f>
        <v>292172506</v>
      </c>
      <c r="R78" s="34">
        <f>SUM(R71:R77)</f>
        <v>301653144</v>
      </c>
      <c r="S78" s="34">
        <f>SUM(S71:S77)</f>
        <v>289987688</v>
      </c>
      <c r="T78" s="39">
        <f t="shared" si="14"/>
        <v>0.96132824659039517</v>
      </c>
      <c r="U78" s="39">
        <f t="shared" si="15"/>
        <v>0.33274714345192313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158261229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57699619</v>
      </c>
      <c r="K79" s="38">
        <f t="shared" si="10"/>
        <v>0.36458467664243904</v>
      </c>
      <c r="L79" s="33">
        <v>0</v>
      </c>
      <c r="M79" s="38">
        <f t="shared" si="11"/>
        <v>0</v>
      </c>
      <c r="N79" s="33">
        <f t="shared" si="12"/>
        <v>221361719</v>
      </c>
      <c r="O79" s="38">
        <f t="shared" si="13"/>
        <v>1.3987109818286574</v>
      </c>
      <c r="P79" s="33">
        <v>122328890</v>
      </c>
      <c r="Q79" s="33">
        <v>161243053</v>
      </c>
      <c r="R79" s="33">
        <v>197951053</v>
      </c>
      <c r="S79" s="33">
        <v>259060852</v>
      </c>
      <c r="T79" s="38">
        <f t="shared" si="14"/>
        <v>1.3087116641910463</v>
      </c>
      <c r="U79" s="38">
        <f t="shared" si="15"/>
        <v>-0.52832385710358365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158261229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57699619</v>
      </c>
      <c r="K84" s="39">
        <f t="shared" si="10"/>
        <v>0.36458467664243904</v>
      </c>
      <c r="L84" s="34">
        <f>SUM(L79:L83)</f>
        <v>0</v>
      </c>
      <c r="M84" s="39">
        <f t="shared" si="11"/>
        <v>0</v>
      </c>
      <c r="N84" s="34">
        <f t="shared" si="12"/>
        <v>221361719</v>
      </c>
      <c r="O84" s="39">
        <f t="shared" si="13"/>
        <v>1.3987109818286574</v>
      </c>
      <c r="P84" s="34">
        <f>SUM(P79:P83)</f>
        <v>122328890</v>
      </c>
      <c r="Q84" s="34">
        <f>SUM(Q79:Q83)</f>
        <v>161243053</v>
      </c>
      <c r="R84" s="34">
        <f>SUM(R79:R83)</f>
        <v>197951053</v>
      </c>
      <c r="S84" s="34">
        <f>SUM(S79:S83)</f>
        <v>259060852</v>
      </c>
      <c r="T84" s="39">
        <f t="shared" si="14"/>
        <v>1.3087116641910463</v>
      </c>
      <c r="U84" s="39">
        <f t="shared" si="15"/>
        <v>-0.52832385710358365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1201464189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572043683</v>
      </c>
      <c r="K85" s="39">
        <f t="shared" si="10"/>
        <v>0.47612212518470659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1300579515</v>
      </c>
      <c r="O85" s="39">
        <f t="shared" si="13"/>
        <v>1.0824954475609427</v>
      </c>
      <c r="P85" s="34">
        <f>SUM(P57,P59:P62,P64:P69,P71:P77,P79:P83)</f>
        <v>438680191</v>
      </c>
      <c r="Q85" s="34">
        <f>SUM(Q57,Q59:Q62,Q64:Q69,Q71:Q77,Q79:Q83)</f>
        <v>1336508694</v>
      </c>
      <c r="R85" s="34">
        <f>SUM(R57,R59:R62,R64:R69,R71:R77,R79:R83)</f>
        <v>1595593563</v>
      </c>
      <c r="S85" s="34">
        <f>SUM(S57,S59:S62,S64:S69,S71:S77,S79:S83)</f>
        <v>1443460803</v>
      </c>
      <c r="T85" s="39">
        <f t="shared" si="14"/>
        <v>0.90465444112599491</v>
      </c>
      <c r="U85" s="39">
        <f t="shared" si="15"/>
        <v>0.30401074572341469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257628000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4993586</v>
      </c>
      <c r="K89" s="38">
        <f t="shared" si="18"/>
        <v>1.9382931979443227E-2</v>
      </c>
      <c r="L89" s="33">
        <v>0</v>
      </c>
      <c r="M89" s="38">
        <f t="shared" si="19"/>
        <v>0</v>
      </c>
      <c r="N89" s="33">
        <f t="shared" si="20"/>
        <v>50225602</v>
      </c>
      <c r="O89" s="38">
        <f t="shared" si="21"/>
        <v>0.19495397239430498</v>
      </c>
      <c r="P89" s="33">
        <v>30838292</v>
      </c>
      <c r="Q89" s="33">
        <v>106882000</v>
      </c>
      <c r="R89" s="33">
        <v>69300000</v>
      </c>
      <c r="S89" s="33">
        <v>65910006</v>
      </c>
      <c r="T89" s="38">
        <f t="shared" si="22"/>
        <v>0.95108233766233763</v>
      </c>
      <c r="U89" s="38">
        <f t="shared" si="23"/>
        <v>-0.83807190099892692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-31</v>
      </c>
      <c r="K90" s="38">
        <f t="shared" si="18"/>
        <v>-5.5981941309255077E-7</v>
      </c>
      <c r="L90" s="33">
        <v>0</v>
      </c>
      <c r="M90" s="38">
        <f t="shared" si="19"/>
        <v>0</v>
      </c>
      <c r="N90" s="33">
        <f t="shared" si="20"/>
        <v>4526272</v>
      </c>
      <c r="O90" s="38">
        <f t="shared" si="21"/>
        <v>8.1738546275395035E-2</v>
      </c>
      <c r="P90" s="33">
        <v>-21926</v>
      </c>
      <c r="Q90" s="33">
        <v>2031237</v>
      </c>
      <c r="R90" s="33">
        <v>31237</v>
      </c>
      <c r="S90" s="33">
        <v>-77586</v>
      </c>
      <c r="T90" s="38">
        <f t="shared" si="22"/>
        <v>-2.4837852546659409</v>
      </c>
      <c r="U90" s="38">
        <f t="shared" si="23"/>
        <v>-0.99858615342515733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313003000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4993555</v>
      </c>
      <c r="K91" s="39">
        <f t="shared" si="18"/>
        <v>1.59536969294224E-2</v>
      </c>
      <c r="L91" s="34">
        <f>SUM(L88:L90)</f>
        <v>0</v>
      </c>
      <c r="M91" s="39">
        <f t="shared" si="19"/>
        <v>0</v>
      </c>
      <c r="N91" s="34">
        <f t="shared" si="20"/>
        <v>54751874</v>
      </c>
      <c r="O91" s="39">
        <f t="shared" si="21"/>
        <v>0.17492443842391286</v>
      </c>
      <c r="P91" s="34">
        <f>SUM(P88:P90)</f>
        <v>30816366</v>
      </c>
      <c r="Q91" s="34">
        <f>SUM(Q88:Q90)</f>
        <v>108913237</v>
      </c>
      <c r="R91" s="34">
        <f>SUM(R88:R90)</f>
        <v>69331237</v>
      </c>
      <c r="S91" s="34">
        <f>SUM(S88:S90)</f>
        <v>65832420</v>
      </c>
      <c r="T91" s="39">
        <f t="shared" si="22"/>
        <v>0.94953476742380927</v>
      </c>
      <c r="U91" s="39">
        <f t="shared" si="23"/>
        <v>-0.83795769429789346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225095</v>
      </c>
      <c r="E92" s="33">
        <v>162044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15186</v>
      </c>
      <c r="K92" s="38">
        <f t="shared" si="18"/>
        <v>9.3715287205944062E-2</v>
      </c>
      <c r="L92" s="33">
        <v>0</v>
      </c>
      <c r="M92" s="38">
        <f t="shared" si="19"/>
        <v>0</v>
      </c>
      <c r="N92" s="33">
        <f t="shared" si="20"/>
        <v>127404</v>
      </c>
      <c r="O92" s="38">
        <f t="shared" si="21"/>
        <v>0.78623090024931497</v>
      </c>
      <c r="P92" s="33">
        <v>405013</v>
      </c>
      <c r="Q92" s="33">
        <v>5071</v>
      </c>
      <c r="R92" s="33">
        <v>0</v>
      </c>
      <c r="S92" s="33">
        <v>513336</v>
      </c>
      <c r="T92" s="38">
        <f t="shared" si="22"/>
        <v>0</v>
      </c>
      <c r="U92" s="38">
        <f t="shared" si="23"/>
        <v>-0.9625049072498908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1618263</v>
      </c>
      <c r="K93" s="38">
        <f t="shared" si="18"/>
        <v>0.25000200834234515</v>
      </c>
      <c r="L93" s="33">
        <v>0</v>
      </c>
      <c r="M93" s="38">
        <f t="shared" si="19"/>
        <v>0</v>
      </c>
      <c r="N93" s="33">
        <f t="shared" si="20"/>
        <v>6473000</v>
      </c>
      <c r="O93" s="38">
        <f t="shared" si="21"/>
        <v>1</v>
      </c>
      <c r="P93" s="33">
        <v>735495</v>
      </c>
      <c r="Q93" s="33">
        <v>6218000</v>
      </c>
      <c r="R93" s="33">
        <v>6218000</v>
      </c>
      <c r="S93" s="33">
        <v>6218000</v>
      </c>
      <c r="T93" s="38">
        <f t="shared" si="22"/>
        <v>1</v>
      </c>
      <c r="U93" s="38">
        <f t="shared" si="23"/>
        <v>1.2002365753676094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9408228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1638198</v>
      </c>
      <c r="K94" s="38">
        <f t="shared" si="18"/>
        <v>0.17412396893442633</v>
      </c>
      <c r="L94" s="33">
        <v>0</v>
      </c>
      <c r="M94" s="38">
        <f t="shared" si="19"/>
        <v>0</v>
      </c>
      <c r="N94" s="33">
        <f t="shared" si="20"/>
        <v>7801885</v>
      </c>
      <c r="O94" s="38">
        <f t="shared" si="21"/>
        <v>0.82926189713939757</v>
      </c>
      <c r="P94" s="33">
        <v>2694911</v>
      </c>
      <c r="Q94" s="33">
        <v>8974185</v>
      </c>
      <c r="R94" s="33">
        <v>9248641</v>
      </c>
      <c r="S94" s="33">
        <v>8756432</v>
      </c>
      <c r="T94" s="38">
        <f t="shared" si="22"/>
        <v>0.94678039724971486</v>
      </c>
      <c r="U94" s="38">
        <f t="shared" si="23"/>
        <v>-0.39211424792878136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16043272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3271647</v>
      </c>
      <c r="K96" s="39">
        <f t="shared" si="18"/>
        <v>0.20392641850116361</v>
      </c>
      <c r="L96" s="34">
        <f>SUM(L92:L95)</f>
        <v>0</v>
      </c>
      <c r="M96" s="39">
        <f t="shared" si="19"/>
        <v>0</v>
      </c>
      <c r="N96" s="34">
        <f t="shared" si="20"/>
        <v>14402289</v>
      </c>
      <c r="O96" s="39">
        <f t="shared" si="21"/>
        <v>0.8977151917638746</v>
      </c>
      <c r="P96" s="34">
        <f>SUM(P92:P95)</f>
        <v>3835419</v>
      </c>
      <c r="Q96" s="34">
        <f>SUM(Q92:Q95)</f>
        <v>15197256</v>
      </c>
      <c r="R96" s="34">
        <f>SUM(R92:R95)</f>
        <v>15466641</v>
      </c>
      <c r="S96" s="34">
        <f>SUM(S92:S95)</f>
        <v>15487768</v>
      </c>
      <c r="T96" s="39">
        <f t="shared" si="22"/>
        <v>1.0013659720943933</v>
      </c>
      <c r="U96" s="39">
        <f t="shared" si="23"/>
        <v>-0.14699098064644311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5416789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1363395</v>
      </c>
      <c r="K97" s="38">
        <f t="shared" si="18"/>
        <v>0.25169800780499296</v>
      </c>
      <c r="L97" s="33">
        <v>0</v>
      </c>
      <c r="M97" s="38">
        <f t="shared" si="19"/>
        <v>0</v>
      </c>
      <c r="N97" s="33">
        <f t="shared" si="20"/>
        <v>3990238</v>
      </c>
      <c r="O97" s="38">
        <f t="shared" si="21"/>
        <v>0.73664268628517748</v>
      </c>
      <c r="P97" s="33">
        <v>9546</v>
      </c>
      <c r="Q97" s="33">
        <v>2072911</v>
      </c>
      <c r="R97" s="33">
        <v>0</v>
      </c>
      <c r="S97" s="33">
        <v>9546</v>
      </c>
      <c r="T97" s="38">
        <f t="shared" si="22"/>
        <v>0</v>
      </c>
      <c r="U97" s="38">
        <f t="shared" si="23"/>
        <v>141.82369578881207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2145696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82740</v>
      </c>
      <c r="K98" s="38">
        <f t="shared" si="18"/>
        <v>3.8560914500469778E-2</v>
      </c>
      <c r="L98" s="33">
        <v>0</v>
      </c>
      <c r="M98" s="38">
        <f t="shared" si="19"/>
        <v>0</v>
      </c>
      <c r="N98" s="33">
        <f t="shared" si="20"/>
        <v>114207</v>
      </c>
      <c r="O98" s="38">
        <f t="shared" si="21"/>
        <v>5.3226086081159682E-2</v>
      </c>
      <c r="P98" s="33">
        <v>47043</v>
      </c>
      <c r="Q98" s="33">
        <v>2877692</v>
      </c>
      <c r="R98" s="33">
        <v>1547585</v>
      </c>
      <c r="S98" s="33">
        <v>4806790</v>
      </c>
      <c r="T98" s="38">
        <f t="shared" si="22"/>
        <v>3.1059941780257629</v>
      </c>
      <c r="U98" s="38">
        <f t="shared" si="23"/>
        <v>0.75881640201517753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11775911</v>
      </c>
      <c r="K99" s="38">
        <f t="shared" si="18"/>
        <v>0.25000071650712902</v>
      </c>
      <c r="L99" s="33">
        <v>0</v>
      </c>
      <c r="M99" s="38">
        <f t="shared" si="19"/>
        <v>0</v>
      </c>
      <c r="N99" s="33">
        <f t="shared" si="20"/>
        <v>46614315</v>
      </c>
      <c r="O99" s="38">
        <f t="shared" si="21"/>
        <v>0.98961448923051576</v>
      </c>
      <c r="P99" s="33">
        <v>52493672</v>
      </c>
      <c r="Q99" s="33">
        <v>87687294</v>
      </c>
      <c r="R99" s="33">
        <v>87687294</v>
      </c>
      <c r="S99" s="33">
        <v>86871947</v>
      </c>
      <c r="T99" s="38">
        <f t="shared" si="22"/>
        <v>0.99070165171250468</v>
      </c>
      <c r="U99" s="38">
        <f t="shared" si="23"/>
        <v>-0.77566989407789955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13901117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7915100</v>
      </c>
      <c r="K100" s="38">
        <f>IF(($E100     =0),0,($J100     /$E100     ))</f>
        <v>0.56938589898926828</v>
      </c>
      <c r="L100" s="33">
        <v>0</v>
      </c>
      <c r="M100" s="38">
        <f>IF(($E100     =0),0,($L100     /$E100     ))</f>
        <v>0</v>
      </c>
      <c r="N100" s="33">
        <f>$F100     +$H100     +$J100</f>
        <v>13722200</v>
      </c>
      <c r="O100" s="38">
        <f>IF(($E100     =0),0,($N100     /$E100     ))</f>
        <v>0.98712930766642715</v>
      </c>
      <c r="P100" s="33">
        <v>3226140</v>
      </c>
      <c r="Q100" s="33">
        <v>14150760</v>
      </c>
      <c r="R100" s="33">
        <v>13424760</v>
      </c>
      <c r="S100" s="33">
        <v>13424760</v>
      </c>
      <c r="T100" s="38">
        <f>IF(($R100     =0),0,($S100     /$R100     ))</f>
        <v>1</v>
      </c>
      <c r="U100" s="38">
        <f>IF(($P100     =0),0,(($J100     /$P100     )-1))</f>
        <v>1.4534273156155653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68567111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21137146</v>
      </c>
      <c r="K101" s="39">
        <f>IF(($E101     =0),0,($J101     /$E101     ))</f>
        <v>0.30826945589117793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64440960</v>
      </c>
      <c r="O101" s="39">
        <f>IF(($E101     =0),0,($N101     /$E101     ))</f>
        <v>0.93982317557465711</v>
      </c>
      <c r="P101" s="34">
        <f>SUM(P97:P100)</f>
        <v>55776401</v>
      </c>
      <c r="Q101" s="34">
        <f>SUM(Q97:Q100)</f>
        <v>106788657</v>
      </c>
      <c r="R101" s="34">
        <f>SUM(R97:R100)</f>
        <v>102659639</v>
      </c>
      <c r="S101" s="34">
        <f>SUM(S97:S100)</f>
        <v>105113043</v>
      </c>
      <c r="T101" s="39">
        <f>IF(($R101     =0),0,($S101     /$R101     ))</f>
        <v>1.0238984280862315</v>
      </c>
      <c r="U101" s="39">
        <f>IF(($P101     =0),0,(($J101     /$P101     )-1))</f>
        <v>-0.62103782924251427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397613383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29402348</v>
      </c>
      <c r="K102" s="39">
        <f>IF(($E102     =0),0,($J102     /$E102     ))</f>
        <v>7.3947078385940543E-2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133595123</v>
      </c>
      <c r="O102" s="39">
        <f>IF(($E102     =0),0,($N102     /$E102     ))</f>
        <v>0.33599252115716638</v>
      </c>
      <c r="P102" s="34">
        <f>SUM(P88:P90,P92:P95,P97:P100)</f>
        <v>90428186</v>
      </c>
      <c r="Q102" s="34">
        <f>SUM(Q88:Q90,Q92:Q95,Q97:Q100)</f>
        <v>230899150</v>
      </c>
      <c r="R102" s="34">
        <f>SUM(R88:R90,R92:R95,R97:R100)</f>
        <v>187457517</v>
      </c>
      <c r="S102" s="34">
        <f>SUM(S88:S90,S92:S95,S97:S100)</f>
        <v>186433231</v>
      </c>
      <c r="T102" s="39">
        <f>IF(($R102     =0),0,($S102     /$R102     ))</f>
        <v>0.99453590330015951</v>
      </c>
      <c r="U102" s="39">
        <f>IF(($P102     =0),0,(($J102     /$P102     )-1))</f>
        <v>-0.67485416549216193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24543734</v>
      </c>
      <c r="K105" s="38">
        <f t="shared" ref="K105:K136" si="26">IF(($E105     =0),0,($J105     /$E105     ))</f>
        <v>0.29704379882277693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81931312</v>
      </c>
      <c r="O105" s="38">
        <f t="shared" ref="O105:O136" si="29">IF(($E105     =0),0,($N105     /$E105     ))</f>
        <v>0.99158457955151269</v>
      </c>
      <c r="P105" s="33">
        <v>24573362</v>
      </c>
      <c r="Q105" s="33">
        <v>80087080</v>
      </c>
      <c r="R105" s="33">
        <v>80087080</v>
      </c>
      <c r="S105" s="33">
        <v>79353548</v>
      </c>
      <c r="T105" s="38">
        <f t="shared" ref="T105:T136" si="30">IF(($R105     =0),0,($S105     /$R105     ))</f>
        <v>0.9908408197676829</v>
      </c>
      <c r="U105" s="38">
        <f t="shared" ref="U105:U136" si="31">IF(($P105     =0),0,(($J105     /$P105     )-1))</f>
        <v>-1.2056958262365303E-3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24543734</v>
      </c>
      <c r="K106" s="39">
        <f t="shared" si="26"/>
        <v>0.29704379882277693</v>
      </c>
      <c r="L106" s="34">
        <f>L105</f>
        <v>0</v>
      </c>
      <c r="M106" s="39">
        <f t="shared" si="27"/>
        <v>0</v>
      </c>
      <c r="N106" s="34">
        <f t="shared" si="28"/>
        <v>81931312</v>
      </c>
      <c r="O106" s="39">
        <f t="shared" si="29"/>
        <v>0.99158457955151269</v>
      </c>
      <c r="P106" s="34">
        <f>P105</f>
        <v>24573362</v>
      </c>
      <c r="Q106" s="34">
        <f>Q105</f>
        <v>80087080</v>
      </c>
      <c r="R106" s="34">
        <f>R105</f>
        <v>80087080</v>
      </c>
      <c r="S106" s="34">
        <f>S105</f>
        <v>79353548</v>
      </c>
      <c r="T106" s="39">
        <f t="shared" si="30"/>
        <v>0.9908408197676829</v>
      </c>
      <c r="U106" s="39">
        <f t="shared" si="31"/>
        <v>-1.2056958262365303E-3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151773829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36904240</v>
      </c>
      <c r="K107" s="38">
        <f t="shared" si="26"/>
        <v>0.24315285608298121</v>
      </c>
      <c r="L107" s="33">
        <v>0</v>
      </c>
      <c r="M107" s="38">
        <f t="shared" si="27"/>
        <v>0</v>
      </c>
      <c r="N107" s="33">
        <f t="shared" si="28"/>
        <v>151654210</v>
      </c>
      <c r="O107" s="38">
        <f t="shared" si="29"/>
        <v>0.99921186016859331</v>
      </c>
      <c r="P107" s="33">
        <v>35342764</v>
      </c>
      <c r="Q107" s="33">
        <v>141345072</v>
      </c>
      <c r="R107" s="33">
        <v>167843837</v>
      </c>
      <c r="S107" s="33">
        <v>166179614</v>
      </c>
      <c r="T107" s="38">
        <f t="shared" si="30"/>
        <v>0.99008469402424348</v>
      </c>
      <c r="U107" s="38">
        <f t="shared" si="31"/>
        <v>4.4180924842210922E-2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12292740</v>
      </c>
      <c r="R108" s="33">
        <v>12285240</v>
      </c>
      <c r="S108" s="33">
        <v>64050</v>
      </c>
      <c r="T108" s="38">
        <f t="shared" si="30"/>
        <v>5.2135733612041768E-3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14179636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0.88498463571279262</v>
      </c>
      <c r="P109" s="33">
        <v>0</v>
      </c>
      <c r="Q109" s="33">
        <v>21288000</v>
      </c>
      <c r="R109" s="33">
        <v>21288000</v>
      </c>
      <c r="S109" s="33">
        <v>21288000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174850000</v>
      </c>
      <c r="O110" s="38">
        <f t="shared" si="29"/>
        <v>0.74974058161173862</v>
      </c>
      <c r="P110" s="33">
        <v>55699000</v>
      </c>
      <c r="Q110" s="33">
        <v>222845997</v>
      </c>
      <c r="R110" s="33">
        <v>266999997</v>
      </c>
      <c r="S110" s="33">
        <v>267239495</v>
      </c>
      <c r="T110" s="38">
        <f t="shared" si="30"/>
        <v>1.0008969962647603</v>
      </c>
      <c r="U110" s="38">
        <f t="shared" si="31"/>
        <v>-1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737416</v>
      </c>
      <c r="K111" s="38">
        <f t="shared" si="26"/>
        <v>0.20421379119357519</v>
      </c>
      <c r="L111" s="33">
        <v>0</v>
      </c>
      <c r="M111" s="38">
        <f t="shared" si="27"/>
        <v>0</v>
      </c>
      <c r="N111" s="33">
        <f t="shared" si="28"/>
        <v>2442210</v>
      </c>
      <c r="O111" s="38">
        <f t="shared" si="29"/>
        <v>0.67632511769592907</v>
      </c>
      <c r="P111" s="33">
        <v>1261866</v>
      </c>
      <c r="Q111" s="33">
        <v>4468000</v>
      </c>
      <c r="R111" s="33">
        <v>4468000</v>
      </c>
      <c r="S111" s="33">
        <v>3262643</v>
      </c>
      <c r="T111" s="38">
        <f t="shared" si="30"/>
        <v>0.73022448522829009</v>
      </c>
      <c r="U111" s="38">
        <f t="shared" si="31"/>
        <v>-0.41561465321991398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413530765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37641656</v>
      </c>
      <c r="K112" s="39">
        <f t="shared" si="26"/>
        <v>9.1025043807804726E-2</v>
      </c>
      <c r="L112" s="34">
        <f>SUM(L107:L111)</f>
        <v>0</v>
      </c>
      <c r="M112" s="39">
        <f t="shared" si="27"/>
        <v>0</v>
      </c>
      <c r="N112" s="34">
        <f t="shared" si="28"/>
        <v>341495180</v>
      </c>
      <c r="O112" s="39">
        <f t="shared" si="29"/>
        <v>0.82580356506244468</v>
      </c>
      <c r="P112" s="34">
        <f>SUM(P107:P111)</f>
        <v>92303630</v>
      </c>
      <c r="Q112" s="34">
        <f>SUM(Q107:Q111)</f>
        <v>402239809</v>
      </c>
      <c r="R112" s="34">
        <f>SUM(R107:R111)</f>
        <v>472885074</v>
      </c>
      <c r="S112" s="34">
        <f>SUM(S107:S111)</f>
        <v>458033802</v>
      </c>
      <c r="T112" s="39">
        <f t="shared" si="30"/>
        <v>0.96859433123067873</v>
      </c>
      <c r="U112" s="39">
        <f t="shared" si="31"/>
        <v>-0.59219744662263007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2776240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6812907</v>
      </c>
      <c r="O113" s="38">
        <f t="shared" si="29"/>
        <v>0</v>
      </c>
      <c r="P113" s="33">
        <v>1441417</v>
      </c>
      <c r="Q113" s="33">
        <v>0</v>
      </c>
      <c r="R113" s="33">
        <v>0</v>
      </c>
      <c r="S113" s="33">
        <v>4694950</v>
      </c>
      <c r="T113" s="38">
        <f t="shared" si="30"/>
        <v>0</v>
      </c>
      <c r="U113" s="38">
        <f t="shared" si="31"/>
        <v>0.92604915857104508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14533500</v>
      </c>
      <c r="K114" s="38">
        <f t="shared" si="26"/>
        <v>0.24877319561635389</v>
      </c>
      <c r="L114" s="33">
        <v>0</v>
      </c>
      <c r="M114" s="38">
        <f t="shared" si="27"/>
        <v>0</v>
      </c>
      <c r="N114" s="33">
        <f t="shared" si="28"/>
        <v>58131750</v>
      </c>
      <c r="O114" s="38">
        <f t="shared" si="29"/>
        <v>0.99505426870822444</v>
      </c>
      <c r="P114" s="33">
        <v>9193000</v>
      </c>
      <c r="Q114" s="33">
        <v>55295088</v>
      </c>
      <c r="R114" s="33">
        <v>56226820</v>
      </c>
      <c r="S114" s="33">
        <v>55717000</v>
      </c>
      <c r="T114" s="38">
        <f t="shared" si="30"/>
        <v>0.99093279683965763</v>
      </c>
      <c r="U114" s="38">
        <f t="shared" si="31"/>
        <v>0.58093114326117701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1966557</v>
      </c>
      <c r="K115" s="38">
        <f t="shared" si="26"/>
        <v>0.25095798984201528</v>
      </c>
      <c r="L115" s="33">
        <v>0</v>
      </c>
      <c r="M115" s="38">
        <f t="shared" si="27"/>
        <v>0</v>
      </c>
      <c r="N115" s="33">
        <f t="shared" si="28"/>
        <v>7854717</v>
      </c>
      <c r="O115" s="38">
        <f t="shared" si="29"/>
        <v>1.0023630075802048</v>
      </c>
      <c r="P115" s="33">
        <v>1892800</v>
      </c>
      <c r="Q115" s="33">
        <v>8863600</v>
      </c>
      <c r="R115" s="33">
        <v>8863600</v>
      </c>
      <c r="S115" s="33">
        <v>8863600</v>
      </c>
      <c r="T115" s="38">
        <f t="shared" si="30"/>
        <v>1</v>
      </c>
      <c r="U115" s="38">
        <f t="shared" si="31"/>
        <v>3.8967138630600084E-2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2356750</v>
      </c>
      <c r="Q116" s="33">
        <v>10730750</v>
      </c>
      <c r="R116" s="33">
        <v>7254750</v>
      </c>
      <c r="S116" s="33">
        <v>10924750</v>
      </c>
      <c r="T116" s="38">
        <f t="shared" si="30"/>
        <v>1.5058754609049243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3516000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1357753</v>
      </c>
      <c r="K117" s="38">
        <f t="shared" si="26"/>
        <v>0.38616410693970421</v>
      </c>
      <c r="L117" s="33">
        <v>0</v>
      </c>
      <c r="M117" s="38">
        <f t="shared" si="27"/>
        <v>0</v>
      </c>
      <c r="N117" s="33">
        <f t="shared" si="28"/>
        <v>3728685</v>
      </c>
      <c r="O117" s="38">
        <f t="shared" si="29"/>
        <v>1.060490614334471</v>
      </c>
      <c r="P117" s="33">
        <v>5217090</v>
      </c>
      <c r="Q117" s="33">
        <v>4447530</v>
      </c>
      <c r="R117" s="33">
        <v>4447530</v>
      </c>
      <c r="S117" s="33">
        <v>-116517</v>
      </c>
      <c r="T117" s="38">
        <f t="shared" si="30"/>
        <v>-2.6198136943427024E-2</v>
      </c>
      <c r="U117" s="38">
        <f t="shared" si="31"/>
        <v>-0.73974897883686119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87083363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20634050</v>
      </c>
      <c r="K121" s="39">
        <f t="shared" si="26"/>
        <v>0.23694594798779189</v>
      </c>
      <c r="L121" s="34">
        <f>SUM(L113:L120)</f>
        <v>0</v>
      </c>
      <c r="M121" s="39">
        <f t="shared" si="27"/>
        <v>0</v>
      </c>
      <c r="N121" s="34">
        <f t="shared" si="28"/>
        <v>83828309</v>
      </c>
      <c r="O121" s="39">
        <f t="shared" si="29"/>
        <v>0.96262140220744574</v>
      </c>
      <c r="P121" s="34">
        <f>SUM(P113:P120)</f>
        <v>20101057</v>
      </c>
      <c r="Q121" s="34">
        <f>SUM(Q113:Q120)</f>
        <v>82323972</v>
      </c>
      <c r="R121" s="34">
        <f>SUM(R113:R120)</f>
        <v>79779704</v>
      </c>
      <c r="S121" s="34">
        <f>SUM(S113:S120)</f>
        <v>80083783</v>
      </c>
      <c r="T121" s="39">
        <f t="shared" si="30"/>
        <v>1.0038114831812361</v>
      </c>
      <c r="U121" s="39">
        <f t="shared" si="31"/>
        <v>2.6515670295348182E-2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137536051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34388932</v>
      </c>
      <c r="K122" s="38">
        <f t="shared" si="26"/>
        <v>0.25003576698592284</v>
      </c>
      <c r="L122" s="33">
        <v>0</v>
      </c>
      <c r="M122" s="38">
        <f t="shared" si="27"/>
        <v>0</v>
      </c>
      <c r="N122" s="33">
        <f t="shared" si="28"/>
        <v>137527069</v>
      </c>
      <c r="O122" s="38">
        <f t="shared" si="29"/>
        <v>0.99993469348629183</v>
      </c>
      <c r="P122" s="33">
        <v>33191906</v>
      </c>
      <c r="Q122" s="33">
        <v>139242494</v>
      </c>
      <c r="R122" s="33">
        <v>164562494</v>
      </c>
      <c r="S122" s="33">
        <v>164558406</v>
      </c>
      <c r="T122" s="38">
        <f t="shared" si="30"/>
        <v>0.99997515837357209</v>
      </c>
      <c r="U122" s="38">
        <f t="shared" si="31"/>
        <v>3.606379217873168E-2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824061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824061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240047224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64130274</v>
      </c>
      <c r="K124" s="38">
        <f t="shared" si="26"/>
        <v>0.26715690742584886</v>
      </c>
      <c r="L124" s="33">
        <v>0</v>
      </c>
      <c r="M124" s="38">
        <f t="shared" si="27"/>
        <v>0</v>
      </c>
      <c r="N124" s="33">
        <f t="shared" si="28"/>
        <v>230888619</v>
      </c>
      <c r="O124" s="38">
        <f t="shared" si="29"/>
        <v>0.96184665314021711</v>
      </c>
      <c r="P124" s="33">
        <v>58037275</v>
      </c>
      <c r="Q124" s="33">
        <v>220650840</v>
      </c>
      <c r="R124" s="33">
        <v>262382312</v>
      </c>
      <c r="S124" s="33">
        <v>254263863</v>
      </c>
      <c r="T124" s="38">
        <f t="shared" si="30"/>
        <v>0.96905870316441145</v>
      </c>
      <c r="U124" s="38">
        <f t="shared" si="31"/>
        <v>0.10498423642391885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116545000</v>
      </c>
      <c r="Q125" s="33">
        <v>72630000</v>
      </c>
      <c r="R125" s="33">
        <v>72630000</v>
      </c>
      <c r="S125" s="33">
        <v>116545000</v>
      </c>
      <c r="T125" s="38">
        <f t="shared" si="30"/>
        <v>1.6046399559410711</v>
      </c>
      <c r="U125" s="38">
        <f t="shared" si="31"/>
        <v>-1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449963279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99343267</v>
      </c>
      <c r="K126" s="39">
        <f t="shared" si="26"/>
        <v>0.2207808317620514</v>
      </c>
      <c r="L126" s="34">
        <f>SUM(L122:L125)</f>
        <v>0</v>
      </c>
      <c r="M126" s="39">
        <f t="shared" si="27"/>
        <v>0</v>
      </c>
      <c r="N126" s="34">
        <f t="shared" si="28"/>
        <v>369239749</v>
      </c>
      <c r="O126" s="39">
        <f t="shared" si="29"/>
        <v>0.82059973831775723</v>
      </c>
      <c r="P126" s="34">
        <f>SUM(P122:P125)</f>
        <v>207774181</v>
      </c>
      <c r="Q126" s="34">
        <f>SUM(Q122:Q125)</f>
        <v>432653334</v>
      </c>
      <c r="R126" s="34">
        <f>SUM(R122:R125)</f>
        <v>499704806</v>
      </c>
      <c r="S126" s="34">
        <f>SUM(S122:S125)</f>
        <v>535367269</v>
      </c>
      <c r="T126" s="39">
        <f t="shared" si="30"/>
        <v>1.0713670602559704</v>
      </c>
      <c r="U126" s="39">
        <f t="shared" si="31"/>
        <v>-0.52186904781975774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55093966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11649422</v>
      </c>
      <c r="K127" s="38">
        <f t="shared" si="26"/>
        <v>0.21144642228152535</v>
      </c>
      <c r="L127" s="33">
        <v>0</v>
      </c>
      <c r="M127" s="38">
        <f t="shared" si="27"/>
        <v>0</v>
      </c>
      <c r="N127" s="33">
        <f t="shared" si="28"/>
        <v>45472670</v>
      </c>
      <c r="O127" s="38">
        <f t="shared" si="29"/>
        <v>0.82536570338755433</v>
      </c>
      <c r="P127" s="33">
        <v>14914546</v>
      </c>
      <c r="Q127" s="33">
        <v>62323833</v>
      </c>
      <c r="R127" s="33">
        <v>64501833</v>
      </c>
      <c r="S127" s="33">
        <v>50374765</v>
      </c>
      <c r="T127" s="38">
        <f t="shared" si="30"/>
        <v>0.78098191411087492</v>
      </c>
      <c r="U127" s="38">
        <f t="shared" si="31"/>
        <v>-0.21892211804502804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36455000</v>
      </c>
      <c r="K130" s="38">
        <f t="shared" si="26"/>
        <v>0.25000171445422065</v>
      </c>
      <c r="L130" s="33">
        <v>0</v>
      </c>
      <c r="M130" s="38">
        <f t="shared" si="27"/>
        <v>0</v>
      </c>
      <c r="N130" s="33">
        <f t="shared" si="28"/>
        <v>145819000</v>
      </c>
      <c r="O130" s="38">
        <f t="shared" si="29"/>
        <v>1</v>
      </c>
      <c r="P130" s="33">
        <v>34610000</v>
      </c>
      <c r="Q130" s="33">
        <v>165931000</v>
      </c>
      <c r="R130" s="33">
        <v>165931000</v>
      </c>
      <c r="S130" s="33">
        <v>165931000</v>
      </c>
      <c r="T130" s="38">
        <f t="shared" si="30"/>
        <v>1</v>
      </c>
      <c r="U130" s="38">
        <f t="shared" si="31"/>
        <v>5.330829240104018E-2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200912966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48104422</v>
      </c>
      <c r="K132" s="39">
        <f t="shared" si="26"/>
        <v>0.23942915660306363</v>
      </c>
      <c r="L132" s="34">
        <f>SUM(L127:L131)</f>
        <v>0</v>
      </c>
      <c r="M132" s="39">
        <f t="shared" si="27"/>
        <v>0</v>
      </c>
      <c r="N132" s="34">
        <f t="shared" si="28"/>
        <v>191291670</v>
      </c>
      <c r="O132" s="39">
        <f t="shared" si="29"/>
        <v>0.95211212003111834</v>
      </c>
      <c r="P132" s="34">
        <f>SUM(P127:P131)</f>
        <v>49524546</v>
      </c>
      <c r="Q132" s="34">
        <f>SUM(Q127:Q131)</f>
        <v>228254833</v>
      </c>
      <c r="R132" s="34">
        <f>SUM(R127:R131)</f>
        <v>230432833</v>
      </c>
      <c r="S132" s="34">
        <f>SUM(S127:S131)</f>
        <v>216305765</v>
      </c>
      <c r="T132" s="39">
        <f t="shared" si="30"/>
        <v>0.93869333715998704</v>
      </c>
      <c r="U132" s="39">
        <f t="shared" si="31"/>
        <v>-2.8675154336599062E-2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462800246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77377860</v>
      </c>
      <c r="K133" s="38">
        <f t="shared" si="26"/>
        <v>0.16719494137866123</v>
      </c>
      <c r="L133" s="33">
        <v>0</v>
      </c>
      <c r="M133" s="38">
        <f t="shared" si="27"/>
        <v>0</v>
      </c>
      <c r="N133" s="33">
        <f t="shared" si="28"/>
        <v>83740768</v>
      </c>
      <c r="O133" s="38">
        <f t="shared" si="29"/>
        <v>0.18094365490030445</v>
      </c>
      <c r="P133" s="33">
        <v>828489</v>
      </c>
      <c r="Q133" s="33">
        <v>8310057</v>
      </c>
      <c r="R133" s="33">
        <v>7149120</v>
      </c>
      <c r="S133" s="33">
        <v>6736265</v>
      </c>
      <c r="T133" s="38">
        <f t="shared" si="30"/>
        <v>0.94225093438073493</v>
      </c>
      <c r="U133" s="38">
        <f t="shared" si="31"/>
        <v>92.396363741703269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0</v>
      </c>
      <c r="Q134" s="33">
        <v>32255000</v>
      </c>
      <c r="R134" s="33">
        <v>36701000</v>
      </c>
      <c r="S134" s="33">
        <v>14514000</v>
      </c>
      <c r="T134" s="38">
        <f t="shared" si="30"/>
        <v>0.39546606359499742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26024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43779</v>
      </c>
      <c r="K135" s="38">
        <f t="shared" si="26"/>
        <v>1.6822548416845988</v>
      </c>
      <c r="L135" s="33">
        <v>0</v>
      </c>
      <c r="M135" s="38">
        <f t="shared" si="27"/>
        <v>0</v>
      </c>
      <c r="N135" s="33">
        <f t="shared" si="28"/>
        <v>65224</v>
      </c>
      <c r="O135" s="38">
        <f t="shared" si="29"/>
        <v>2.5063018751921304</v>
      </c>
      <c r="P135" s="33">
        <v>340</v>
      </c>
      <c r="Q135" s="33">
        <v>5364000</v>
      </c>
      <c r="R135" s="33">
        <v>22753220</v>
      </c>
      <c r="S135" s="33">
        <v>318539</v>
      </c>
      <c r="T135" s="38">
        <f t="shared" si="30"/>
        <v>1.3999732785073937E-2</v>
      </c>
      <c r="U135" s="38">
        <f t="shared" si="31"/>
        <v>127.76176470588234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6162950</v>
      </c>
      <c r="K136" s="38">
        <f t="shared" si="26"/>
        <v>0.25678958333333335</v>
      </c>
      <c r="L136" s="33">
        <v>0</v>
      </c>
      <c r="M136" s="38">
        <f t="shared" si="27"/>
        <v>0</v>
      </c>
      <c r="N136" s="33">
        <f t="shared" si="28"/>
        <v>24340465</v>
      </c>
      <c r="O136" s="38">
        <f t="shared" si="29"/>
        <v>1.0141860416666666</v>
      </c>
      <c r="P136" s="33">
        <v>10648355</v>
      </c>
      <c r="Q136" s="33">
        <v>21710647</v>
      </c>
      <c r="R136" s="33">
        <v>23809010</v>
      </c>
      <c r="S136" s="33">
        <v>21518516</v>
      </c>
      <c r="T136" s="38">
        <f t="shared" si="30"/>
        <v>0.90379717594305686</v>
      </c>
      <c r="U136" s="38">
        <f t="shared" si="31"/>
        <v>-0.42122985193487628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520293270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83584589</v>
      </c>
      <c r="K137" s="39">
        <f t="shared" ref="K137:K170" si="34">IF(($E137     =0),0,($J137     /$E137     ))</f>
        <v>0.16064899128908586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133247457</v>
      </c>
      <c r="O137" s="39">
        <f t="shared" ref="O137:O170" si="37">IF(($E137     =0),0,($N137     /$E137     ))</f>
        <v>0.25610067376039669</v>
      </c>
      <c r="P137" s="34">
        <f>SUM(P133:P136)</f>
        <v>11477184</v>
      </c>
      <c r="Q137" s="34">
        <f>SUM(Q133:Q136)</f>
        <v>67639704</v>
      </c>
      <c r="R137" s="34">
        <f>SUM(R133:R136)</f>
        <v>90412350</v>
      </c>
      <c r="S137" s="34">
        <f>SUM(S133:S136)</f>
        <v>43087320</v>
      </c>
      <c r="T137" s="39">
        <f t="shared" ref="T137:T170" si="38">IF(($R137     =0),0,($S137     /$R137     ))</f>
        <v>0.47656454013196203</v>
      </c>
      <c r="U137" s="39">
        <f t="shared" ref="U137:U170" si="39">IF(($P137     =0),0,(($J137     /$P137     )-1))</f>
        <v>6.2826739555626192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3089250</v>
      </c>
      <c r="K138" s="38">
        <f t="shared" si="34"/>
        <v>0.24999393071301984</v>
      </c>
      <c r="L138" s="33">
        <v>0</v>
      </c>
      <c r="M138" s="38">
        <f t="shared" si="35"/>
        <v>0</v>
      </c>
      <c r="N138" s="33">
        <f t="shared" si="36"/>
        <v>12357300</v>
      </c>
      <c r="O138" s="38">
        <f t="shared" si="37"/>
        <v>1</v>
      </c>
      <c r="P138" s="33">
        <v>2975550</v>
      </c>
      <c r="Q138" s="33">
        <v>12239280</v>
      </c>
      <c r="R138" s="33">
        <v>18097280</v>
      </c>
      <c r="S138" s="33">
        <v>13059720</v>
      </c>
      <c r="T138" s="38">
        <f t="shared" si="38"/>
        <v>0.7216399370513138</v>
      </c>
      <c r="U138" s="38">
        <f t="shared" si="39"/>
        <v>3.8211423098250652E-2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36363708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7880821</v>
      </c>
      <c r="K139" s="38">
        <f t="shared" si="34"/>
        <v>0.21672215055736341</v>
      </c>
      <c r="L139" s="33">
        <v>0</v>
      </c>
      <c r="M139" s="38">
        <f t="shared" si="35"/>
        <v>0</v>
      </c>
      <c r="N139" s="33">
        <f t="shared" si="36"/>
        <v>31522669</v>
      </c>
      <c r="O139" s="38">
        <f t="shared" si="37"/>
        <v>0.86687168976277118</v>
      </c>
      <c r="P139" s="33">
        <v>32780114</v>
      </c>
      <c r="Q139" s="33">
        <v>32780115</v>
      </c>
      <c r="R139" s="33">
        <v>32780115</v>
      </c>
      <c r="S139" s="33">
        <v>32780114</v>
      </c>
      <c r="T139" s="38">
        <f t="shared" si="38"/>
        <v>0.99999996949370062</v>
      </c>
      <c r="U139" s="38">
        <f t="shared" si="39"/>
        <v>-0.75958530833663362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1000000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49721008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10970071</v>
      </c>
      <c r="K144" s="39">
        <f t="shared" si="34"/>
        <v>0.22063251412762991</v>
      </c>
      <c r="L144" s="34">
        <f>SUM(L138:L143)</f>
        <v>0</v>
      </c>
      <c r="M144" s="39">
        <f t="shared" si="35"/>
        <v>0</v>
      </c>
      <c r="N144" s="34">
        <f t="shared" si="36"/>
        <v>43879969</v>
      </c>
      <c r="O144" s="39">
        <f t="shared" si="37"/>
        <v>0.882523721160279</v>
      </c>
      <c r="P144" s="34">
        <f>SUM(P138:P143)</f>
        <v>35755664</v>
      </c>
      <c r="Q144" s="34">
        <f>SUM(Q138:Q143)</f>
        <v>45519395</v>
      </c>
      <c r="R144" s="34">
        <f>SUM(R138:R143)</f>
        <v>50877395</v>
      </c>
      <c r="S144" s="34">
        <f>SUM(S138:S143)</f>
        <v>45839834</v>
      </c>
      <c r="T144" s="39">
        <f t="shared" si="38"/>
        <v>0.9009862631528206</v>
      </c>
      <c r="U144" s="39">
        <f t="shared" si="39"/>
        <v>-0.69319347558473532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9944052</v>
      </c>
      <c r="K146" s="38">
        <f t="shared" si="34"/>
        <v>0.29638792517615081</v>
      </c>
      <c r="L146" s="33">
        <v>0</v>
      </c>
      <c r="M146" s="38">
        <f t="shared" si="35"/>
        <v>0</v>
      </c>
      <c r="N146" s="33">
        <f t="shared" si="36"/>
        <v>40868555</v>
      </c>
      <c r="O146" s="38">
        <f t="shared" si="37"/>
        <v>1.2181097023021805</v>
      </c>
      <c r="P146" s="33">
        <v>10761443</v>
      </c>
      <c r="Q146" s="33">
        <v>34796322</v>
      </c>
      <c r="R146" s="33">
        <v>37400000</v>
      </c>
      <c r="S146" s="33">
        <v>44492247</v>
      </c>
      <c r="T146" s="38">
        <f t="shared" si="38"/>
        <v>1.1896322727272728</v>
      </c>
      <c r="U146" s="38">
        <f t="shared" si="39"/>
        <v>-7.5955520091496975E-2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0</v>
      </c>
      <c r="Q147" s="33">
        <v>44280000</v>
      </c>
      <c r="R147" s="33">
        <v>54280000</v>
      </c>
      <c r="S147" s="33">
        <v>54280000</v>
      </c>
      <c r="T147" s="38">
        <f t="shared" si="38"/>
        <v>1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30511000</v>
      </c>
      <c r="K148" s="38">
        <f t="shared" si="34"/>
        <v>0.25000204845833024</v>
      </c>
      <c r="L148" s="33">
        <v>0</v>
      </c>
      <c r="M148" s="38">
        <f t="shared" si="35"/>
        <v>0</v>
      </c>
      <c r="N148" s="33">
        <f t="shared" si="36"/>
        <v>122043000</v>
      </c>
      <c r="O148" s="38">
        <f t="shared" si="37"/>
        <v>1</v>
      </c>
      <c r="P148" s="33">
        <v>45515000</v>
      </c>
      <c r="Q148" s="33">
        <v>0</v>
      </c>
      <c r="R148" s="33">
        <v>138325000</v>
      </c>
      <c r="S148" s="33">
        <v>138325000</v>
      </c>
      <c r="T148" s="38">
        <f t="shared" si="38"/>
        <v>1</v>
      </c>
      <c r="U148" s="38">
        <f t="shared" si="39"/>
        <v>-0.32964956607711748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252446000</v>
      </c>
      <c r="K149" s="38">
        <f t="shared" si="34"/>
        <v>0.53346209601413286</v>
      </c>
      <c r="L149" s="33">
        <v>0</v>
      </c>
      <c r="M149" s="38">
        <f t="shared" si="35"/>
        <v>0</v>
      </c>
      <c r="N149" s="33">
        <f t="shared" si="36"/>
        <v>449622000</v>
      </c>
      <c r="O149" s="38">
        <f t="shared" si="37"/>
        <v>0.95012911487631602</v>
      </c>
      <c r="P149" s="33">
        <v>293756000</v>
      </c>
      <c r="Q149" s="33">
        <v>449897000</v>
      </c>
      <c r="R149" s="33">
        <v>505993000</v>
      </c>
      <c r="S149" s="33">
        <v>496247000</v>
      </c>
      <c r="T149" s="38">
        <f t="shared" si="38"/>
        <v>0.9807388639763791</v>
      </c>
      <c r="U149" s="38">
        <f t="shared" si="39"/>
        <v>-0.14062691485450507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292901052</v>
      </c>
      <c r="K150" s="39">
        <f t="shared" si="34"/>
        <v>0.43515507302229489</v>
      </c>
      <c r="L150" s="34">
        <f>SUM(L145:L149)</f>
        <v>0</v>
      </c>
      <c r="M150" s="39">
        <f t="shared" si="35"/>
        <v>0</v>
      </c>
      <c r="N150" s="34">
        <f t="shared" si="36"/>
        <v>656813555</v>
      </c>
      <c r="O150" s="39">
        <f t="shared" si="37"/>
        <v>0.97580991442822851</v>
      </c>
      <c r="P150" s="34">
        <f>SUM(P145:P149)</f>
        <v>350032443</v>
      </c>
      <c r="Q150" s="34">
        <f>SUM(Q145:Q149)</f>
        <v>528973322</v>
      </c>
      <c r="R150" s="34">
        <f>SUM(R145:R149)</f>
        <v>735998000</v>
      </c>
      <c r="S150" s="34">
        <f>SUM(S145:S149)</f>
        <v>733344247</v>
      </c>
      <c r="T150" s="39">
        <f t="shared" si="38"/>
        <v>0.99639434753898792</v>
      </c>
      <c r="U150" s="39">
        <f t="shared" si="39"/>
        <v>-0.16321741639245713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1399299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48412</v>
      </c>
      <c r="K152" s="38">
        <f t="shared" si="34"/>
        <v>3.4597323374060872E-2</v>
      </c>
      <c r="L152" s="33">
        <v>0</v>
      </c>
      <c r="M152" s="38">
        <f t="shared" si="35"/>
        <v>0</v>
      </c>
      <c r="N152" s="33">
        <f t="shared" si="36"/>
        <v>138012</v>
      </c>
      <c r="O152" s="38">
        <f t="shared" si="37"/>
        <v>9.8629385142131876E-2</v>
      </c>
      <c r="P152" s="33">
        <v>44950</v>
      </c>
      <c r="Q152" s="33">
        <v>1000500</v>
      </c>
      <c r="R152" s="33">
        <v>199200</v>
      </c>
      <c r="S152" s="33">
        <v>134800</v>
      </c>
      <c r="T152" s="38">
        <f t="shared" si="38"/>
        <v>0.67670682730923692</v>
      </c>
      <c r="U152" s="38">
        <f t="shared" si="39"/>
        <v>7.7018909899888799E-2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150854510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51532000</v>
      </c>
      <c r="K153" s="38">
        <f t="shared" si="34"/>
        <v>0.34160065880695245</v>
      </c>
      <c r="L153" s="33">
        <v>0</v>
      </c>
      <c r="M153" s="38">
        <f t="shared" si="35"/>
        <v>0</v>
      </c>
      <c r="N153" s="33">
        <f t="shared" si="36"/>
        <v>206125000</v>
      </c>
      <c r="O153" s="38">
        <f t="shared" si="37"/>
        <v>1.3663827485170976</v>
      </c>
      <c r="P153" s="33">
        <v>46492000</v>
      </c>
      <c r="Q153" s="33">
        <v>138152250</v>
      </c>
      <c r="R153" s="33">
        <v>182460650</v>
      </c>
      <c r="S153" s="33">
        <v>234792000</v>
      </c>
      <c r="T153" s="38">
        <f t="shared" si="38"/>
        <v>1.2868089640149807</v>
      </c>
      <c r="U153" s="38">
        <f t="shared" si="39"/>
        <v>0.10840574722532903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3032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3859</v>
      </c>
      <c r="O155" s="38">
        <f t="shared" si="37"/>
        <v>0</v>
      </c>
      <c r="P155" s="33">
        <v>402</v>
      </c>
      <c r="Q155" s="33">
        <v>0</v>
      </c>
      <c r="R155" s="33">
        <v>0</v>
      </c>
      <c r="S155" s="33">
        <v>402</v>
      </c>
      <c r="T155" s="38">
        <f t="shared" si="38"/>
        <v>0</v>
      </c>
      <c r="U155" s="38">
        <f t="shared" si="39"/>
        <v>6.5422885572139302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152253809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51583444</v>
      </c>
      <c r="K157" s="39">
        <f t="shared" si="34"/>
        <v>0.33879903786183768</v>
      </c>
      <c r="L157" s="34">
        <f>SUM(L151:L156)</f>
        <v>0</v>
      </c>
      <c r="M157" s="39">
        <f t="shared" si="35"/>
        <v>0</v>
      </c>
      <c r="N157" s="34">
        <f t="shared" si="36"/>
        <v>206266871</v>
      </c>
      <c r="O157" s="39">
        <f t="shared" si="37"/>
        <v>1.3547567207333382</v>
      </c>
      <c r="P157" s="34">
        <f>SUM(P151:P156)</f>
        <v>46537352</v>
      </c>
      <c r="Q157" s="34">
        <f>SUM(Q151:Q156)</f>
        <v>139152750</v>
      </c>
      <c r="R157" s="34">
        <f>SUM(R151:R156)</f>
        <v>182659850</v>
      </c>
      <c r="S157" s="34">
        <f>SUM(S151:S156)</f>
        <v>234927202</v>
      </c>
      <c r="T157" s="39">
        <f t="shared" si="38"/>
        <v>1.2861458169378766</v>
      </c>
      <c r="U157" s="39">
        <f t="shared" si="39"/>
        <v>0.10843100827911312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45336000</v>
      </c>
      <c r="Q158" s="33">
        <v>7498000</v>
      </c>
      <c r="R158" s="33">
        <v>7498000</v>
      </c>
      <c r="S158" s="33">
        <v>45336000</v>
      </c>
      <c r="T158" s="38">
        <f t="shared" si="38"/>
        <v>6.0464123766337687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66376786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414257</v>
      </c>
      <c r="K159" s="38">
        <f t="shared" si="34"/>
        <v>6.2409921444524291E-3</v>
      </c>
      <c r="L159" s="33">
        <v>0</v>
      </c>
      <c r="M159" s="38">
        <f t="shared" si="35"/>
        <v>0</v>
      </c>
      <c r="N159" s="33">
        <f t="shared" si="36"/>
        <v>62539214</v>
      </c>
      <c r="O159" s="38">
        <f t="shared" si="37"/>
        <v>0.94218502836217466</v>
      </c>
      <c r="P159" s="33">
        <v>1529278</v>
      </c>
      <c r="Q159" s="33">
        <v>54730788</v>
      </c>
      <c r="R159" s="33">
        <v>88296788</v>
      </c>
      <c r="S159" s="33">
        <v>84810451</v>
      </c>
      <c r="T159" s="38">
        <f t="shared" si="38"/>
        <v>0.96051569848724283</v>
      </c>
      <c r="U159" s="38">
        <f t="shared" si="39"/>
        <v>-0.72911596191143802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10034630</v>
      </c>
      <c r="K162" s="38">
        <f t="shared" si="34"/>
        <v>0.22119967210541069</v>
      </c>
      <c r="L162" s="33">
        <v>0</v>
      </c>
      <c r="M162" s="38">
        <f t="shared" si="35"/>
        <v>0</v>
      </c>
      <c r="N162" s="33">
        <f t="shared" si="36"/>
        <v>46192769</v>
      </c>
      <c r="O162" s="38">
        <f t="shared" si="37"/>
        <v>1.0182563140286169</v>
      </c>
      <c r="P162" s="33">
        <v>28571994</v>
      </c>
      <c r="Q162" s="33">
        <v>42835392</v>
      </c>
      <c r="R162" s="33">
        <v>42835392</v>
      </c>
      <c r="S162" s="33">
        <v>47847899</v>
      </c>
      <c r="T162" s="38">
        <f t="shared" si="38"/>
        <v>1.1170178855839583</v>
      </c>
      <c r="U162" s="38">
        <f t="shared" si="39"/>
        <v>-0.64879490034892218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119547365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10448887</v>
      </c>
      <c r="K163" s="39">
        <f t="shared" si="34"/>
        <v>8.7403741604844237E-2</v>
      </c>
      <c r="L163" s="34">
        <f>SUM(L158:L162)</f>
        <v>0</v>
      </c>
      <c r="M163" s="39">
        <f t="shared" si="35"/>
        <v>0</v>
      </c>
      <c r="N163" s="34">
        <f t="shared" si="36"/>
        <v>108731983</v>
      </c>
      <c r="O163" s="39">
        <f t="shared" si="37"/>
        <v>0.90953056974530555</v>
      </c>
      <c r="P163" s="34">
        <f>SUM(P158:P162)</f>
        <v>75437272</v>
      </c>
      <c r="Q163" s="34">
        <f>SUM(Q158:Q162)</f>
        <v>105564180</v>
      </c>
      <c r="R163" s="34">
        <f>SUM(R158:R162)</f>
        <v>139130180</v>
      </c>
      <c r="S163" s="34">
        <f>SUM(S158:S162)</f>
        <v>177994350</v>
      </c>
      <c r="T163" s="39">
        <f t="shared" si="38"/>
        <v>1.2793367334103931</v>
      </c>
      <c r="U163" s="39">
        <f t="shared" si="39"/>
        <v>-0.86148906604151854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27346260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6836440</v>
      </c>
      <c r="K166" s="38">
        <f t="shared" si="34"/>
        <v>0.24999542899102106</v>
      </c>
      <c r="L166" s="33">
        <v>0</v>
      </c>
      <c r="M166" s="38">
        <f t="shared" si="35"/>
        <v>0</v>
      </c>
      <c r="N166" s="33">
        <f t="shared" si="36"/>
        <v>27346260</v>
      </c>
      <c r="O166" s="38">
        <f t="shared" si="37"/>
        <v>1</v>
      </c>
      <c r="P166" s="33">
        <v>3218280</v>
      </c>
      <c r="Q166" s="33">
        <v>26269750</v>
      </c>
      <c r="R166" s="33">
        <v>26269750</v>
      </c>
      <c r="S166" s="33">
        <v>26269750</v>
      </c>
      <c r="T166" s="38">
        <f t="shared" si="38"/>
        <v>1</v>
      </c>
      <c r="U166" s="38">
        <f t="shared" si="39"/>
        <v>1.1242527064146066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31597260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6836440</v>
      </c>
      <c r="K169" s="39">
        <f t="shared" si="34"/>
        <v>0.21636179845973985</v>
      </c>
      <c r="L169" s="34">
        <f>SUM(L164:L168)</f>
        <v>0</v>
      </c>
      <c r="M169" s="39">
        <f t="shared" si="35"/>
        <v>0</v>
      </c>
      <c r="N169" s="34">
        <f t="shared" si="36"/>
        <v>27346260</v>
      </c>
      <c r="O169" s="39">
        <f t="shared" si="37"/>
        <v>0.86546301799586423</v>
      </c>
      <c r="P169" s="34">
        <f>SUM(P164:P168)</f>
        <v>3218280</v>
      </c>
      <c r="Q169" s="34">
        <f>SUM(Q164:Q168)</f>
        <v>30353750</v>
      </c>
      <c r="R169" s="34">
        <f>SUM(R164:R168)</f>
        <v>30353750</v>
      </c>
      <c r="S169" s="34">
        <f>SUM(S164:S168)</f>
        <v>26269750</v>
      </c>
      <c r="T169" s="39">
        <f t="shared" si="38"/>
        <v>0.86545319771033236</v>
      </c>
      <c r="U169" s="39">
        <f t="shared" si="39"/>
        <v>1.1242527064146066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2780625535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686591612</v>
      </c>
      <c r="K170" s="39">
        <f t="shared" si="34"/>
        <v>0.24691983992731334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2244072315</v>
      </c>
      <c r="O170" s="39">
        <f t="shared" si="37"/>
        <v>0.80703866333443564</v>
      </c>
      <c r="P170" s="34">
        <f>SUM(P105,P107:P111,P113:P120,P122:P125,P127:P131,P133:P136,P138:P143,P145:P149,P151:P156,P158:P162,P164:P168)</f>
        <v>916734971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2592321022</v>
      </c>
      <c r="S170" s="34">
        <f>SUM(S105,S107:S111,S113:S120,S122:S125,S127:S131,S133:S136,S138:S143,S145:S149,S151:S156,S158:S162,S164:S168)</f>
        <v>2630606870</v>
      </c>
      <c r="T170" s="39">
        <f t="shared" si="38"/>
        <v>1.0147689455414985</v>
      </c>
      <c r="U170" s="39">
        <f t="shared" si="39"/>
        <v>-0.25104677609162573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110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110</v>
      </c>
      <c r="O179" s="39">
        <f t="shared" si="45"/>
        <v>0.1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46391032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4974084</v>
      </c>
      <c r="K180" s="38">
        <f t="shared" si="42"/>
        <v>0.10722080940126531</v>
      </c>
      <c r="L180" s="33">
        <v>0</v>
      </c>
      <c r="M180" s="38">
        <f t="shared" si="43"/>
        <v>0</v>
      </c>
      <c r="N180" s="33">
        <f t="shared" si="44"/>
        <v>18832691</v>
      </c>
      <c r="O180" s="38">
        <f t="shared" si="45"/>
        <v>0.40595542259115941</v>
      </c>
      <c r="P180" s="33">
        <v>5292341</v>
      </c>
      <c r="Q180" s="33">
        <v>30130608</v>
      </c>
      <c r="R180" s="33">
        <v>27064609</v>
      </c>
      <c r="S180" s="33">
        <v>20682405</v>
      </c>
      <c r="T180" s="38">
        <f t="shared" si="46"/>
        <v>0.76418635865014717</v>
      </c>
      <c r="U180" s="38">
        <f t="shared" si="47"/>
        <v>-6.0135391880455136E-2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127953230</v>
      </c>
      <c r="K181" s="38">
        <f t="shared" si="42"/>
        <v>0.2466420898221022</v>
      </c>
      <c r="L181" s="33">
        <v>0</v>
      </c>
      <c r="M181" s="38">
        <f t="shared" si="43"/>
        <v>0</v>
      </c>
      <c r="N181" s="33">
        <f t="shared" si="44"/>
        <v>505240849</v>
      </c>
      <c r="O181" s="38">
        <f t="shared" si="45"/>
        <v>0.97390006380341609</v>
      </c>
      <c r="P181" s="33">
        <v>123624974</v>
      </c>
      <c r="Q181" s="33">
        <v>474987000</v>
      </c>
      <c r="R181" s="33">
        <v>589496000</v>
      </c>
      <c r="S181" s="33">
        <v>582373974</v>
      </c>
      <c r="T181" s="38">
        <f t="shared" si="46"/>
        <v>0.9879184489801458</v>
      </c>
      <c r="U181" s="38">
        <f t="shared" si="47"/>
        <v>3.5011178242998042E-2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100436000</v>
      </c>
      <c r="K182" s="38">
        <f t="shared" si="42"/>
        <v>0.24999813315345229</v>
      </c>
      <c r="L182" s="33">
        <v>0</v>
      </c>
      <c r="M182" s="38">
        <f t="shared" si="43"/>
        <v>0</v>
      </c>
      <c r="N182" s="33">
        <f t="shared" si="44"/>
        <v>401747000</v>
      </c>
      <c r="O182" s="38">
        <f t="shared" si="45"/>
        <v>1</v>
      </c>
      <c r="P182" s="33">
        <v>96259000</v>
      </c>
      <c r="Q182" s="33">
        <v>385034004</v>
      </c>
      <c r="R182" s="33">
        <v>469106004</v>
      </c>
      <c r="S182" s="33">
        <v>469106000</v>
      </c>
      <c r="T182" s="38">
        <f t="shared" si="46"/>
        <v>0.99999999147314256</v>
      </c>
      <c r="U182" s="38">
        <f t="shared" si="47"/>
        <v>4.3393345037866515E-2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13437144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41728700</v>
      </c>
      <c r="K184" s="38">
        <f t="shared" si="42"/>
        <v>3.105473901299264</v>
      </c>
      <c r="L184" s="33">
        <v>0</v>
      </c>
      <c r="M184" s="38">
        <f t="shared" si="43"/>
        <v>0</v>
      </c>
      <c r="N184" s="33">
        <f t="shared" si="44"/>
        <v>41728700</v>
      </c>
      <c r="O184" s="38">
        <f t="shared" si="45"/>
        <v>3.105473901299264</v>
      </c>
      <c r="P184" s="33">
        <v>0</v>
      </c>
      <c r="Q184" s="33">
        <v>89174808</v>
      </c>
      <c r="R184" s="33">
        <v>89172804</v>
      </c>
      <c r="S184" s="33">
        <v>298</v>
      </c>
      <c r="T184" s="38">
        <f t="shared" si="46"/>
        <v>3.3418260571911587E-6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980356176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275092014</v>
      </c>
      <c r="K185" s="39">
        <f t="shared" si="42"/>
        <v>0.28060415258708993</v>
      </c>
      <c r="L185" s="34">
        <f>SUM(L180:L184)</f>
        <v>0</v>
      </c>
      <c r="M185" s="39">
        <f t="shared" si="43"/>
        <v>0</v>
      </c>
      <c r="N185" s="34">
        <f t="shared" si="44"/>
        <v>967549240</v>
      </c>
      <c r="O185" s="39">
        <f t="shared" si="45"/>
        <v>0.98693644584129192</v>
      </c>
      <c r="P185" s="34">
        <f>SUM(P180:P184)</f>
        <v>225176315</v>
      </c>
      <c r="Q185" s="34">
        <f>SUM(Q180:Q184)</f>
        <v>979326420</v>
      </c>
      <c r="R185" s="34">
        <f>SUM(R180:R184)</f>
        <v>1174839417</v>
      </c>
      <c r="S185" s="34">
        <f>SUM(S180:S184)</f>
        <v>1072162677</v>
      </c>
      <c r="T185" s="39">
        <f t="shared" si="46"/>
        <v>0.91260359627514953</v>
      </c>
      <c r="U185" s="39">
        <f t="shared" si="47"/>
        <v>0.22167384256199418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56077000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14104225</v>
      </c>
      <c r="K190" s="38">
        <f t="shared" si="42"/>
        <v>0.25151532713946895</v>
      </c>
      <c r="L190" s="33">
        <v>0</v>
      </c>
      <c r="M190" s="38">
        <f t="shared" si="43"/>
        <v>0</v>
      </c>
      <c r="N190" s="33">
        <f t="shared" si="44"/>
        <v>56242216</v>
      </c>
      <c r="O190" s="38">
        <f t="shared" si="45"/>
        <v>1.0029462346416533</v>
      </c>
      <c r="P190" s="33">
        <v>13768280</v>
      </c>
      <c r="Q190" s="33">
        <v>54816000</v>
      </c>
      <c r="R190" s="33">
        <v>51091000</v>
      </c>
      <c r="S190" s="33">
        <v>59860783</v>
      </c>
      <c r="T190" s="38">
        <f t="shared" si="46"/>
        <v>1.171650251512008</v>
      </c>
      <c r="U190" s="38">
        <f t="shared" si="47"/>
        <v>2.4399925045103688E-2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57641400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14104225</v>
      </c>
      <c r="K191" s="39">
        <f t="shared" si="42"/>
        <v>0.24468914703667849</v>
      </c>
      <c r="L191" s="34">
        <f>SUM(L186:L190)</f>
        <v>0</v>
      </c>
      <c r="M191" s="39">
        <f t="shared" si="43"/>
        <v>0</v>
      </c>
      <c r="N191" s="34">
        <f t="shared" si="44"/>
        <v>56242216</v>
      </c>
      <c r="O191" s="39">
        <f t="shared" si="45"/>
        <v>0.97572605800691858</v>
      </c>
      <c r="P191" s="34">
        <f>SUM(P186:P190)</f>
        <v>13768280</v>
      </c>
      <c r="Q191" s="34">
        <f>SUM(Q186:Q190)</f>
        <v>56320180</v>
      </c>
      <c r="R191" s="34">
        <f>SUM(R186:R190)</f>
        <v>52595180</v>
      </c>
      <c r="S191" s="34">
        <f>SUM(S186:S190)</f>
        <v>59860783</v>
      </c>
      <c r="T191" s="39">
        <f t="shared" si="46"/>
        <v>1.1381419932396848</v>
      </c>
      <c r="U191" s="39">
        <f t="shared" si="47"/>
        <v>2.4399925045103688E-2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111553000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116152331</v>
      </c>
      <c r="K192" s="38">
        <f t="shared" si="42"/>
        <v>1.0412300072611225</v>
      </c>
      <c r="L192" s="33">
        <v>0</v>
      </c>
      <c r="M192" s="38">
        <f t="shared" si="43"/>
        <v>0</v>
      </c>
      <c r="N192" s="33">
        <f t="shared" si="44"/>
        <v>116152331</v>
      </c>
      <c r="O192" s="38">
        <f t="shared" si="45"/>
        <v>1.0412300072611225</v>
      </c>
      <c r="P192" s="33">
        <v>0</v>
      </c>
      <c r="Q192" s="33">
        <v>119330076</v>
      </c>
      <c r="R192" s="33">
        <v>119330076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3986194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5985507</v>
      </c>
      <c r="K193" s="38">
        <f t="shared" si="42"/>
        <v>1.5015593822076898</v>
      </c>
      <c r="L193" s="33">
        <v>0</v>
      </c>
      <c r="M193" s="38">
        <f t="shared" si="43"/>
        <v>0</v>
      </c>
      <c r="N193" s="33">
        <f t="shared" si="44"/>
        <v>7271577</v>
      </c>
      <c r="O193" s="38">
        <f t="shared" si="45"/>
        <v>1.8241904433151022</v>
      </c>
      <c r="P193" s="33">
        <v>822712</v>
      </c>
      <c r="Q193" s="33">
        <v>45201035</v>
      </c>
      <c r="R193" s="33">
        <v>41195792</v>
      </c>
      <c r="S193" s="33">
        <v>75638846</v>
      </c>
      <c r="T193" s="38">
        <f t="shared" si="46"/>
        <v>1.8360818503016036</v>
      </c>
      <c r="U193" s="38">
        <f t="shared" si="47"/>
        <v>6.2753369344314898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487390969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121050153</v>
      </c>
      <c r="K195" s="38">
        <f t="shared" si="42"/>
        <v>0.2483635534904628</v>
      </c>
      <c r="L195" s="33">
        <v>0</v>
      </c>
      <c r="M195" s="38">
        <f t="shared" si="43"/>
        <v>0</v>
      </c>
      <c r="N195" s="33">
        <f t="shared" si="44"/>
        <v>480247392</v>
      </c>
      <c r="O195" s="38">
        <f t="shared" si="45"/>
        <v>0.98534323068263496</v>
      </c>
      <c r="P195" s="33">
        <v>117596908</v>
      </c>
      <c r="Q195" s="33">
        <v>477269136</v>
      </c>
      <c r="R195" s="33">
        <v>560312636</v>
      </c>
      <c r="S195" s="33">
        <v>490567130</v>
      </c>
      <c r="T195" s="38">
        <f t="shared" si="46"/>
        <v>0.87552394588509685</v>
      </c>
      <c r="U195" s="38">
        <f t="shared" si="47"/>
        <v>2.9365100313691883E-2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45000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602930163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243187991</v>
      </c>
      <c r="K198" s="39">
        <f t="shared" si="42"/>
        <v>0.40334354776674192</v>
      </c>
      <c r="L198" s="34">
        <f>SUM(L192:L197)</f>
        <v>0</v>
      </c>
      <c r="M198" s="39">
        <f t="shared" si="43"/>
        <v>0</v>
      </c>
      <c r="N198" s="34">
        <f t="shared" si="44"/>
        <v>603671300</v>
      </c>
      <c r="O198" s="39">
        <f t="shared" si="45"/>
        <v>1.0012292252825972</v>
      </c>
      <c r="P198" s="34">
        <f>SUM(P192:P197)</f>
        <v>118419620</v>
      </c>
      <c r="Q198" s="34">
        <f>SUM(Q192:Q197)</f>
        <v>641800247</v>
      </c>
      <c r="R198" s="34">
        <f>SUM(R192:R197)</f>
        <v>720838504</v>
      </c>
      <c r="S198" s="34">
        <f>SUM(S192:S197)</f>
        <v>566250976</v>
      </c>
      <c r="T198" s="39">
        <f t="shared" si="46"/>
        <v>0.78554485208242986</v>
      </c>
      <c r="U198" s="39">
        <f t="shared" si="47"/>
        <v>1.0536123237010893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1936089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8252</v>
      </c>
      <c r="K199" s="38">
        <f t="shared" si="42"/>
        <v>4.2622007562668866E-3</v>
      </c>
      <c r="L199" s="33">
        <v>0</v>
      </c>
      <c r="M199" s="38">
        <f t="shared" si="43"/>
        <v>0</v>
      </c>
      <c r="N199" s="33">
        <f t="shared" si="44"/>
        <v>266003</v>
      </c>
      <c r="O199" s="38">
        <f t="shared" si="45"/>
        <v>0.13739192774712319</v>
      </c>
      <c r="P199" s="33">
        <v>32870</v>
      </c>
      <c r="Q199" s="33">
        <v>2060409</v>
      </c>
      <c r="R199" s="33">
        <v>2080957</v>
      </c>
      <c r="S199" s="33">
        <v>72314</v>
      </c>
      <c r="T199" s="38">
        <f t="shared" si="46"/>
        <v>3.4750357647947552E-2</v>
      </c>
      <c r="U199" s="38">
        <f t="shared" si="47"/>
        <v>-0.74895041070885304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10580212</v>
      </c>
      <c r="K200" s="38">
        <f t="shared" si="42"/>
        <v>0.21739131864137176</v>
      </c>
      <c r="L200" s="33">
        <v>0</v>
      </c>
      <c r="M200" s="38">
        <f t="shared" si="43"/>
        <v>0</v>
      </c>
      <c r="N200" s="33">
        <f t="shared" si="44"/>
        <v>53432210</v>
      </c>
      <c r="O200" s="38">
        <f t="shared" si="45"/>
        <v>1.0978701173306065</v>
      </c>
      <c r="P200" s="33">
        <v>11243082</v>
      </c>
      <c r="Q200" s="33">
        <v>49315450</v>
      </c>
      <c r="R200" s="33">
        <v>55859821</v>
      </c>
      <c r="S200" s="33">
        <v>56129182</v>
      </c>
      <c r="T200" s="38">
        <f t="shared" si="46"/>
        <v>1.004822088491834</v>
      </c>
      <c r="U200" s="38">
        <f t="shared" si="47"/>
        <v>-5.8958033037560309E-2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50605061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10588464</v>
      </c>
      <c r="K204" s="39">
        <f t="shared" si="42"/>
        <v>0.20923725395766246</v>
      </c>
      <c r="L204" s="34">
        <f>SUM(L199:L203)</f>
        <v>0</v>
      </c>
      <c r="M204" s="39">
        <f t="shared" si="43"/>
        <v>0</v>
      </c>
      <c r="N204" s="34">
        <f t="shared" si="44"/>
        <v>53698213</v>
      </c>
      <c r="O204" s="39">
        <f t="shared" si="45"/>
        <v>1.0611233726207741</v>
      </c>
      <c r="P204" s="34">
        <f>SUM(P199:P203)</f>
        <v>11275952</v>
      </c>
      <c r="Q204" s="34">
        <f>SUM(Q199:Q203)</f>
        <v>51375859</v>
      </c>
      <c r="R204" s="34">
        <f>SUM(R199:R203)</f>
        <v>57940778</v>
      </c>
      <c r="S204" s="34">
        <f>SUM(S199:S203)</f>
        <v>56201496</v>
      </c>
      <c r="T204" s="39">
        <f t="shared" si="46"/>
        <v>0.96998172858500453</v>
      </c>
      <c r="U204" s="39">
        <f t="shared" si="47"/>
        <v>-6.0969397528474745E-2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1691533900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542972694</v>
      </c>
      <c r="K205" s="39">
        <f t="shared" si="42"/>
        <v>0.3209942727130683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1681161079</v>
      </c>
      <c r="O205" s="39">
        <f t="shared" si="45"/>
        <v>0.99386780188088453</v>
      </c>
      <c r="P205" s="34">
        <f>SUM(P173:P178,P180:P184,P186:P190,P192:P197,P199:P203)</f>
        <v>368640167</v>
      </c>
      <c r="Q205" s="34">
        <f>SUM(Q173:Q178,Q180:Q184,Q186:Q190,Q192:Q197,Q199:Q203)</f>
        <v>1728823806</v>
      </c>
      <c r="R205" s="34">
        <f>SUM(R173:R178,R180:R184,R186:R190,R192:R197,R199:R203)</f>
        <v>2006214979</v>
      </c>
      <c r="S205" s="34">
        <f>SUM(S173:S178,S180:S184,S186:S190,S192:S197,S199:S203)</f>
        <v>1754475932</v>
      </c>
      <c r="T205" s="39">
        <f t="shared" si="46"/>
        <v>0.87452040303004841</v>
      </c>
      <c r="U205" s="39">
        <f t="shared" si="47"/>
        <v>0.47290703131653045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176224957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51563082</v>
      </c>
      <c r="K209" s="38">
        <f t="shared" si="50"/>
        <v>0.29259806827474499</v>
      </c>
      <c r="L209" s="33">
        <v>0</v>
      </c>
      <c r="M209" s="38">
        <f t="shared" si="51"/>
        <v>0</v>
      </c>
      <c r="N209" s="33">
        <f t="shared" si="52"/>
        <v>200240564</v>
      </c>
      <c r="O209" s="38">
        <f t="shared" si="53"/>
        <v>1.1362781265992876</v>
      </c>
      <c r="P209" s="33">
        <v>0</v>
      </c>
      <c r="Q209" s="33">
        <v>220952149</v>
      </c>
      <c r="R209" s="33">
        <v>153383312</v>
      </c>
      <c r="S209" s="33">
        <v>86296544</v>
      </c>
      <c r="T209" s="38">
        <f t="shared" si="54"/>
        <v>0.5626201630070421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263313825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54714380</v>
      </c>
      <c r="K210" s="38">
        <f t="shared" si="50"/>
        <v>0.20779152025154776</v>
      </c>
      <c r="L210" s="33">
        <v>0</v>
      </c>
      <c r="M210" s="38">
        <f t="shared" si="51"/>
        <v>0</v>
      </c>
      <c r="N210" s="33">
        <f t="shared" si="52"/>
        <v>253286237</v>
      </c>
      <c r="O210" s="38">
        <f t="shared" si="53"/>
        <v>0.96191773067745301</v>
      </c>
      <c r="P210" s="33">
        <v>62827800</v>
      </c>
      <c r="Q210" s="33">
        <v>252332916</v>
      </c>
      <c r="R210" s="33">
        <v>295298959</v>
      </c>
      <c r="S210" s="33">
        <v>294047281</v>
      </c>
      <c r="T210" s="38">
        <f t="shared" si="54"/>
        <v>0.99576131929405143</v>
      </c>
      <c r="U210" s="38">
        <f t="shared" si="55"/>
        <v>-0.12913742005927309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33204700</v>
      </c>
      <c r="K211" s="38">
        <f t="shared" si="50"/>
        <v>5.193909532712853</v>
      </c>
      <c r="L211" s="33">
        <v>0</v>
      </c>
      <c r="M211" s="38">
        <f t="shared" si="51"/>
        <v>0</v>
      </c>
      <c r="N211" s="33">
        <f t="shared" si="52"/>
        <v>111683920</v>
      </c>
      <c r="O211" s="38">
        <f t="shared" si="53"/>
        <v>17.469700877849814</v>
      </c>
      <c r="P211" s="33">
        <v>34461420</v>
      </c>
      <c r="Q211" s="33">
        <v>6183686</v>
      </c>
      <c r="R211" s="33">
        <v>6183686</v>
      </c>
      <c r="S211" s="33">
        <v>91156860</v>
      </c>
      <c r="T211" s="38">
        <f t="shared" si="54"/>
        <v>14.741508543609751</v>
      </c>
      <c r="U211" s="38">
        <f t="shared" si="55"/>
        <v>-3.6467446785419799E-2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872192</v>
      </c>
      <c r="K213" s="38">
        <f t="shared" si="50"/>
        <v>1.0385289931806051E-2</v>
      </c>
      <c r="L213" s="33">
        <v>0</v>
      </c>
      <c r="M213" s="38">
        <f t="shared" si="51"/>
        <v>0</v>
      </c>
      <c r="N213" s="33">
        <f t="shared" si="52"/>
        <v>29718877</v>
      </c>
      <c r="O213" s="38">
        <f t="shared" si="53"/>
        <v>0.35386606858659836</v>
      </c>
      <c r="P213" s="33">
        <v>1890126</v>
      </c>
      <c r="Q213" s="33">
        <v>77714916</v>
      </c>
      <c r="R213" s="33">
        <v>91763064</v>
      </c>
      <c r="S213" s="33">
        <v>37745794</v>
      </c>
      <c r="T213" s="38">
        <f t="shared" si="54"/>
        <v>0.41133973032984167</v>
      </c>
      <c r="U213" s="38">
        <f t="shared" si="55"/>
        <v>-0.53855351442178989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0</v>
      </c>
      <c r="Q215" s="33">
        <v>12433</v>
      </c>
      <c r="R215" s="33">
        <v>12433</v>
      </c>
      <c r="S215" s="33">
        <v>385</v>
      </c>
      <c r="T215" s="38">
        <f t="shared" si="54"/>
        <v>3.0965977640151212E-2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529928123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140354354</v>
      </c>
      <c r="K216" s="39">
        <f t="shared" si="50"/>
        <v>0.26485545474626565</v>
      </c>
      <c r="L216" s="34">
        <f>SUM(L208:L215)</f>
        <v>0</v>
      </c>
      <c r="M216" s="39">
        <f t="shared" si="51"/>
        <v>0</v>
      </c>
      <c r="N216" s="34">
        <f t="shared" si="52"/>
        <v>594930021</v>
      </c>
      <c r="O216" s="39">
        <f t="shared" si="53"/>
        <v>1.1226617255789613</v>
      </c>
      <c r="P216" s="34">
        <f>SUM(P208:P215)</f>
        <v>99179346</v>
      </c>
      <c r="Q216" s="34">
        <f>SUM(Q208:Q215)</f>
        <v>557209991</v>
      </c>
      <c r="R216" s="34">
        <f>SUM(R208:R215)</f>
        <v>546655345</v>
      </c>
      <c r="S216" s="34">
        <f>SUM(S208:S215)</f>
        <v>509246864</v>
      </c>
      <c r="T216" s="39">
        <f t="shared" si="54"/>
        <v>0.93156843458651262</v>
      </c>
      <c r="U216" s="39">
        <f t="shared" si="55"/>
        <v>0.41515708320964317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0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5355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2672561</v>
      </c>
      <c r="O218" s="38">
        <f t="shared" si="53"/>
        <v>0</v>
      </c>
      <c r="P218" s="33">
        <v>914</v>
      </c>
      <c r="Q218" s="33">
        <v>5747</v>
      </c>
      <c r="R218" s="33">
        <v>5747</v>
      </c>
      <c r="S218" s="33">
        <v>2742</v>
      </c>
      <c r="T218" s="38">
        <f t="shared" si="54"/>
        <v>0.47711849660692535</v>
      </c>
      <c r="U218" s="38">
        <f t="shared" si="55"/>
        <v>4.8588621444201312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28256840</v>
      </c>
      <c r="K219" s="38">
        <f t="shared" si="50"/>
        <v>0.23825448566335122</v>
      </c>
      <c r="L219" s="33">
        <v>0</v>
      </c>
      <c r="M219" s="38">
        <f t="shared" si="51"/>
        <v>0</v>
      </c>
      <c r="N219" s="33">
        <f t="shared" si="52"/>
        <v>113568898</v>
      </c>
      <c r="O219" s="38">
        <f t="shared" si="53"/>
        <v>0.95758405328917162</v>
      </c>
      <c r="P219" s="33">
        <v>25055384</v>
      </c>
      <c r="Q219" s="33">
        <v>99209853</v>
      </c>
      <c r="R219" s="33">
        <v>120674064</v>
      </c>
      <c r="S219" s="33">
        <v>108854080</v>
      </c>
      <c r="T219" s="38">
        <f t="shared" si="54"/>
        <v>0.90205033618491548</v>
      </c>
      <c r="U219" s="38">
        <f t="shared" si="55"/>
        <v>0.12777517199496913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-754643</v>
      </c>
      <c r="K220" s="38">
        <f t="shared" si="50"/>
        <v>-1.0841280231383928E-2</v>
      </c>
      <c r="L220" s="33">
        <v>0</v>
      </c>
      <c r="M220" s="38">
        <f t="shared" si="51"/>
        <v>0</v>
      </c>
      <c r="N220" s="33">
        <f t="shared" si="52"/>
        <v>47042353</v>
      </c>
      <c r="O220" s="38">
        <f t="shared" si="53"/>
        <v>0.67581536119288776</v>
      </c>
      <c r="P220" s="33">
        <v>16469169</v>
      </c>
      <c r="Q220" s="33">
        <v>63188748</v>
      </c>
      <c r="R220" s="33">
        <v>77106948</v>
      </c>
      <c r="S220" s="33">
        <v>71072689</v>
      </c>
      <c r="T220" s="38">
        <f t="shared" si="54"/>
        <v>0.9217416957029605</v>
      </c>
      <c r="U220" s="38">
        <f t="shared" si="55"/>
        <v>-1.0458215590598408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86</v>
      </c>
      <c r="T223" s="38">
        <f t="shared" si="54"/>
        <v>0</v>
      </c>
      <c r="U223" s="38">
        <f t="shared" si="55"/>
        <v>-1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188207696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27507552</v>
      </c>
      <c r="K224" s="39">
        <f t="shared" si="50"/>
        <v>0.14615529855909823</v>
      </c>
      <c r="L224" s="34">
        <f>SUM(L217:L223)</f>
        <v>0</v>
      </c>
      <c r="M224" s="39">
        <f t="shared" si="51"/>
        <v>0</v>
      </c>
      <c r="N224" s="34">
        <f t="shared" si="52"/>
        <v>163283812</v>
      </c>
      <c r="O224" s="39">
        <f t="shared" si="53"/>
        <v>0.86757245038481312</v>
      </c>
      <c r="P224" s="34">
        <f>SUM(P217:P223)</f>
        <v>41525510</v>
      </c>
      <c r="Q224" s="34">
        <f>SUM(Q217:Q223)</f>
        <v>162404348</v>
      </c>
      <c r="R224" s="34">
        <f>SUM(R217:R223)</f>
        <v>197786759</v>
      </c>
      <c r="S224" s="34">
        <f>SUM(S217:S223)</f>
        <v>179929597</v>
      </c>
      <c r="T224" s="39">
        <f t="shared" si="54"/>
        <v>0.90971507855083467</v>
      </c>
      <c r="U224" s="39">
        <f t="shared" si="55"/>
        <v>-0.33757461377355746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41731149</v>
      </c>
      <c r="K225" s="38">
        <f t="shared" si="50"/>
        <v>22.729383986928106</v>
      </c>
      <c r="L225" s="33">
        <v>0</v>
      </c>
      <c r="M225" s="38">
        <f t="shared" si="51"/>
        <v>0</v>
      </c>
      <c r="N225" s="33">
        <f t="shared" si="52"/>
        <v>165074000</v>
      </c>
      <c r="O225" s="38">
        <f t="shared" si="53"/>
        <v>89.909586056644883</v>
      </c>
      <c r="P225" s="33">
        <v>39868310</v>
      </c>
      <c r="Q225" s="33">
        <v>158754996</v>
      </c>
      <c r="R225" s="33">
        <v>183061996</v>
      </c>
      <c r="S225" s="33">
        <v>183574001</v>
      </c>
      <c r="T225" s="38">
        <f t="shared" si="54"/>
        <v>1.0027968940096119</v>
      </c>
      <c r="U225" s="38">
        <f t="shared" si="55"/>
        <v>4.6724804738399905E-2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1692217</v>
      </c>
      <c r="Q226" s="33">
        <v>6255000</v>
      </c>
      <c r="R226" s="33">
        <v>6255000</v>
      </c>
      <c r="S226" s="33">
        <v>6719974</v>
      </c>
      <c r="T226" s="38">
        <f t="shared" si="54"/>
        <v>1.0743363709032774</v>
      </c>
      <c r="U226" s="38">
        <f t="shared" si="55"/>
        <v>-1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-125783</v>
      </c>
      <c r="K228" s="38">
        <f t="shared" si="50"/>
        <v>-0.11880947770604376</v>
      </c>
      <c r="L228" s="33">
        <v>0</v>
      </c>
      <c r="M228" s="38">
        <f t="shared" si="51"/>
        <v>0</v>
      </c>
      <c r="N228" s="33">
        <f t="shared" si="52"/>
        <v>177440</v>
      </c>
      <c r="O228" s="38">
        <f t="shared" si="53"/>
        <v>0.16760256731164311</v>
      </c>
      <c r="P228" s="33">
        <v>18603</v>
      </c>
      <c r="Q228" s="33">
        <v>1008283</v>
      </c>
      <c r="R228" s="33">
        <v>1008283</v>
      </c>
      <c r="S228" s="33">
        <v>75908</v>
      </c>
      <c r="T228" s="38">
        <f t="shared" si="54"/>
        <v>7.5284419156129781E-2</v>
      </c>
      <c r="U228" s="38">
        <f t="shared" si="55"/>
        <v>-7.7614363274740636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41605366</v>
      </c>
      <c r="K230" s="39">
        <f t="shared" si="50"/>
        <v>4.6127242661752978</v>
      </c>
      <c r="L230" s="34">
        <f>SUM(L225:L229)</f>
        <v>0</v>
      </c>
      <c r="M230" s="39">
        <f t="shared" si="51"/>
        <v>0</v>
      </c>
      <c r="N230" s="34">
        <f t="shared" si="52"/>
        <v>171181089</v>
      </c>
      <c r="O230" s="39">
        <f t="shared" si="53"/>
        <v>18.978589519933877</v>
      </c>
      <c r="P230" s="34">
        <f>SUM(P225:P229)</f>
        <v>41579130</v>
      </c>
      <c r="Q230" s="34">
        <f>SUM(Q225:Q229)</f>
        <v>166018279</v>
      </c>
      <c r="R230" s="34">
        <f>SUM(R225:R229)</f>
        <v>190325279</v>
      </c>
      <c r="S230" s="34">
        <f>SUM(S225:S229)</f>
        <v>190369883</v>
      </c>
      <c r="T230" s="39">
        <f t="shared" si="54"/>
        <v>1.0002343566773386</v>
      </c>
      <c r="U230" s="39">
        <f t="shared" si="55"/>
        <v>6.3098963350127768E-4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727155514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209467272</v>
      </c>
      <c r="K231" s="39">
        <f t="shared" si="50"/>
        <v>0.28806392575880269</v>
      </c>
      <c r="L231" s="34">
        <f>SUM(L208:L215,L217:L223,L225:L229)</f>
        <v>0</v>
      </c>
      <c r="M231" s="39">
        <f t="shared" si="51"/>
        <v>0</v>
      </c>
      <c r="N231" s="34">
        <f t="shared" si="52"/>
        <v>929394922</v>
      </c>
      <c r="O231" s="39">
        <f t="shared" si="53"/>
        <v>1.2781240107600973</v>
      </c>
      <c r="P231" s="34">
        <f>SUM(P208:P215,P217:P223,P225:P229)</f>
        <v>182283986</v>
      </c>
      <c r="Q231" s="34">
        <f>SUM(Q208:Q215,Q217:Q223,Q225:Q229)</f>
        <v>885632618</v>
      </c>
      <c r="R231" s="34">
        <f>SUM(R208:R215,R217:R223,R225:R229)</f>
        <v>934767383</v>
      </c>
      <c r="S231" s="34">
        <f>SUM(S208:S215,S217:S223,S225:S229)</f>
        <v>879546344</v>
      </c>
      <c r="T231" s="39">
        <f t="shared" si="54"/>
        <v>0.94092536816723737</v>
      </c>
      <c r="U231" s="39">
        <f t="shared" si="55"/>
        <v>0.14912602361021454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5230515</v>
      </c>
      <c r="K236" s="38">
        <f t="shared" si="58"/>
        <v>0.24772824074427097</v>
      </c>
      <c r="L236" s="33">
        <v>0</v>
      </c>
      <c r="M236" s="38">
        <f t="shared" si="59"/>
        <v>0</v>
      </c>
      <c r="N236" s="33">
        <f t="shared" si="60"/>
        <v>13946475</v>
      </c>
      <c r="O236" s="38">
        <f t="shared" si="61"/>
        <v>0.66053452027839643</v>
      </c>
      <c r="P236" s="33">
        <v>2900519</v>
      </c>
      <c r="Q236" s="33">
        <v>20282347</v>
      </c>
      <c r="R236" s="33">
        <v>20282347</v>
      </c>
      <c r="S236" s="33">
        <v>9109744</v>
      </c>
      <c r="T236" s="38">
        <f t="shared" si="62"/>
        <v>0.44914644247039065</v>
      </c>
      <c r="U236" s="38">
        <f t="shared" si="63"/>
        <v>0.80330313299102674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53473000</v>
      </c>
      <c r="K237" s="38">
        <f t="shared" si="58"/>
        <v>0.50764221158958001</v>
      </c>
      <c r="L237" s="33">
        <v>0</v>
      </c>
      <c r="M237" s="38">
        <f t="shared" si="59"/>
        <v>0</v>
      </c>
      <c r="N237" s="33">
        <f t="shared" si="60"/>
        <v>97363000</v>
      </c>
      <c r="O237" s="38">
        <f t="shared" si="61"/>
        <v>0.92430887825624664</v>
      </c>
      <c r="P237" s="33">
        <v>53352000</v>
      </c>
      <c r="Q237" s="33">
        <v>99852000</v>
      </c>
      <c r="R237" s="33">
        <v>99852000</v>
      </c>
      <c r="S237" s="33">
        <v>53352000</v>
      </c>
      <c r="T237" s="38">
        <f t="shared" si="62"/>
        <v>0.5343107799543324</v>
      </c>
      <c r="U237" s="38">
        <f t="shared" si="63"/>
        <v>2.2679562153247179E-3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1253003</v>
      </c>
      <c r="K238" s="38">
        <f t="shared" si="58"/>
        <v>0.26485958036873103</v>
      </c>
      <c r="L238" s="33">
        <v>0</v>
      </c>
      <c r="M238" s="38">
        <f t="shared" si="59"/>
        <v>0</v>
      </c>
      <c r="N238" s="33">
        <f t="shared" si="60"/>
        <v>5253003</v>
      </c>
      <c r="O238" s="38">
        <f t="shared" si="61"/>
        <v>1.1103789617867517</v>
      </c>
      <c r="P238" s="33">
        <v>4304577</v>
      </c>
      <c r="Q238" s="33">
        <v>1827000</v>
      </c>
      <c r="R238" s="33">
        <v>5962866</v>
      </c>
      <c r="S238" s="33">
        <v>5400947</v>
      </c>
      <c r="T238" s="38">
        <f t="shared" si="62"/>
        <v>0.90576360428022362</v>
      </c>
      <c r="U238" s="38">
        <f t="shared" si="63"/>
        <v>-0.70891379106472019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59956518</v>
      </c>
      <c r="K240" s="39">
        <f t="shared" si="58"/>
        <v>0.45705273982172828</v>
      </c>
      <c r="L240" s="34">
        <f>SUM(L234:L239)</f>
        <v>0</v>
      </c>
      <c r="M240" s="39">
        <f t="shared" si="59"/>
        <v>0</v>
      </c>
      <c r="N240" s="34">
        <f t="shared" si="60"/>
        <v>116562478</v>
      </c>
      <c r="O240" s="39">
        <f t="shared" si="61"/>
        <v>0.88856394112663317</v>
      </c>
      <c r="P240" s="34">
        <f>SUM(P234:P239)</f>
        <v>60557096</v>
      </c>
      <c r="Q240" s="34">
        <f>SUM(Q234:Q239)</f>
        <v>121961347</v>
      </c>
      <c r="R240" s="34">
        <f>SUM(R234:R239)</f>
        <v>126097213</v>
      </c>
      <c r="S240" s="34">
        <f>SUM(S234:S239)</f>
        <v>67862691</v>
      </c>
      <c r="T240" s="39">
        <f t="shared" si="62"/>
        <v>0.53817756463816535</v>
      </c>
      <c r="U240" s="39">
        <f t="shared" si="63"/>
        <v>-9.9175495469597807E-3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53882181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13551138</v>
      </c>
      <c r="K241" s="38">
        <f t="shared" si="58"/>
        <v>0.2514957217489025</v>
      </c>
      <c r="L241" s="33">
        <v>0</v>
      </c>
      <c r="M241" s="38">
        <f t="shared" si="59"/>
        <v>0</v>
      </c>
      <c r="N241" s="33">
        <f t="shared" si="60"/>
        <v>54062967</v>
      </c>
      <c r="O241" s="38">
        <f t="shared" si="61"/>
        <v>1.0033552093965907</v>
      </c>
      <c r="P241" s="33">
        <v>12663053</v>
      </c>
      <c r="Q241" s="33">
        <v>53488510</v>
      </c>
      <c r="R241" s="33">
        <v>54288510</v>
      </c>
      <c r="S241" s="33">
        <v>57250003</v>
      </c>
      <c r="T241" s="38">
        <f t="shared" si="62"/>
        <v>1.0545510090440868</v>
      </c>
      <c r="U241" s="38">
        <f t="shared" si="63"/>
        <v>7.0131981600329629E-2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138758000</v>
      </c>
      <c r="K242" s="38">
        <f t="shared" si="58"/>
        <v>1.0776650771214216</v>
      </c>
      <c r="L242" s="33">
        <v>0</v>
      </c>
      <c r="M242" s="38">
        <f t="shared" si="59"/>
        <v>0</v>
      </c>
      <c r="N242" s="33">
        <f t="shared" si="60"/>
        <v>138758000</v>
      </c>
      <c r="O242" s="38">
        <f t="shared" si="61"/>
        <v>1.0776650771214216</v>
      </c>
      <c r="P242" s="33">
        <v>60153000</v>
      </c>
      <c r="Q242" s="33">
        <v>123571000</v>
      </c>
      <c r="R242" s="33">
        <v>147158000</v>
      </c>
      <c r="S242" s="33">
        <v>116455000</v>
      </c>
      <c r="T242" s="38">
        <f t="shared" si="62"/>
        <v>0.79136030660922274</v>
      </c>
      <c r="U242" s="38">
        <f t="shared" si="63"/>
        <v>1.3067511179824782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-1556614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390233</v>
      </c>
      <c r="K243" s="38">
        <f t="shared" si="58"/>
        <v>-0.25069349241366196</v>
      </c>
      <c r="L243" s="33">
        <v>0</v>
      </c>
      <c r="M243" s="38">
        <f t="shared" si="59"/>
        <v>0</v>
      </c>
      <c r="N243" s="33">
        <f t="shared" si="60"/>
        <v>1174387</v>
      </c>
      <c r="O243" s="38">
        <f t="shared" si="61"/>
        <v>-0.7544497222818245</v>
      </c>
      <c r="P243" s="33">
        <v>688260</v>
      </c>
      <c r="Q243" s="33">
        <v>320004</v>
      </c>
      <c r="R243" s="33">
        <v>320004</v>
      </c>
      <c r="S243" s="33">
        <v>1737328</v>
      </c>
      <c r="T243" s="38">
        <f t="shared" si="62"/>
        <v>5.4290821364732942</v>
      </c>
      <c r="U243" s="38">
        <f t="shared" si="63"/>
        <v>-0.43301513962746641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9612930</v>
      </c>
      <c r="K245" s="38">
        <f t="shared" si="58"/>
        <v>0.25000128733525817</v>
      </c>
      <c r="L245" s="33">
        <v>0</v>
      </c>
      <c r="M245" s="38">
        <f t="shared" si="59"/>
        <v>0</v>
      </c>
      <c r="N245" s="33">
        <f t="shared" si="60"/>
        <v>32381246</v>
      </c>
      <c r="O245" s="38">
        <f t="shared" si="61"/>
        <v>0.8421317106771482</v>
      </c>
      <c r="P245" s="33">
        <v>32062170</v>
      </c>
      <c r="Q245" s="33">
        <v>38350745</v>
      </c>
      <c r="R245" s="33">
        <v>76377745</v>
      </c>
      <c r="S245" s="33">
        <v>32062170</v>
      </c>
      <c r="T245" s="38">
        <f t="shared" si="62"/>
        <v>0.41978419237174391</v>
      </c>
      <c r="U245" s="38">
        <f t="shared" si="63"/>
        <v>-0.70017843458505769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221055156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162312301</v>
      </c>
      <c r="K247" s="39">
        <f t="shared" si="58"/>
        <v>0.73426154782836195</v>
      </c>
      <c r="L247" s="34">
        <f>SUM(L241:L246)</f>
        <v>0</v>
      </c>
      <c r="M247" s="39">
        <f t="shared" si="59"/>
        <v>0</v>
      </c>
      <c r="N247" s="34">
        <f t="shared" si="60"/>
        <v>226376600</v>
      </c>
      <c r="O247" s="39">
        <f t="shared" si="61"/>
        <v>1.0240729241348254</v>
      </c>
      <c r="P247" s="34">
        <f>SUM(P241:P246)</f>
        <v>105566483</v>
      </c>
      <c r="Q247" s="34">
        <f>SUM(Q241:Q246)</f>
        <v>217852712</v>
      </c>
      <c r="R247" s="34">
        <f>SUM(R241:R246)</f>
        <v>280266712</v>
      </c>
      <c r="S247" s="34">
        <f>SUM(S241:S246)</f>
        <v>207504501</v>
      </c>
      <c r="T247" s="39">
        <f t="shared" si="62"/>
        <v>0.74038225774026278</v>
      </c>
      <c r="U247" s="39">
        <f t="shared" si="63"/>
        <v>0.53753631254344247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53247000</v>
      </c>
      <c r="K250" s="38">
        <f t="shared" si="58"/>
        <v>0.25</v>
      </c>
      <c r="L250" s="33">
        <v>0</v>
      </c>
      <c r="M250" s="38">
        <f t="shared" si="59"/>
        <v>0</v>
      </c>
      <c r="N250" s="33">
        <f t="shared" si="60"/>
        <v>212445010</v>
      </c>
      <c r="O250" s="38">
        <f t="shared" si="61"/>
        <v>0.99745060754596504</v>
      </c>
      <c r="P250" s="33">
        <v>0</v>
      </c>
      <c r="Q250" s="33">
        <v>205924584</v>
      </c>
      <c r="R250" s="33">
        <v>245256584</v>
      </c>
      <c r="S250" s="33">
        <v>132137839</v>
      </c>
      <c r="T250" s="38">
        <f t="shared" si="62"/>
        <v>0.53877387038873537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46290594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24984708</v>
      </c>
      <c r="K252" s="38">
        <f t="shared" si="58"/>
        <v>0.53973617188839706</v>
      </c>
      <c r="L252" s="33">
        <v>0</v>
      </c>
      <c r="M252" s="38">
        <f t="shared" si="59"/>
        <v>0</v>
      </c>
      <c r="N252" s="33">
        <f t="shared" si="60"/>
        <v>36748395</v>
      </c>
      <c r="O252" s="38">
        <f t="shared" si="61"/>
        <v>0.79386311180193536</v>
      </c>
      <c r="P252" s="33">
        <v>13812000</v>
      </c>
      <c r="Q252" s="33">
        <v>51007652</v>
      </c>
      <c r="R252" s="33">
        <v>40737419</v>
      </c>
      <c r="S252" s="33">
        <v>31873745</v>
      </c>
      <c r="T252" s="38">
        <f t="shared" si="62"/>
        <v>0.78241935258588668</v>
      </c>
      <c r="U252" s="38">
        <f t="shared" si="63"/>
        <v>0.80891311902693319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39816600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38291894</v>
      </c>
      <c r="O253" s="38">
        <f t="shared" si="61"/>
        <v>0.96170677556596995</v>
      </c>
      <c r="P253" s="33">
        <v>14508963</v>
      </c>
      <c r="Q253" s="33">
        <v>43787403</v>
      </c>
      <c r="R253" s="33">
        <v>57763172</v>
      </c>
      <c r="S253" s="33">
        <v>40059604</v>
      </c>
      <c r="T253" s="38">
        <f t="shared" si="62"/>
        <v>0.69351461515998458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299095194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78231708</v>
      </c>
      <c r="K254" s="39">
        <f t="shared" si="58"/>
        <v>0.26156123391270542</v>
      </c>
      <c r="L254" s="34">
        <f>SUM(L248:L253)</f>
        <v>0</v>
      </c>
      <c r="M254" s="39">
        <f t="shared" si="59"/>
        <v>0</v>
      </c>
      <c r="N254" s="34">
        <f t="shared" si="60"/>
        <v>287485299</v>
      </c>
      <c r="O254" s="39">
        <f t="shared" si="61"/>
        <v>0.96118327799008363</v>
      </c>
      <c r="P254" s="34">
        <f>SUM(P248:P253)</f>
        <v>28320963</v>
      </c>
      <c r="Q254" s="34">
        <f>SUM(Q248:Q253)</f>
        <v>300719639</v>
      </c>
      <c r="R254" s="34">
        <f>SUM(R248:R253)</f>
        <v>343757175</v>
      </c>
      <c r="S254" s="34">
        <f>SUM(S248:S253)</f>
        <v>204071188</v>
      </c>
      <c r="T254" s="39">
        <f t="shared" si="62"/>
        <v>0.59364924673935893</v>
      </c>
      <c r="U254" s="39">
        <f t="shared" si="63"/>
        <v>1.7623251370371835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3795775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58608</v>
      </c>
      <c r="K255" s="38">
        <f t="shared" si="58"/>
        <v>1.5440325098300083E-2</v>
      </c>
      <c r="L255" s="33">
        <v>0</v>
      </c>
      <c r="M255" s="38">
        <f t="shared" si="59"/>
        <v>0</v>
      </c>
      <c r="N255" s="33">
        <f t="shared" si="60"/>
        <v>1628324</v>
      </c>
      <c r="O255" s="38">
        <f t="shared" si="61"/>
        <v>0.4289832774598073</v>
      </c>
      <c r="P255" s="33">
        <v>259561</v>
      </c>
      <c r="Q255" s="33">
        <v>26540567</v>
      </c>
      <c r="R255" s="33">
        <v>28186567</v>
      </c>
      <c r="S255" s="33">
        <v>1131854</v>
      </c>
      <c r="T255" s="38">
        <f t="shared" si="62"/>
        <v>4.0155794779832533E-2</v>
      </c>
      <c r="U255" s="38">
        <f t="shared" si="63"/>
        <v>-0.77420336645335774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144928710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35885787</v>
      </c>
      <c r="K256" s="38">
        <f t="shared" si="58"/>
        <v>0.24760992490721817</v>
      </c>
      <c r="L256" s="33">
        <v>0</v>
      </c>
      <c r="M256" s="38">
        <f t="shared" si="59"/>
        <v>0</v>
      </c>
      <c r="N256" s="33">
        <f t="shared" si="60"/>
        <v>142971466</v>
      </c>
      <c r="O256" s="38">
        <f t="shared" si="61"/>
        <v>0.98649512577597631</v>
      </c>
      <c r="P256" s="33">
        <v>34530552</v>
      </c>
      <c r="Q256" s="33">
        <v>142889572</v>
      </c>
      <c r="R256" s="33">
        <v>159933408</v>
      </c>
      <c r="S256" s="33">
        <v>160694537</v>
      </c>
      <c r="T256" s="38">
        <f t="shared" si="62"/>
        <v>1.0047590369611832</v>
      </c>
      <c r="U256" s="38">
        <f t="shared" si="63"/>
        <v>3.9247417764998405E-2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148724485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35944395</v>
      </c>
      <c r="K259" s="39">
        <f t="shared" si="58"/>
        <v>0.24168444758776605</v>
      </c>
      <c r="L259" s="34">
        <f>SUM(L255:L258)</f>
        <v>0</v>
      </c>
      <c r="M259" s="39">
        <f t="shared" si="59"/>
        <v>0</v>
      </c>
      <c r="N259" s="34">
        <f t="shared" si="60"/>
        <v>144599790</v>
      </c>
      <c r="O259" s="39">
        <f t="shared" si="61"/>
        <v>0.97226620082093407</v>
      </c>
      <c r="P259" s="34">
        <f>SUM(P255:P258)</f>
        <v>34790113</v>
      </c>
      <c r="Q259" s="34">
        <f>SUM(Q255:Q258)</f>
        <v>169430139</v>
      </c>
      <c r="R259" s="34">
        <f>SUM(R255:R258)</f>
        <v>188119975</v>
      </c>
      <c r="S259" s="34">
        <f>SUM(S255:S258)</f>
        <v>161826391</v>
      </c>
      <c r="T259" s="39">
        <f t="shared" si="62"/>
        <v>0.86022970713237656</v>
      </c>
      <c r="U259" s="39">
        <f t="shared" si="63"/>
        <v>3.3178449291038525E-2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800055578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336444922</v>
      </c>
      <c r="K260" s="39">
        <f t="shared" si="58"/>
        <v>0.42052693744233854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775024167</v>
      </c>
      <c r="O260" s="39">
        <f t="shared" si="61"/>
        <v>0.96871290984237102</v>
      </c>
      <c r="P260" s="34">
        <f>SUM(P234:P239,P241:P246,P248:P253,P255:P258)</f>
        <v>229234655</v>
      </c>
      <c r="Q260" s="34">
        <f>SUM(Q234:Q239,Q241:Q246,Q248:Q253,Q255:Q258)</f>
        <v>809963837</v>
      </c>
      <c r="R260" s="34">
        <f>SUM(R234:R239,R241:R246,R248:R253,R255:R258)</f>
        <v>938241075</v>
      </c>
      <c r="S260" s="34">
        <f>SUM(S234:S239,S241:S246,S248:S253,S255:S258)</f>
        <v>641264771</v>
      </c>
      <c r="T260" s="39">
        <f t="shared" si="62"/>
        <v>0.68347548203429487</v>
      </c>
      <c r="U260" s="39">
        <f t="shared" si="63"/>
        <v>0.46768786770045745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23108370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34442822</v>
      </c>
      <c r="R263" s="33">
        <v>31866779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1821060</v>
      </c>
      <c r="K264" s="38">
        <f t="shared" si="66"/>
        <v>0.25000137283435381</v>
      </c>
      <c r="L264" s="33">
        <v>0</v>
      </c>
      <c r="M264" s="38">
        <f t="shared" si="67"/>
        <v>0</v>
      </c>
      <c r="N264" s="33">
        <f t="shared" si="68"/>
        <v>7243491</v>
      </c>
      <c r="O264" s="38">
        <f t="shared" si="69"/>
        <v>0.99441132862908765</v>
      </c>
      <c r="P264" s="33">
        <v>514440</v>
      </c>
      <c r="Q264" s="33">
        <v>6990996</v>
      </c>
      <c r="R264" s="33">
        <v>6990996</v>
      </c>
      <c r="S264" s="33">
        <v>6990996</v>
      </c>
      <c r="T264" s="38">
        <f t="shared" si="70"/>
        <v>1</v>
      </c>
      <c r="U264" s="38">
        <f t="shared" si="71"/>
        <v>2.5398880335899232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77749000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18132898</v>
      </c>
      <c r="K265" s="38">
        <f t="shared" si="66"/>
        <v>0.23322355271450437</v>
      </c>
      <c r="L265" s="33">
        <v>0</v>
      </c>
      <c r="M265" s="38">
        <f t="shared" si="67"/>
        <v>0</v>
      </c>
      <c r="N265" s="33">
        <f t="shared" si="68"/>
        <v>56547874</v>
      </c>
      <c r="O265" s="38">
        <f t="shared" si="69"/>
        <v>0.72731320016977707</v>
      </c>
      <c r="P265" s="33">
        <v>32753380</v>
      </c>
      <c r="Q265" s="33">
        <v>85695898</v>
      </c>
      <c r="R265" s="33">
        <v>83400452</v>
      </c>
      <c r="S265" s="33">
        <v>76420678</v>
      </c>
      <c r="T265" s="38">
        <f t="shared" si="70"/>
        <v>0.91631011783964911</v>
      </c>
      <c r="U265" s="38">
        <f t="shared" si="71"/>
        <v>-0.44638086206675465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15330471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2808701</v>
      </c>
      <c r="K266" s="38">
        <f t="shared" si="66"/>
        <v>0.18321035276737421</v>
      </c>
      <c r="L266" s="33">
        <v>0</v>
      </c>
      <c r="M266" s="38">
        <f t="shared" si="67"/>
        <v>0</v>
      </c>
      <c r="N266" s="33">
        <f t="shared" si="68"/>
        <v>15158529</v>
      </c>
      <c r="O266" s="38">
        <f t="shared" si="69"/>
        <v>0.98878429762529796</v>
      </c>
      <c r="P266" s="33">
        <v>4058460</v>
      </c>
      <c r="Q266" s="33">
        <v>16101349</v>
      </c>
      <c r="R266" s="33">
        <v>16912550</v>
      </c>
      <c r="S266" s="33">
        <v>16361484</v>
      </c>
      <c r="T266" s="38">
        <f t="shared" si="70"/>
        <v>0.96741674082264351</v>
      </c>
      <c r="U266" s="38">
        <f t="shared" si="71"/>
        <v>-0.30793921832419191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123472041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22762659</v>
      </c>
      <c r="K267" s="39">
        <f t="shared" si="66"/>
        <v>0.18435476416883723</v>
      </c>
      <c r="L267" s="34">
        <f>SUM(L263:L266)</f>
        <v>0</v>
      </c>
      <c r="M267" s="39">
        <f t="shared" si="67"/>
        <v>0</v>
      </c>
      <c r="N267" s="34">
        <f t="shared" si="68"/>
        <v>78949894</v>
      </c>
      <c r="O267" s="39">
        <f t="shared" si="69"/>
        <v>0.63941515310336527</v>
      </c>
      <c r="P267" s="34">
        <f>SUM(P263:P266)</f>
        <v>37326280</v>
      </c>
      <c r="Q267" s="34">
        <f>SUM(Q263:Q266)</f>
        <v>143231065</v>
      </c>
      <c r="R267" s="34">
        <f>SUM(R263:R266)</f>
        <v>139170777</v>
      </c>
      <c r="S267" s="34">
        <f>SUM(S263:S266)</f>
        <v>99773158</v>
      </c>
      <c r="T267" s="39">
        <f t="shared" si="70"/>
        <v>0.71691169763318918</v>
      </c>
      <c r="U267" s="39">
        <f t="shared" si="71"/>
        <v>-0.39017070546542543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42000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884906</v>
      </c>
      <c r="K269" s="38">
        <f t="shared" si="66"/>
        <v>0.49113749536561163</v>
      </c>
      <c r="L269" s="33">
        <v>0</v>
      </c>
      <c r="M269" s="38">
        <f t="shared" si="67"/>
        <v>0</v>
      </c>
      <c r="N269" s="33">
        <f t="shared" si="68"/>
        <v>1585502</v>
      </c>
      <c r="O269" s="38">
        <f t="shared" si="69"/>
        <v>0.87997988619940193</v>
      </c>
      <c r="P269" s="33">
        <v>796269</v>
      </c>
      <c r="Q269" s="33">
        <v>1817556</v>
      </c>
      <c r="R269" s="33">
        <v>1678997</v>
      </c>
      <c r="S269" s="33">
        <v>1479917</v>
      </c>
      <c r="T269" s="38">
        <f t="shared" si="70"/>
        <v>0.88142921041550404</v>
      </c>
      <c r="U269" s="38">
        <f t="shared" si="71"/>
        <v>0.11131539718361516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39000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939420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3134486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2395526</v>
      </c>
      <c r="K272" s="38">
        <f t="shared" si="66"/>
        <v>0.76424842860998576</v>
      </c>
      <c r="L272" s="33">
        <v>0</v>
      </c>
      <c r="M272" s="38">
        <f t="shared" si="67"/>
        <v>0</v>
      </c>
      <c r="N272" s="33">
        <f t="shared" si="68"/>
        <v>2286979</v>
      </c>
      <c r="O272" s="38">
        <f t="shared" si="69"/>
        <v>0.72961850842530485</v>
      </c>
      <c r="P272" s="33">
        <v>6148224</v>
      </c>
      <c r="Q272" s="33">
        <v>2576600</v>
      </c>
      <c r="R272" s="33">
        <v>2576600</v>
      </c>
      <c r="S272" s="33">
        <v>27893954</v>
      </c>
      <c r="T272" s="38">
        <f t="shared" si="70"/>
        <v>10.82587673678491</v>
      </c>
      <c r="U272" s="38">
        <f t="shared" si="71"/>
        <v>-0.61037106000041641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22206000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15867047</v>
      </c>
      <c r="O273" s="38">
        <f t="shared" si="69"/>
        <v>0.71453872827163833</v>
      </c>
      <c r="P273" s="33">
        <v>593810</v>
      </c>
      <c r="Q273" s="33">
        <v>20307000</v>
      </c>
      <c r="R273" s="33">
        <v>21806000</v>
      </c>
      <c r="S273" s="33">
        <v>15229810</v>
      </c>
      <c r="T273" s="38">
        <f t="shared" si="70"/>
        <v>0.69842291112537835</v>
      </c>
      <c r="U273" s="38">
        <f t="shared" si="71"/>
        <v>-1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3333000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1380225</v>
      </c>
      <c r="K274" s="38">
        <f t="shared" si="66"/>
        <v>0.41410891089108909</v>
      </c>
      <c r="L274" s="33">
        <v>0</v>
      </c>
      <c r="M274" s="38">
        <f t="shared" si="67"/>
        <v>0</v>
      </c>
      <c r="N274" s="33">
        <f t="shared" si="68"/>
        <v>3302225</v>
      </c>
      <c r="O274" s="38">
        <f t="shared" si="69"/>
        <v>0.99076657665766577</v>
      </c>
      <c r="P274" s="33">
        <v>4305408</v>
      </c>
      <c r="Q274" s="33">
        <v>12105000</v>
      </c>
      <c r="R274" s="33">
        <v>13340811</v>
      </c>
      <c r="S274" s="33">
        <v>12550369</v>
      </c>
      <c r="T274" s="38">
        <f t="shared" si="70"/>
        <v>0.94075007883703621</v>
      </c>
      <c r="U274" s="38">
        <f t="shared" si="71"/>
        <v>-0.67942062633785227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31414654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4660657</v>
      </c>
      <c r="K275" s="39">
        <f t="shared" si="66"/>
        <v>0.14835932937539276</v>
      </c>
      <c r="L275" s="34">
        <f>SUM(L268:L274)</f>
        <v>0</v>
      </c>
      <c r="M275" s="39">
        <f t="shared" si="67"/>
        <v>0</v>
      </c>
      <c r="N275" s="34">
        <f t="shared" si="68"/>
        <v>23041753</v>
      </c>
      <c r="O275" s="39">
        <f t="shared" si="69"/>
        <v>0.7334714875420878</v>
      </c>
      <c r="P275" s="34">
        <f>SUM(P268:P274)</f>
        <v>11843711</v>
      </c>
      <c r="Q275" s="34">
        <f>SUM(Q268:Q274)</f>
        <v>38872156</v>
      </c>
      <c r="R275" s="34">
        <f>SUM(R268:R274)</f>
        <v>41549408</v>
      </c>
      <c r="S275" s="34">
        <f>SUM(S268:S274)</f>
        <v>57154050</v>
      </c>
      <c r="T275" s="39">
        <f t="shared" si="70"/>
        <v>1.3755683354140689</v>
      </c>
      <c r="U275" s="39">
        <f t="shared" si="71"/>
        <v>-0.60648676753426356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1058531</v>
      </c>
      <c r="R276" s="33">
        <v>1058531</v>
      </c>
      <c r="S276" s="33">
        <v>-151878</v>
      </c>
      <c r="T276" s="38">
        <f t="shared" si="70"/>
        <v>-0.14347997366161216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56679400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66692</v>
      </c>
      <c r="K277" s="38">
        <f t="shared" si="66"/>
        <v>1.1766532461529233E-3</v>
      </c>
      <c r="L277" s="33">
        <v>0</v>
      </c>
      <c r="M277" s="38">
        <f t="shared" si="67"/>
        <v>0</v>
      </c>
      <c r="N277" s="33">
        <f t="shared" si="68"/>
        <v>37643325</v>
      </c>
      <c r="O277" s="38">
        <f t="shared" si="69"/>
        <v>0.66414473335991564</v>
      </c>
      <c r="P277" s="33">
        <v>13501219</v>
      </c>
      <c r="Q277" s="33">
        <v>62604535</v>
      </c>
      <c r="R277" s="33">
        <v>62604535</v>
      </c>
      <c r="S277" s="33">
        <v>55497554</v>
      </c>
      <c r="T277" s="38">
        <f t="shared" si="70"/>
        <v>0.88647817606184598</v>
      </c>
      <c r="U277" s="38">
        <f t="shared" si="71"/>
        <v>-0.99506029788865735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464061</v>
      </c>
      <c r="K278" s="38">
        <f t="shared" si="66"/>
        <v>9.508573803060702E-2</v>
      </c>
      <c r="L278" s="33">
        <v>0</v>
      </c>
      <c r="M278" s="38">
        <f t="shared" si="67"/>
        <v>0</v>
      </c>
      <c r="N278" s="33">
        <f t="shared" si="68"/>
        <v>5726125</v>
      </c>
      <c r="O278" s="38">
        <f t="shared" si="69"/>
        <v>1.1732785596732103</v>
      </c>
      <c r="P278" s="33">
        <v>1356532</v>
      </c>
      <c r="Q278" s="33">
        <v>5255494</v>
      </c>
      <c r="R278" s="33">
        <v>12140494</v>
      </c>
      <c r="S278" s="33">
        <v>4897483</v>
      </c>
      <c r="T278" s="38">
        <f t="shared" si="70"/>
        <v>0.40340063592140485</v>
      </c>
      <c r="U278" s="38">
        <f t="shared" si="71"/>
        <v>-0.65790633763154871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915</v>
      </c>
      <c r="K279" s="38">
        <f t="shared" si="66"/>
        <v>5.062501141137552E-4</v>
      </c>
      <c r="L279" s="33">
        <v>0</v>
      </c>
      <c r="M279" s="38">
        <f t="shared" si="67"/>
        <v>0</v>
      </c>
      <c r="N279" s="33">
        <f t="shared" si="68"/>
        <v>1680020</v>
      </c>
      <c r="O279" s="38">
        <f t="shared" si="69"/>
        <v>0.92951947181791372</v>
      </c>
      <c r="P279" s="33">
        <v>665205</v>
      </c>
      <c r="Q279" s="33">
        <v>10349646</v>
      </c>
      <c r="R279" s="33">
        <v>10349646</v>
      </c>
      <c r="S279" s="33">
        <v>4907938</v>
      </c>
      <c r="T279" s="38">
        <f t="shared" si="70"/>
        <v>0.47421312767605772</v>
      </c>
      <c r="U279" s="38">
        <f t="shared" si="71"/>
        <v>-0.99862448418156813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6727000</v>
      </c>
      <c r="K281" s="38">
        <f t="shared" si="66"/>
        <v>0.24210030344773578</v>
      </c>
      <c r="L281" s="33">
        <v>0</v>
      </c>
      <c r="M281" s="38">
        <f t="shared" si="67"/>
        <v>0</v>
      </c>
      <c r="N281" s="33">
        <f t="shared" si="68"/>
        <v>27023000</v>
      </c>
      <c r="O281" s="38">
        <f t="shared" si="69"/>
        <v>0.97253998811775888</v>
      </c>
      <c r="P281" s="33">
        <v>6240518</v>
      </c>
      <c r="Q281" s="33">
        <v>25864811</v>
      </c>
      <c r="R281" s="33">
        <v>26891960</v>
      </c>
      <c r="S281" s="33">
        <v>22709713</v>
      </c>
      <c r="T281" s="38">
        <f t="shared" si="70"/>
        <v>0.84447965116711465</v>
      </c>
      <c r="U281" s="38">
        <f t="shared" si="71"/>
        <v>7.7955387677753674E-2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2203000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27228</v>
      </c>
      <c r="K282" s="38">
        <f t="shared" si="66"/>
        <v>1.2359509759418973E-2</v>
      </c>
      <c r="L282" s="33">
        <v>0</v>
      </c>
      <c r="M282" s="38">
        <f t="shared" si="67"/>
        <v>0</v>
      </c>
      <c r="N282" s="33">
        <f t="shared" si="68"/>
        <v>3428181</v>
      </c>
      <c r="O282" s="38">
        <f t="shared" si="69"/>
        <v>1.5561420789832048</v>
      </c>
      <c r="P282" s="33">
        <v>265610</v>
      </c>
      <c r="Q282" s="33">
        <v>979000</v>
      </c>
      <c r="R282" s="33">
        <v>979000</v>
      </c>
      <c r="S282" s="33">
        <v>733910</v>
      </c>
      <c r="T282" s="38">
        <f t="shared" si="70"/>
        <v>0.7496527068437181</v>
      </c>
      <c r="U282" s="38">
        <f t="shared" si="71"/>
        <v>-0.89748879936749371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0</v>
      </c>
      <c r="Q283" s="33">
        <v>3132028</v>
      </c>
      <c r="R283" s="33">
        <v>3132028</v>
      </c>
      <c r="S283" s="33">
        <v>5822</v>
      </c>
      <c r="T283" s="38">
        <f t="shared" si="70"/>
        <v>1.8588594993403636E-3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913097</v>
      </c>
      <c r="K284" s="38">
        <f t="shared" si="66"/>
        <v>0.25009504245412217</v>
      </c>
      <c r="L284" s="33">
        <v>0</v>
      </c>
      <c r="M284" s="38">
        <f t="shared" si="67"/>
        <v>0</v>
      </c>
      <c r="N284" s="33">
        <f t="shared" si="68"/>
        <v>3652585</v>
      </c>
      <c r="O284" s="38">
        <f t="shared" si="69"/>
        <v>1.000434127636264</v>
      </c>
      <c r="P284" s="33">
        <v>2018009</v>
      </c>
      <c r="Q284" s="33">
        <v>3484000</v>
      </c>
      <c r="R284" s="33">
        <v>4059000</v>
      </c>
      <c r="S284" s="33">
        <v>3585455</v>
      </c>
      <c r="T284" s="38">
        <f t="shared" si="70"/>
        <v>0.88333456516383346</v>
      </c>
      <c r="U284" s="38">
        <f t="shared" si="71"/>
        <v>-0.54752580389879335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105722094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8198993</v>
      </c>
      <c r="K285" s="39">
        <f t="shared" si="66"/>
        <v>7.7552313710320564E-2</v>
      </c>
      <c r="L285" s="34">
        <f>SUM(L276:L284)</f>
        <v>0</v>
      </c>
      <c r="M285" s="39">
        <f t="shared" si="67"/>
        <v>0</v>
      </c>
      <c r="N285" s="34">
        <f t="shared" si="68"/>
        <v>82246236</v>
      </c>
      <c r="O285" s="39">
        <f t="shared" si="69"/>
        <v>0.77794747425263822</v>
      </c>
      <c r="P285" s="34">
        <f>SUM(P276:P284)</f>
        <v>24047093</v>
      </c>
      <c r="Q285" s="34">
        <f>SUM(Q276:Q284)</f>
        <v>114466045</v>
      </c>
      <c r="R285" s="34">
        <f>SUM(R276:R284)</f>
        <v>122953194</v>
      </c>
      <c r="S285" s="34">
        <f>SUM(S276:S284)</f>
        <v>92185997</v>
      </c>
      <c r="T285" s="39">
        <f t="shared" si="70"/>
        <v>0.74976496340550536</v>
      </c>
      <c r="U285" s="39">
        <f t="shared" si="71"/>
        <v>-0.65904431774767946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4328000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39527000</v>
      </c>
      <c r="Q286" s="33">
        <v>4328000</v>
      </c>
      <c r="R286" s="33">
        <v>4328000</v>
      </c>
      <c r="S286" s="33">
        <v>39527000</v>
      </c>
      <c r="T286" s="38">
        <f t="shared" si="70"/>
        <v>9.1328558225508321</v>
      </c>
      <c r="U286" s="38">
        <f t="shared" si="71"/>
        <v>-1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11169000</v>
      </c>
      <c r="K288" s="38">
        <f t="shared" si="66"/>
        <v>3.6110572259941804</v>
      </c>
      <c r="L288" s="33">
        <v>0</v>
      </c>
      <c r="M288" s="38">
        <f t="shared" si="67"/>
        <v>0</v>
      </c>
      <c r="N288" s="33">
        <f t="shared" si="68"/>
        <v>11169000</v>
      </c>
      <c r="O288" s="38">
        <f t="shared" si="69"/>
        <v>3.6110572259941804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52473</v>
      </c>
      <c r="K289" s="38">
        <f t="shared" si="66"/>
        <v>2.824281294606238E-2</v>
      </c>
      <c r="L289" s="33">
        <v>0</v>
      </c>
      <c r="M289" s="38">
        <f t="shared" si="67"/>
        <v>0</v>
      </c>
      <c r="N289" s="33">
        <f t="shared" si="68"/>
        <v>10761919</v>
      </c>
      <c r="O289" s="38">
        <f t="shared" si="69"/>
        <v>5.7924430708683454</v>
      </c>
      <c r="P289" s="33">
        <v>6122233</v>
      </c>
      <c r="Q289" s="33">
        <v>1614000</v>
      </c>
      <c r="R289" s="33">
        <v>1683600</v>
      </c>
      <c r="S289" s="33">
        <v>27747699</v>
      </c>
      <c r="T289" s="38">
        <f t="shared" si="70"/>
        <v>16.481170705630792</v>
      </c>
      <c r="U289" s="38">
        <f t="shared" si="71"/>
        <v>-0.99142910764748748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571353</v>
      </c>
      <c r="K290" s="38">
        <f t="shared" si="66"/>
        <v>2.3771707925941337E-2</v>
      </c>
      <c r="L290" s="33">
        <v>0</v>
      </c>
      <c r="M290" s="38">
        <f t="shared" si="67"/>
        <v>0</v>
      </c>
      <c r="N290" s="33">
        <f t="shared" si="68"/>
        <v>1476942</v>
      </c>
      <c r="O290" s="38">
        <f t="shared" si="69"/>
        <v>6.144963594757645E-2</v>
      </c>
      <c r="P290" s="33">
        <v>-6509</v>
      </c>
      <c r="Q290" s="33">
        <v>0</v>
      </c>
      <c r="R290" s="33">
        <v>0</v>
      </c>
      <c r="S290" s="33">
        <v>1</v>
      </c>
      <c r="T290" s="38">
        <f t="shared" si="70"/>
        <v>0</v>
      </c>
      <c r="U290" s="38">
        <f t="shared" si="71"/>
        <v>-88.778921493316943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1000000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500000</v>
      </c>
      <c r="R291" s="33">
        <v>500000</v>
      </c>
      <c r="S291" s="33">
        <v>8260</v>
      </c>
      <c r="T291" s="38">
        <f t="shared" si="70"/>
        <v>1.652E-2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34313924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11792826</v>
      </c>
      <c r="K292" s="39">
        <f t="shared" si="66"/>
        <v>0.34367465522159457</v>
      </c>
      <c r="L292" s="34">
        <f>SUM(L286:L291)</f>
        <v>0</v>
      </c>
      <c r="M292" s="39">
        <f t="shared" si="67"/>
        <v>0</v>
      </c>
      <c r="N292" s="34">
        <f t="shared" si="68"/>
        <v>23407861</v>
      </c>
      <c r="O292" s="39">
        <f t="shared" si="69"/>
        <v>0.68216800270350897</v>
      </c>
      <c r="P292" s="34">
        <f>SUM(P286:P291)</f>
        <v>45642724</v>
      </c>
      <c r="Q292" s="34">
        <f>SUM(Q286:Q291)</f>
        <v>9413000</v>
      </c>
      <c r="R292" s="34">
        <f>SUM(R286:R291)</f>
        <v>9482600</v>
      </c>
      <c r="S292" s="34">
        <f>SUM(S286:S291)</f>
        <v>67282960</v>
      </c>
      <c r="T292" s="39">
        <f t="shared" si="70"/>
        <v>7.0954126505388819</v>
      </c>
      <c r="U292" s="39">
        <f t="shared" si="71"/>
        <v>-0.74162747166448706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313725607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68519346</v>
      </c>
      <c r="K293" s="38">
        <f t="shared" si="66"/>
        <v>0.21840533405996407</v>
      </c>
      <c r="L293" s="33">
        <v>0</v>
      </c>
      <c r="M293" s="38">
        <f t="shared" si="67"/>
        <v>0</v>
      </c>
      <c r="N293" s="33">
        <f t="shared" si="68"/>
        <v>256736374</v>
      </c>
      <c r="O293" s="38">
        <f t="shared" si="69"/>
        <v>0.81834688744422446</v>
      </c>
      <c r="P293" s="33">
        <v>5642092</v>
      </c>
      <c r="Q293" s="33">
        <v>303395000</v>
      </c>
      <c r="R293" s="33">
        <v>345790000</v>
      </c>
      <c r="S293" s="33">
        <v>203429778</v>
      </c>
      <c r="T293" s="38">
        <f t="shared" si="70"/>
        <v>0.58830439862344197</v>
      </c>
      <c r="U293" s="38">
        <f t="shared" si="71"/>
        <v>11.14431561910015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13590667</v>
      </c>
      <c r="K295" s="38">
        <f t="shared" si="66"/>
        <v>0.25908204815372593</v>
      </c>
      <c r="L295" s="33">
        <v>0</v>
      </c>
      <c r="M295" s="38">
        <f t="shared" si="67"/>
        <v>0</v>
      </c>
      <c r="N295" s="33">
        <f t="shared" si="68"/>
        <v>35157667</v>
      </c>
      <c r="O295" s="38">
        <f t="shared" si="69"/>
        <v>0.67021878872219154</v>
      </c>
      <c r="P295" s="33">
        <v>39342005</v>
      </c>
      <c r="Q295" s="33">
        <v>50683000</v>
      </c>
      <c r="R295" s="33">
        <v>57940000</v>
      </c>
      <c r="S295" s="33">
        <v>39342005</v>
      </c>
      <c r="T295" s="38">
        <f t="shared" si="70"/>
        <v>0.67901285812909906</v>
      </c>
      <c r="U295" s="38">
        <f t="shared" si="71"/>
        <v>-0.65455072765101829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4189000</v>
      </c>
      <c r="R296" s="33">
        <v>4189000</v>
      </c>
      <c r="S296" s="33">
        <v>68680000</v>
      </c>
      <c r="T296" s="38">
        <f t="shared" si="70"/>
        <v>16.395321079016473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303700</v>
      </c>
      <c r="Q297" s="33">
        <v>0</v>
      </c>
      <c r="R297" s="33">
        <v>500000</v>
      </c>
      <c r="S297" s="33">
        <v>303700</v>
      </c>
      <c r="T297" s="38">
        <f t="shared" si="70"/>
        <v>0.60740000000000005</v>
      </c>
      <c r="U297" s="38">
        <f t="shared" si="71"/>
        <v>-1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369371607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82110013</v>
      </c>
      <c r="K298" s="39">
        <f t="shared" si="66"/>
        <v>0.22229649340643554</v>
      </c>
      <c r="L298" s="34">
        <f>SUM(L293:L297)</f>
        <v>0</v>
      </c>
      <c r="M298" s="39">
        <f t="shared" si="67"/>
        <v>0</v>
      </c>
      <c r="N298" s="34">
        <f t="shared" si="68"/>
        <v>291894041</v>
      </c>
      <c r="O298" s="39">
        <f t="shared" si="69"/>
        <v>0.79024493347156488</v>
      </c>
      <c r="P298" s="34">
        <f>SUM(P293:P297)</f>
        <v>45287797</v>
      </c>
      <c r="Q298" s="34">
        <f>SUM(Q293:Q297)</f>
        <v>358267000</v>
      </c>
      <c r="R298" s="34">
        <f>SUM(R293:R297)</f>
        <v>408419000</v>
      </c>
      <c r="S298" s="34">
        <f>SUM(S293:S297)</f>
        <v>311755483</v>
      </c>
      <c r="T298" s="39">
        <f t="shared" si="70"/>
        <v>0.76332267352890049</v>
      </c>
      <c r="U298" s="39">
        <f t="shared" si="71"/>
        <v>0.81307147706919802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664294320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129525148</v>
      </c>
      <c r="K299" s="39">
        <f t="shared" si="66"/>
        <v>0.19498156780867854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499539785</v>
      </c>
      <c r="O299" s="39">
        <f t="shared" si="69"/>
        <v>0.75198563341622426</v>
      </c>
      <c r="P299" s="34">
        <f>SUM(P263:P266,P268:P274,P276:P284,P286:P291,P293:P297)</f>
        <v>164147605</v>
      </c>
      <c r="Q299" s="34">
        <f>SUM(Q263:Q266,Q268:Q274,Q276:Q284,Q286:Q291,Q293:Q297)</f>
        <v>664249266</v>
      </c>
      <c r="R299" s="34">
        <f>SUM(R263:R266,R268:R274,R276:R284,R286:R291,R293:R297)</f>
        <v>721574979</v>
      </c>
      <c r="S299" s="34">
        <f>SUM(S263:S266,S268:S274,S276:S284,S286:S291,S293:S297)</f>
        <v>628151648</v>
      </c>
      <c r="T299" s="39">
        <f t="shared" si="70"/>
        <v>0.87052858854741411</v>
      </c>
      <c r="U299" s="39">
        <f t="shared" si="71"/>
        <v>-0.21092270581712114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17336278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13928763</v>
      </c>
      <c r="K302" s="38">
        <f t="shared" ref="K302:K339" si="74">IF(($E302     =0),0,($J302     /$E302     ))</f>
        <v>0.80344598765663544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15170556</v>
      </c>
      <c r="O302" s="38">
        <f t="shared" ref="O302:O339" si="77">IF(($E302     =0),0,($N302     /$E302     ))</f>
        <v>0.8750757227127991</v>
      </c>
      <c r="P302" s="33">
        <v>576273</v>
      </c>
      <c r="Q302" s="33">
        <v>1347825</v>
      </c>
      <c r="R302" s="33">
        <v>2932294</v>
      </c>
      <c r="S302" s="33">
        <v>1143277</v>
      </c>
      <c r="T302" s="38">
        <f t="shared" ref="T302:T339" si="78">IF(($R302     =0),0,($S302     /$R302     ))</f>
        <v>0.38989166843433842</v>
      </c>
      <c r="U302" s="38">
        <f t="shared" ref="U302:U339" si="79">IF(($P302     =0),0,(($J302     /$P302     )-1))</f>
        <v>23.170424434252517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17336278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13928763</v>
      </c>
      <c r="K303" s="39">
        <f t="shared" si="74"/>
        <v>0.80344598765663544</v>
      </c>
      <c r="L303" s="34">
        <f>L302</f>
        <v>0</v>
      </c>
      <c r="M303" s="39">
        <f t="shared" si="75"/>
        <v>0</v>
      </c>
      <c r="N303" s="34">
        <f t="shared" si="76"/>
        <v>15170556</v>
      </c>
      <c r="O303" s="39">
        <f t="shared" si="77"/>
        <v>0.8750757227127991</v>
      </c>
      <c r="P303" s="34">
        <f>P302</f>
        <v>576273</v>
      </c>
      <c r="Q303" s="34">
        <f>Q302</f>
        <v>1347825</v>
      </c>
      <c r="R303" s="34">
        <f>R302</f>
        <v>2932294</v>
      </c>
      <c r="S303" s="34">
        <f>S302</f>
        <v>1143277</v>
      </c>
      <c r="T303" s="39">
        <f t="shared" si="78"/>
        <v>0.38989166843433842</v>
      </c>
      <c r="U303" s="39">
        <f t="shared" si="79"/>
        <v>23.170424434252517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1316286</v>
      </c>
      <c r="Q305" s="33">
        <v>9074230</v>
      </c>
      <c r="R305" s="33">
        <v>10390516</v>
      </c>
      <c r="S305" s="33">
        <v>10390516</v>
      </c>
      <c r="T305" s="38">
        <f t="shared" si="78"/>
        <v>1</v>
      </c>
      <c r="U305" s="38">
        <f t="shared" si="79"/>
        <v>-1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12902405</v>
      </c>
      <c r="K306" s="38">
        <f t="shared" si="74"/>
        <v>0.25303298621325332</v>
      </c>
      <c r="L306" s="33">
        <v>0</v>
      </c>
      <c r="M306" s="38">
        <f t="shared" si="75"/>
        <v>0</v>
      </c>
      <c r="N306" s="33">
        <f t="shared" si="76"/>
        <v>51144405</v>
      </c>
      <c r="O306" s="38">
        <f t="shared" si="77"/>
        <v>1.0030084720833088</v>
      </c>
      <c r="P306" s="33">
        <v>12235000</v>
      </c>
      <c r="Q306" s="33">
        <v>35131000</v>
      </c>
      <c r="R306" s="33">
        <v>41696650</v>
      </c>
      <c r="S306" s="33">
        <v>55355000</v>
      </c>
      <c r="T306" s="38">
        <f t="shared" si="78"/>
        <v>1.3275646844530675</v>
      </c>
      <c r="U306" s="38">
        <f t="shared" si="79"/>
        <v>5.4548835308541044E-2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3002434</v>
      </c>
      <c r="K307" s="38">
        <f t="shared" si="74"/>
        <v>0.58333670099086843</v>
      </c>
      <c r="L307" s="33">
        <v>0</v>
      </c>
      <c r="M307" s="38">
        <f t="shared" si="75"/>
        <v>0</v>
      </c>
      <c r="N307" s="33">
        <f t="shared" si="76"/>
        <v>5147000</v>
      </c>
      <c r="O307" s="38">
        <f t="shared" si="77"/>
        <v>1</v>
      </c>
      <c r="P307" s="33">
        <v>1167557</v>
      </c>
      <c r="Q307" s="33">
        <v>5791000</v>
      </c>
      <c r="R307" s="33">
        <v>5791000</v>
      </c>
      <c r="S307" s="33">
        <v>5791000</v>
      </c>
      <c r="T307" s="38">
        <f t="shared" si="78"/>
        <v>1</v>
      </c>
      <c r="U307" s="38">
        <f t="shared" si="79"/>
        <v>1.571552395300615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17190</v>
      </c>
      <c r="K308" s="38">
        <f t="shared" si="74"/>
        <v>5.8330505598914152E-2</v>
      </c>
      <c r="L308" s="33">
        <v>0</v>
      </c>
      <c r="M308" s="38">
        <f t="shared" si="75"/>
        <v>0</v>
      </c>
      <c r="N308" s="33">
        <f t="shared" si="76"/>
        <v>117810</v>
      </c>
      <c r="O308" s="38">
        <f t="shared" si="77"/>
        <v>0.39976247030878859</v>
      </c>
      <c r="P308" s="33">
        <v>23932</v>
      </c>
      <c r="Q308" s="33">
        <v>290200</v>
      </c>
      <c r="R308" s="33">
        <v>290200</v>
      </c>
      <c r="S308" s="33">
        <v>98471</v>
      </c>
      <c r="T308" s="38">
        <f t="shared" si="78"/>
        <v>0.33932115782219158</v>
      </c>
      <c r="U308" s="38">
        <f t="shared" si="79"/>
        <v>-0.28171485876650515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3388100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133863</v>
      </c>
      <c r="K309" s="38">
        <f t="shared" si="74"/>
        <v>3.9509754729789556E-2</v>
      </c>
      <c r="L309" s="33">
        <v>0</v>
      </c>
      <c r="M309" s="38">
        <f t="shared" si="75"/>
        <v>0</v>
      </c>
      <c r="N309" s="33">
        <f t="shared" si="76"/>
        <v>540475</v>
      </c>
      <c r="O309" s="38">
        <f t="shared" si="77"/>
        <v>0.15952156075676632</v>
      </c>
      <c r="P309" s="33">
        <v>160908</v>
      </c>
      <c r="Q309" s="33">
        <v>1470000</v>
      </c>
      <c r="R309" s="33">
        <v>1622150</v>
      </c>
      <c r="S309" s="33">
        <v>708096</v>
      </c>
      <c r="T309" s="38">
        <f t="shared" si="78"/>
        <v>0.43651696822118791</v>
      </c>
      <c r="U309" s="38">
        <f t="shared" si="79"/>
        <v>-0.16807741069430981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69348262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16055892</v>
      </c>
      <c r="K310" s="39">
        <f t="shared" si="74"/>
        <v>0.23152551393429296</v>
      </c>
      <c r="L310" s="34">
        <f>SUM(L304:L309)</f>
        <v>0</v>
      </c>
      <c r="M310" s="39">
        <f t="shared" si="75"/>
        <v>0</v>
      </c>
      <c r="N310" s="34">
        <f t="shared" si="76"/>
        <v>66477152</v>
      </c>
      <c r="O310" s="39">
        <f t="shared" si="77"/>
        <v>0.95859867403742571</v>
      </c>
      <c r="P310" s="34">
        <f>SUM(P304:P309)</f>
        <v>14903683</v>
      </c>
      <c r="Q310" s="34">
        <f>SUM(Q304:Q309)</f>
        <v>51756430</v>
      </c>
      <c r="R310" s="34">
        <f>SUM(R304:R309)</f>
        <v>59790516</v>
      </c>
      <c r="S310" s="34">
        <f>SUM(S304:S309)</f>
        <v>72343083</v>
      </c>
      <c r="T310" s="39">
        <f t="shared" si="78"/>
        <v>1.2099424430456496</v>
      </c>
      <c r="U310" s="39">
        <f t="shared" si="79"/>
        <v>7.73103534206947E-2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600000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17022</v>
      </c>
      <c r="K311" s="38">
        <f t="shared" si="74"/>
        <v>2.8369999999999999E-2</v>
      </c>
      <c r="L311" s="33">
        <v>0</v>
      </c>
      <c r="M311" s="38">
        <f t="shared" si="75"/>
        <v>0</v>
      </c>
      <c r="N311" s="33">
        <f t="shared" si="76"/>
        <v>18522</v>
      </c>
      <c r="O311" s="38">
        <f t="shared" si="77"/>
        <v>3.0870000000000002E-2</v>
      </c>
      <c r="P311" s="33">
        <v>0</v>
      </c>
      <c r="Q311" s="33">
        <v>0</v>
      </c>
      <c r="R311" s="33">
        <v>0</v>
      </c>
      <c r="S311" s="33">
        <v>13000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1923043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333227</v>
      </c>
      <c r="K312" s="38">
        <f t="shared" si="74"/>
        <v>0.17328109667854541</v>
      </c>
      <c r="L312" s="33">
        <v>0</v>
      </c>
      <c r="M312" s="38">
        <f t="shared" si="75"/>
        <v>0</v>
      </c>
      <c r="N312" s="33">
        <f t="shared" si="76"/>
        <v>1190913</v>
      </c>
      <c r="O312" s="38">
        <f t="shared" si="77"/>
        <v>0.61928568419946928</v>
      </c>
      <c r="P312" s="33">
        <v>376495</v>
      </c>
      <c r="Q312" s="33">
        <v>392424</v>
      </c>
      <c r="R312" s="33">
        <v>592847</v>
      </c>
      <c r="S312" s="33">
        <v>1142361</v>
      </c>
      <c r="T312" s="38">
        <f t="shared" si="78"/>
        <v>1.9269069422633496</v>
      </c>
      <c r="U312" s="38">
        <f t="shared" si="79"/>
        <v>-0.11492317295050403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32825</v>
      </c>
      <c r="K313" s="38">
        <f t="shared" si="74"/>
        <v>3.092587306118565E-2</v>
      </c>
      <c r="L313" s="33">
        <v>0</v>
      </c>
      <c r="M313" s="38">
        <f t="shared" si="75"/>
        <v>0</v>
      </c>
      <c r="N313" s="33">
        <f t="shared" si="76"/>
        <v>215310</v>
      </c>
      <c r="O313" s="38">
        <f t="shared" si="77"/>
        <v>0.2028530001158837</v>
      </c>
      <c r="P313" s="33">
        <v>76727</v>
      </c>
      <c r="Q313" s="33">
        <v>706104</v>
      </c>
      <c r="R313" s="33">
        <v>1022904</v>
      </c>
      <c r="S313" s="33">
        <v>465774</v>
      </c>
      <c r="T313" s="38">
        <f t="shared" si="78"/>
        <v>0.45534478308814902</v>
      </c>
      <c r="U313" s="38">
        <f t="shared" si="79"/>
        <v>-0.57218449828613127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71550</v>
      </c>
      <c r="K314" s="38">
        <f t="shared" si="74"/>
        <v>0.63713268032056991</v>
      </c>
      <c r="L314" s="33">
        <v>0</v>
      </c>
      <c r="M314" s="38">
        <f t="shared" si="75"/>
        <v>0</v>
      </c>
      <c r="N314" s="33">
        <f t="shared" si="76"/>
        <v>360383</v>
      </c>
      <c r="O314" s="38">
        <f t="shared" si="77"/>
        <v>3.2091095280498663</v>
      </c>
      <c r="P314" s="33">
        <v>50651</v>
      </c>
      <c r="Q314" s="33">
        <v>107800</v>
      </c>
      <c r="R314" s="33">
        <v>107800</v>
      </c>
      <c r="S314" s="33">
        <v>343749</v>
      </c>
      <c r="T314" s="38">
        <f t="shared" si="78"/>
        <v>3.1887662337662337</v>
      </c>
      <c r="U314" s="38">
        <f t="shared" si="79"/>
        <v>0.41260784584707122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2049208</v>
      </c>
      <c r="K315" s="38">
        <f t="shared" si="74"/>
        <v>0.23846644748754725</v>
      </c>
      <c r="L315" s="33">
        <v>0</v>
      </c>
      <c r="M315" s="38">
        <f t="shared" si="75"/>
        <v>0</v>
      </c>
      <c r="N315" s="33">
        <f t="shared" si="76"/>
        <v>8467549</v>
      </c>
      <c r="O315" s="38">
        <f t="shared" si="77"/>
        <v>0.9853691421059908</v>
      </c>
      <c r="P315" s="33">
        <v>2269596</v>
      </c>
      <c r="Q315" s="33">
        <v>10963785</v>
      </c>
      <c r="R315" s="33">
        <v>8777920</v>
      </c>
      <c r="S315" s="33">
        <v>9983421</v>
      </c>
      <c r="T315" s="38">
        <f t="shared" si="78"/>
        <v>1.1373333318143706</v>
      </c>
      <c r="U315" s="38">
        <f t="shared" si="79"/>
        <v>-9.7104506705158133E-2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54000292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14728568</v>
      </c>
      <c r="K316" s="38">
        <f t="shared" si="74"/>
        <v>0.27274978439005476</v>
      </c>
      <c r="L316" s="33">
        <v>0</v>
      </c>
      <c r="M316" s="38">
        <f t="shared" si="75"/>
        <v>0</v>
      </c>
      <c r="N316" s="33">
        <f t="shared" si="76"/>
        <v>25143293</v>
      </c>
      <c r="O316" s="38">
        <f t="shared" si="77"/>
        <v>0.46561401927234025</v>
      </c>
      <c r="P316" s="33">
        <v>17804361</v>
      </c>
      <c r="Q316" s="33">
        <v>69610861</v>
      </c>
      <c r="R316" s="33">
        <v>48120861</v>
      </c>
      <c r="S316" s="33">
        <v>28575742</v>
      </c>
      <c r="T316" s="38">
        <f t="shared" si="78"/>
        <v>0.59383272464721693</v>
      </c>
      <c r="U316" s="38">
        <f t="shared" si="79"/>
        <v>-0.17275503456709285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66290320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17232400</v>
      </c>
      <c r="K317" s="39">
        <f t="shared" si="74"/>
        <v>0.25995348943857866</v>
      </c>
      <c r="L317" s="34">
        <f>SUM(L311:L316)</f>
        <v>0</v>
      </c>
      <c r="M317" s="39">
        <f t="shared" si="75"/>
        <v>0</v>
      </c>
      <c r="N317" s="34">
        <f t="shared" si="76"/>
        <v>35395970</v>
      </c>
      <c r="O317" s="39">
        <f t="shared" si="77"/>
        <v>0.53395382613932174</v>
      </c>
      <c r="P317" s="34">
        <f>SUM(P311:P316)</f>
        <v>20577830</v>
      </c>
      <c r="Q317" s="34">
        <f>SUM(Q311:Q316)</f>
        <v>81780974</v>
      </c>
      <c r="R317" s="34">
        <f>SUM(R311:R316)</f>
        <v>58622332</v>
      </c>
      <c r="S317" s="34">
        <f>SUM(S311:S316)</f>
        <v>40524047</v>
      </c>
      <c r="T317" s="39">
        <f t="shared" si="78"/>
        <v>0.69127319943532783</v>
      </c>
      <c r="U317" s="39">
        <f t="shared" si="79"/>
        <v>-0.16257447942761705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1752680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234100</v>
      </c>
      <c r="K318" s="38">
        <f t="shared" si="74"/>
        <v>0.13356688043453455</v>
      </c>
      <c r="L318" s="33">
        <v>0</v>
      </c>
      <c r="M318" s="38">
        <f t="shared" si="75"/>
        <v>0</v>
      </c>
      <c r="N318" s="33">
        <f t="shared" si="76"/>
        <v>525966</v>
      </c>
      <c r="O318" s="38">
        <f t="shared" si="77"/>
        <v>0.30009242987881418</v>
      </c>
      <c r="P318" s="33">
        <v>246003</v>
      </c>
      <c r="Q318" s="33">
        <v>1097500</v>
      </c>
      <c r="R318" s="33">
        <v>1526777</v>
      </c>
      <c r="S318" s="33">
        <v>747055</v>
      </c>
      <c r="T318" s="38">
        <f t="shared" si="78"/>
        <v>0.48930197402764125</v>
      </c>
      <c r="U318" s="38">
        <f t="shared" si="79"/>
        <v>-4.8385588793632639E-2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31984405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8396176</v>
      </c>
      <c r="K319" s="38">
        <f t="shared" si="74"/>
        <v>0.26250843184358125</v>
      </c>
      <c r="L319" s="33">
        <v>0</v>
      </c>
      <c r="M319" s="38">
        <f t="shared" si="75"/>
        <v>0</v>
      </c>
      <c r="N319" s="33">
        <f t="shared" si="76"/>
        <v>31823250</v>
      </c>
      <c r="O319" s="38">
        <f t="shared" si="77"/>
        <v>0.99496145074451126</v>
      </c>
      <c r="P319" s="33">
        <v>-1033993</v>
      </c>
      <c r="Q319" s="33">
        <v>17820920</v>
      </c>
      <c r="R319" s="33">
        <v>39281001</v>
      </c>
      <c r="S319" s="33">
        <v>17727674</v>
      </c>
      <c r="T319" s="38">
        <f t="shared" si="78"/>
        <v>0.45130402863206059</v>
      </c>
      <c r="U319" s="38">
        <f t="shared" si="79"/>
        <v>-9.1201478153140307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8322000</v>
      </c>
      <c r="K320" s="38">
        <f t="shared" si="74"/>
        <v>0.24975990396158462</v>
      </c>
      <c r="L320" s="33">
        <v>0</v>
      </c>
      <c r="M320" s="38">
        <f t="shared" si="75"/>
        <v>0</v>
      </c>
      <c r="N320" s="33">
        <f t="shared" si="76"/>
        <v>33325530</v>
      </c>
      <c r="O320" s="38">
        <f t="shared" si="77"/>
        <v>1.0001659663865545</v>
      </c>
      <c r="P320" s="33">
        <v>0</v>
      </c>
      <c r="Q320" s="33">
        <v>32185000</v>
      </c>
      <c r="R320" s="33">
        <v>36490000</v>
      </c>
      <c r="S320" s="33">
        <v>28421000</v>
      </c>
      <c r="T320" s="38">
        <f t="shared" si="78"/>
        <v>0.77887092354069609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25535130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6423655</v>
      </c>
      <c r="K321" s="38">
        <f t="shared" si="74"/>
        <v>0.25156147628776515</v>
      </c>
      <c r="L321" s="33">
        <v>0</v>
      </c>
      <c r="M321" s="38">
        <f t="shared" si="75"/>
        <v>0</v>
      </c>
      <c r="N321" s="33">
        <f t="shared" si="76"/>
        <v>21069504</v>
      </c>
      <c r="O321" s="38">
        <f t="shared" si="77"/>
        <v>0.82511833697341663</v>
      </c>
      <c r="P321" s="33">
        <v>8712119</v>
      </c>
      <c r="Q321" s="33">
        <v>36018000</v>
      </c>
      <c r="R321" s="33">
        <v>25067258</v>
      </c>
      <c r="S321" s="33">
        <v>39872732</v>
      </c>
      <c r="T321" s="38">
        <f t="shared" si="78"/>
        <v>1.5906299763619938</v>
      </c>
      <c r="U321" s="38">
        <f t="shared" si="79"/>
        <v>-0.26267593452293292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25795896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2943185</v>
      </c>
      <c r="K322" s="38">
        <f t="shared" si="74"/>
        <v>0.11409508706346157</v>
      </c>
      <c r="L322" s="33">
        <v>0</v>
      </c>
      <c r="M322" s="38">
        <f t="shared" si="75"/>
        <v>0</v>
      </c>
      <c r="N322" s="33">
        <f t="shared" si="76"/>
        <v>10008558</v>
      </c>
      <c r="O322" s="38">
        <f t="shared" si="77"/>
        <v>0.38799032218148188</v>
      </c>
      <c r="P322" s="33">
        <v>3182124</v>
      </c>
      <c r="Q322" s="33">
        <v>19980797</v>
      </c>
      <c r="R322" s="33">
        <v>20530001</v>
      </c>
      <c r="S322" s="33">
        <v>8462635</v>
      </c>
      <c r="T322" s="38">
        <f t="shared" si="78"/>
        <v>0.41220821177748601</v>
      </c>
      <c r="U322" s="38">
        <f t="shared" si="79"/>
        <v>-7.5087897266102765E-2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118388111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26319116</v>
      </c>
      <c r="K323" s="39">
        <f t="shared" si="74"/>
        <v>0.22231215430069662</v>
      </c>
      <c r="L323" s="34">
        <f>SUM(L318:L322)</f>
        <v>0</v>
      </c>
      <c r="M323" s="39">
        <f t="shared" si="75"/>
        <v>0</v>
      </c>
      <c r="N323" s="34">
        <f t="shared" si="76"/>
        <v>96752808</v>
      </c>
      <c r="O323" s="39">
        <f t="shared" si="77"/>
        <v>0.81725104981191898</v>
      </c>
      <c r="P323" s="34">
        <f>SUM(P318:P322)</f>
        <v>11106253</v>
      </c>
      <c r="Q323" s="34">
        <f>SUM(Q318:Q322)</f>
        <v>107102217</v>
      </c>
      <c r="R323" s="34">
        <f>SUM(R318:R322)</f>
        <v>122895037</v>
      </c>
      <c r="S323" s="34">
        <f>SUM(S318:S322)</f>
        <v>95231096</v>
      </c>
      <c r="T323" s="39">
        <f t="shared" si="78"/>
        <v>0.7748978178834024</v>
      </c>
      <c r="U323" s="39">
        <f t="shared" si="79"/>
        <v>1.369756568664517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7365374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13500000</v>
      </c>
      <c r="K324" s="38">
        <f t="shared" si="74"/>
        <v>1.8329008139980401</v>
      </c>
      <c r="L324" s="33">
        <v>0</v>
      </c>
      <c r="M324" s="38">
        <f t="shared" si="75"/>
        <v>0</v>
      </c>
      <c r="N324" s="33">
        <f t="shared" si="76"/>
        <v>26230000</v>
      </c>
      <c r="O324" s="38">
        <f t="shared" si="77"/>
        <v>3.5612583963828586</v>
      </c>
      <c r="P324" s="33">
        <v>6479130</v>
      </c>
      <c r="Q324" s="33">
        <v>8919750</v>
      </c>
      <c r="R324" s="33">
        <v>13355550</v>
      </c>
      <c r="S324" s="33">
        <v>29578166</v>
      </c>
      <c r="T324" s="38">
        <f t="shared" si="78"/>
        <v>2.2146722523595059</v>
      </c>
      <c r="U324" s="38">
        <f t="shared" si="79"/>
        <v>1.0836130776817257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52523198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12488877</v>
      </c>
      <c r="K325" s="38">
        <f t="shared" si="74"/>
        <v>0.23777830512148174</v>
      </c>
      <c r="L325" s="33">
        <v>0</v>
      </c>
      <c r="M325" s="38">
        <f t="shared" si="75"/>
        <v>0</v>
      </c>
      <c r="N325" s="33">
        <f t="shared" si="76"/>
        <v>49521194</v>
      </c>
      <c r="O325" s="38">
        <f t="shared" si="77"/>
        <v>0.94284422665961809</v>
      </c>
      <c r="P325" s="33">
        <v>12066667</v>
      </c>
      <c r="Q325" s="33">
        <v>48384918</v>
      </c>
      <c r="R325" s="33">
        <v>54620918</v>
      </c>
      <c r="S325" s="33">
        <v>54049973</v>
      </c>
      <c r="T325" s="38">
        <f t="shared" si="78"/>
        <v>0.98954713650180692</v>
      </c>
      <c r="U325" s="38">
        <f t="shared" si="79"/>
        <v>3.498977803895631E-2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40120426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70882851</v>
      </c>
      <c r="K326" s="38">
        <f t="shared" si="74"/>
        <v>1.7667522024815987</v>
      </c>
      <c r="L326" s="33">
        <v>0</v>
      </c>
      <c r="M326" s="38">
        <f t="shared" si="75"/>
        <v>0</v>
      </c>
      <c r="N326" s="33">
        <f t="shared" si="76"/>
        <v>115521094</v>
      </c>
      <c r="O326" s="38">
        <f t="shared" si="77"/>
        <v>2.8793586090038028</v>
      </c>
      <c r="P326" s="33">
        <v>70027179</v>
      </c>
      <c r="Q326" s="33">
        <v>6374107</v>
      </c>
      <c r="R326" s="33">
        <v>44555575</v>
      </c>
      <c r="S326" s="33">
        <v>117283663</v>
      </c>
      <c r="T326" s="38">
        <f t="shared" si="78"/>
        <v>2.6323005145820697</v>
      </c>
      <c r="U326" s="38">
        <f t="shared" si="79"/>
        <v>1.2219141370809705E-2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1054495</v>
      </c>
      <c r="O327" s="38">
        <f t="shared" si="77"/>
        <v>28.499864864864865</v>
      </c>
      <c r="P327" s="33">
        <v>0</v>
      </c>
      <c r="Q327" s="33">
        <v>184500</v>
      </c>
      <c r="R327" s="33">
        <v>184500</v>
      </c>
      <c r="S327" s="33">
        <v>8758</v>
      </c>
      <c r="T327" s="38">
        <f t="shared" si="78"/>
        <v>4.7468834688346881E-2</v>
      </c>
      <c r="U327" s="38">
        <f t="shared" si="79"/>
        <v>0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75189200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26061866</v>
      </c>
      <c r="K328" s="38">
        <f t="shared" si="74"/>
        <v>0.34661714714347275</v>
      </c>
      <c r="L328" s="33">
        <v>0</v>
      </c>
      <c r="M328" s="38">
        <f t="shared" si="75"/>
        <v>0</v>
      </c>
      <c r="N328" s="33">
        <f t="shared" si="76"/>
        <v>98883828</v>
      </c>
      <c r="O328" s="38">
        <f t="shared" si="77"/>
        <v>1.315133396817628</v>
      </c>
      <c r="P328" s="33">
        <v>32191333</v>
      </c>
      <c r="Q328" s="33">
        <v>69140566</v>
      </c>
      <c r="R328" s="33">
        <v>69239084</v>
      </c>
      <c r="S328" s="33">
        <v>102045111</v>
      </c>
      <c r="T328" s="38">
        <f t="shared" si="78"/>
        <v>1.4738079290592578</v>
      </c>
      <c r="U328" s="38">
        <f t="shared" si="79"/>
        <v>-0.19040736834352279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51679745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258590</v>
      </c>
      <c r="K329" s="38">
        <f t="shared" si="74"/>
        <v>5.003701159903169E-3</v>
      </c>
      <c r="L329" s="33">
        <v>0</v>
      </c>
      <c r="M329" s="38">
        <f t="shared" si="75"/>
        <v>0</v>
      </c>
      <c r="N329" s="33">
        <f t="shared" si="76"/>
        <v>38002204</v>
      </c>
      <c r="O329" s="38">
        <f t="shared" si="77"/>
        <v>0.73534039303019005</v>
      </c>
      <c r="P329" s="33">
        <v>135525</v>
      </c>
      <c r="Q329" s="33">
        <v>47692570</v>
      </c>
      <c r="R329" s="33">
        <v>48168475</v>
      </c>
      <c r="S329" s="33">
        <v>47501521</v>
      </c>
      <c r="T329" s="38">
        <f t="shared" si="78"/>
        <v>0.98615372398648704</v>
      </c>
      <c r="U329" s="38">
        <f t="shared" si="79"/>
        <v>0.90806124331304194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4286000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1171024</v>
      </c>
      <c r="K330" s="38">
        <f t="shared" si="74"/>
        <v>0.27322071861875874</v>
      </c>
      <c r="L330" s="33">
        <v>0</v>
      </c>
      <c r="M330" s="38">
        <f t="shared" si="75"/>
        <v>0</v>
      </c>
      <c r="N330" s="33">
        <f t="shared" si="76"/>
        <v>4198024</v>
      </c>
      <c r="O330" s="38">
        <f t="shared" si="77"/>
        <v>0.97947363509099394</v>
      </c>
      <c r="P330" s="33">
        <v>956612</v>
      </c>
      <c r="Q330" s="33">
        <v>10642395</v>
      </c>
      <c r="R330" s="33">
        <v>4328675</v>
      </c>
      <c r="S330" s="33">
        <v>4584754</v>
      </c>
      <c r="T330" s="38">
        <f t="shared" si="78"/>
        <v>1.0591587495018684</v>
      </c>
      <c r="U330" s="38">
        <f t="shared" si="79"/>
        <v>0.22413684963182567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240604114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66095774</v>
      </c>
      <c r="K331" s="38">
        <f t="shared" si="74"/>
        <v>0.27470758043646754</v>
      </c>
      <c r="L331" s="33">
        <v>0</v>
      </c>
      <c r="M331" s="38">
        <f t="shared" si="75"/>
        <v>0</v>
      </c>
      <c r="N331" s="33">
        <f t="shared" si="76"/>
        <v>210631626</v>
      </c>
      <c r="O331" s="38">
        <f t="shared" si="77"/>
        <v>0.8754281982061205</v>
      </c>
      <c r="P331" s="33">
        <v>55613032</v>
      </c>
      <c r="Q331" s="33">
        <v>217030175</v>
      </c>
      <c r="R331" s="33">
        <v>89364143</v>
      </c>
      <c r="S331" s="33">
        <v>201245451</v>
      </c>
      <c r="T331" s="38">
        <f t="shared" si="78"/>
        <v>2.2519709163439301</v>
      </c>
      <c r="U331" s="38">
        <f t="shared" si="79"/>
        <v>0.18849434427527711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471805057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190458982</v>
      </c>
      <c r="K332" s="39">
        <f t="shared" si="74"/>
        <v>0.40368151882695907</v>
      </c>
      <c r="L332" s="34">
        <f>SUM(L324:L331)</f>
        <v>0</v>
      </c>
      <c r="M332" s="39">
        <f t="shared" si="75"/>
        <v>0</v>
      </c>
      <c r="N332" s="34">
        <f t="shared" si="76"/>
        <v>544042465</v>
      </c>
      <c r="O332" s="39">
        <f t="shared" si="77"/>
        <v>1.1531085920513988</v>
      </c>
      <c r="P332" s="34">
        <f>SUM(P324:P331)</f>
        <v>177469478</v>
      </c>
      <c r="Q332" s="34">
        <f>SUM(Q324:Q331)</f>
        <v>408368981</v>
      </c>
      <c r="R332" s="34">
        <f>SUM(R324:R331)</f>
        <v>323816920</v>
      </c>
      <c r="S332" s="34">
        <f>SUM(S324:S331)</f>
        <v>556297397</v>
      </c>
      <c r="T332" s="39">
        <f t="shared" si="78"/>
        <v>1.717938015715794</v>
      </c>
      <c r="U332" s="39">
        <f t="shared" si="79"/>
        <v>7.3192890103615404E-2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5688</v>
      </c>
      <c r="K334" s="38">
        <f t="shared" si="74"/>
        <v>0.25168141592920357</v>
      </c>
      <c r="L334" s="33">
        <v>0</v>
      </c>
      <c r="M334" s="38">
        <f t="shared" si="75"/>
        <v>0</v>
      </c>
      <c r="N334" s="33">
        <f t="shared" si="76"/>
        <v>21745</v>
      </c>
      <c r="O334" s="38">
        <f t="shared" si="77"/>
        <v>0.9621681415929203</v>
      </c>
      <c r="P334" s="33">
        <v>11062259</v>
      </c>
      <c r="Q334" s="33">
        <v>23366150</v>
      </c>
      <c r="R334" s="33">
        <v>26306150</v>
      </c>
      <c r="S334" s="33">
        <v>26265185</v>
      </c>
      <c r="T334" s="38">
        <f t="shared" si="78"/>
        <v>0.99844275958283524</v>
      </c>
      <c r="U334" s="38">
        <f t="shared" si="79"/>
        <v>-0.9994858193068884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11036196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17488048</v>
      </c>
      <c r="K335" s="38">
        <f t="shared" si="74"/>
        <v>1.5846083197507548</v>
      </c>
      <c r="L335" s="33">
        <v>0</v>
      </c>
      <c r="M335" s="38">
        <f t="shared" si="75"/>
        <v>0</v>
      </c>
      <c r="N335" s="33">
        <f t="shared" si="76"/>
        <v>69404219</v>
      </c>
      <c r="O335" s="38">
        <f t="shared" si="77"/>
        <v>6.2887809350250761</v>
      </c>
      <c r="P335" s="33">
        <v>16904091</v>
      </c>
      <c r="Q335" s="33">
        <v>14034043</v>
      </c>
      <c r="R335" s="33">
        <v>17683442</v>
      </c>
      <c r="S335" s="33">
        <v>73484144</v>
      </c>
      <c r="T335" s="38">
        <f t="shared" si="78"/>
        <v>4.1555339735329806</v>
      </c>
      <c r="U335" s="38">
        <f t="shared" si="79"/>
        <v>3.4545306222026451E-2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46617584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10750768</v>
      </c>
      <c r="K336" s="38">
        <f t="shared" si="74"/>
        <v>0.23061615548330433</v>
      </c>
      <c r="L336" s="33">
        <v>0</v>
      </c>
      <c r="M336" s="38">
        <f t="shared" si="75"/>
        <v>0</v>
      </c>
      <c r="N336" s="33">
        <f t="shared" si="76"/>
        <v>37173680</v>
      </c>
      <c r="O336" s="38">
        <f t="shared" si="77"/>
        <v>0.79741755814715753</v>
      </c>
      <c r="P336" s="33">
        <v>1563572</v>
      </c>
      <c r="Q336" s="33">
        <v>40815443</v>
      </c>
      <c r="R336" s="33">
        <v>45514576</v>
      </c>
      <c r="S336" s="33">
        <v>27693817</v>
      </c>
      <c r="T336" s="38">
        <f t="shared" si="78"/>
        <v>0.60846039739005808</v>
      </c>
      <c r="U336" s="38">
        <f t="shared" si="79"/>
        <v>5.8757741888445176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57676380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28244504</v>
      </c>
      <c r="K337" s="39">
        <f t="shared" si="74"/>
        <v>0.48970660086503348</v>
      </c>
      <c r="L337" s="34">
        <f>SUM(L333:L336)</f>
        <v>0</v>
      </c>
      <c r="M337" s="39">
        <f t="shared" si="75"/>
        <v>0</v>
      </c>
      <c r="N337" s="34">
        <f t="shared" si="76"/>
        <v>106599644</v>
      </c>
      <c r="O337" s="39">
        <f t="shared" si="77"/>
        <v>1.8482374240546997</v>
      </c>
      <c r="P337" s="34">
        <f>SUM(P333:P336)</f>
        <v>29529922</v>
      </c>
      <c r="Q337" s="34">
        <f>SUM(Q333:Q336)</f>
        <v>78215636</v>
      </c>
      <c r="R337" s="34">
        <f>SUM(R333:R336)</f>
        <v>89504168</v>
      </c>
      <c r="S337" s="34">
        <f>SUM(S333:S336)</f>
        <v>127443146</v>
      </c>
      <c r="T337" s="39">
        <f t="shared" si="78"/>
        <v>1.4238794555355232</v>
      </c>
      <c r="U337" s="39">
        <f t="shared" si="79"/>
        <v>-4.3529339495038233E-2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800844408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292239657</v>
      </c>
      <c r="K338" s="39">
        <f t="shared" si="74"/>
        <v>0.36491440045117979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864438595</v>
      </c>
      <c r="O338" s="39">
        <f t="shared" si="77"/>
        <v>1.0794089168441818</v>
      </c>
      <c r="P338" s="34">
        <f>SUM(P302,P304:P309,P311:P316,P318:P322,P324:P331,P333:P336)</f>
        <v>254163439</v>
      </c>
      <c r="Q338" s="34">
        <f>SUM(Q302,Q304:Q309,Q311:Q316,Q318:Q322,Q324:Q331,Q333:Q336)</f>
        <v>728572063</v>
      </c>
      <c r="R338" s="34">
        <f>SUM(R302,R304:R309,R311:R316,R318:R322,R324:R331,R333:R336)</f>
        <v>657561267</v>
      </c>
      <c r="S338" s="34">
        <f>SUM(S302,S304:S309,S311:S316,S318:S322,S324:S331,S333:S336)</f>
        <v>892982046</v>
      </c>
      <c r="T338" s="39">
        <f t="shared" si="78"/>
        <v>1.3580210557018713</v>
      </c>
      <c r="U338" s="39">
        <f t="shared" si="79"/>
        <v>0.14980997325897838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9879584212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2993080853</v>
      </c>
      <c r="K339" s="41">
        <f t="shared" si="74"/>
        <v>0.30295615572207241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9233082560</v>
      </c>
      <c r="O339" s="41">
        <f t="shared" si="77"/>
        <v>0.93456185623533206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2899260991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10599763623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9798736823</v>
      </c>
      <c r="T339" s="41">
        <f t="shared" si="78"/>
        <v>0.92442974876704942</v>
      </c>
      <c r="U339" s="41">
        <f t="shared" si="79"/>
        <v>3.2359922853181899E-2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1957846</v>
      </c>
      <c r="E8" s="33">
        <v>1957846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324003</v>
      </c>
      <c r="K8" s="38">
        <f>IF(($E8       =0),0,($J8       /$E8       ))</f>
        <v>0.16548952266930086</v>
      </c>
      <c r="L8" s="33">
        <v>0</v>
      </c>
      <c r="M8" s="38">
        <f>IF(($E8       =0),0,($L8       /$E8       ))</f>
        <v>0</v>
      </c>
      <c r="N8" s="33">
        <f>$F8       +$H8       +$J8</f>
        <v>324854</v>
      </c>
      <c r="O8" s="38">
        <f>IF(($E8       =0),0,($N8       /$E8       ))</f>
        <v>0.16592418402673142</v>
      </c>
      <c r="P8" s="33">
        <v>3073</v>
      </c>
      <c r="Q8" s="33">
        <v>2538881</v>
      </c>
      <c r="R8" s="33">
        <v>2538881</v>
      </c>
      <c r="S8" s="33">
        <v>3073</v>
      </c>
      <c r="T8" s="38">
        <f>IF(($R8       =0),0,($S8       /$R8       ))</f>
        <v>1.2103757521522277E-3</v>
      </c>
      <c r="U8" s="38">
        <f>IF(($P8       =0),0,(($J8       /$P8       )-1))</f>
        <v>104.43540514155548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159541530</v>
      </c>
      <c r="E9" s="33">
        <v>212804470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17427074</v>
      </c>
      <c r="K9" s="38">
        <f>IF(($E9       =0),0,($J9       /$E9       ))</f>
        <v>8.1892424534127498E-2</v>
      </c>
      <c r="L9" s="33">
        <v>0</v>
      </c>
      <c r="M9" s="38">
        <f>IF(($E9       =0),0,($L9       /$E9       ))</f>
        <v>0</v>
      </c>
      <c r="N9" s="33">
        <f>$F9       +$H9       +$J9</f>
        <v>-45868314</v>
      </c>
      <c r="O9" s="38">
        <f>IF(($E9       =0),0,($N9       /$E9       ))</f>
        <v>-0.21554206074712623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214762316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17751077</v>
      </c>
      <c r="K10" s="39">
        <f t="shared" ref="K10:K54" si="2">IF(($E10      =0),0,($J10      /$E10      ))</f>
        <v>8.2654523990139867E-2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-45543460</v>
      </c>
      <c r="O10" s="39">
        <f t="shared" ref="O10:O54" si="5">IF(($E10      =0),0,($N10      /$E10      ))</f>
        <v>-0.21206448527962421</v>
      </c>
      <c r="P10" s="34">
        <f>SUM(P8:P9)</f>
        <v>3073</v>
      </c>
      <c r="Q10" s="34">
        <f>SUM(Q8:Q9)</f>
        <v>2538881</v>
      </c>
      <c r="R10" s="34">
        <f>SUM(R8:R9)</f>
        <v>2538881</v>
      </c>
      <c r="S10" s="34">
        <f>SUM(S8:S9)</f>
        <v>3073</v>
      </c>
      <c r="T10" s="39">
        <f t="shared" ref="T10:T54" si="6">IF(($R10      =0),0,($S10      /$R10      ))</f>
        <v>1.2103757521522277E-3</v>
      </c>
      <c r="U10" s="39">
        <f t="shared" ref="U10:U54" si="7">IF(($P10      =0),0,(($J10      /$P10      )-1))</f>
        <v>5775.46501789782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818967</v>
      </c>
      <c r="K11" s="38">
        <f t="shared" si="2"/>
        <v>0.13704065268115195</v>
      </c>
      <c r="L11" s="33">
        <v>0</v>
      </c>
      <c r="M11" s="38">
        <f t="shared" si="3"/>
        <v>0</v>
      </c>
      <c r="N11" s="33">
        <f t="shared" si="4"/>
        <v>2490364</v>
      </c>
      <c r="O11" s="38">
        <f t="shared" si="5"/>
        <v>0.41672144051426285</v>
      </c>
      <c r="P11" s="33">
        <v>980233</v>
      </c>
      <c r="Q11" s="33">
        <v>5751769</v>
      </c>
      <c r="R11" s="33">
        <v>5751769</v>
      </c>
      <c r="S11" s="33">
        <v>3487557</v>
      </c>
      <c r="T11" s="38">
        <f t="shared" si="6"/>
        <v>0.60634510878305437</v>
      </c>
      <c r="U11" s="38">
        <f t="shared" si="7"/>
        <v>-0.16451802785664227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6246000</v>
      </c>
      <c r="E12" s="33">
        <v>8633400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1278807</v>
      </c>
      <c r="K12" s="38">
        <f t="shared" si="2"/>
        <v>0.14812321912572105</v>
      </c>
      <c r="L12" s="33">
        <v>0</v>
      </c>
      <c r="M12" s="38">
        <f t="shared" si="3"/>
        <v>0</v>
      </c>
      <c r="N12" s="33">
        <f t="shared" si="4"/>
        <v>3751695</v>
      </c>
      <c r="O12" s="38">
        <f t="shared" si="5"/>
        <v>0.43455591076516786</v>
      </c>
      <c r="P12" s="33">
        <v>745902</v>
      </c>
      <c r="Q12" s="33">
        <v>3300500</v>
      </c>
      <c r="R12" s="33">
        <v>2997500</v>
      </c>
      <c r="S12" s="33">
        <v>2207768</v>
      </c>
      <c r="T12" s="38">
        <f t="shared" si="6"/>
        <v>0.73653644703919929</v>
      </c>
      <c r="U12" s="38">
        <f t="shared" si="7"/>
        <v>0.7144437204887506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-814372</v>
      </c>
      <c r="K13" s="38">
        <f t="shared" si="2"/>
        <v>-0.10562542153047989</v>
      </c>
      <c r="L13" s="33">
        <v>0</v>
      </c>
      <c r="M13" s="38">
        <f t="shared" si="3"/>
        <v>0</v>
      </c>
      <c r="N13" s="33">
        <f t="shared" si="4"/>
        <v>309023</v>
      </c>
      <c r="O13" s="38">
        <f t="shared" si="5"/>
        <v>4.0080804150453953E-2</v>
      </c>
      <c r="P13" s="33">
        <v>0</v>
      </c>
      <c r="Q13" s="33">
        <v>7710000</v>
      </c>
      <c r="R13" s="33">
        <v>7710000</v>
      </c>
      <c r="S13" s="33">
        <v>219672</v>
      </c>
      <c r="T13" s="38">
        <f t="shared" si="6"/>
        <v>2.8491828793774317E-2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36322</v>
      </c>
      <c r="E14" s="33">
        <v>812710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53805</v>
      </c>
      <c r="K14" s="38">
        <f t="shared" si="2"/>
        <v>6.620442716344084E-2</v>
      </c>
      <c r="L14" s="33">
        <v>0</v>
      </c>
      <c r="M14" s="38">
        <f t="shared" si="3"/>
        <v>0</v>
      </c>
      <c r="N14" s="33">
        <f t="shared" si="4"/>
        <v>837303</v>
      </c>
      <c r="O14" s="38">
        <f t="shared" si="5"/>
        <v>1.030260486520407</v>
      </c>
      <c r="P14" s="33">
        <v>-892971</v>
      </c>
      <c r="Q14" s="33">
        <v>661481</v>
      </c>
      <c r="R14" s="33">
        <v>661481</v>
      </c>
      <c r="S14" s="33">
        <v>117542</v>
      </c>
      <c r="T14" s="38">
        <f t="shared" si="6"/>
        <v>0.17769520212976639</v>
      </c>
      <c r="U14" s="38">
        <f t="shared" si="7"/>
        <v>-1.060253916420578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1237000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5495976</v>
      </c>
      <c r="K15" s="38">
        <f t="shared" si="2"/>
        <v>4.4429878738884394</v>
      </c>
      <c r="L15" s="33">
        <v>0</v>
      </c>
      <c r="M15" s="38">
        <f t="shared" si="3"/>
        <v>0</v>
      </c>
      <c r="N15" s="33">
        <f t="shared" si="4"/>
        <v>9421643</v>
      </c>
      <c r="O15" s="38">
        <f t="shared" si="5"/>
        <v>7.6165262732417141</v>
      </c>
      <c r="P15" s="33">
        <v>13302198</v>
      </c>
      <c r="Q15" s="33">
        <v>5086367</v>
      </c>
      <c r="R15" s="33">
        <v>7777167</v>
      </c>
      <c r="S15" s="33">
        <v>23305916</v>
      </c>
      <c r="T15" s="38">
        <f t="shared" si="6"/>
        <v>2.9967102416599771</v>
      </c>
      <c r="U15" s="38">
        <f t="shared" si="7"/>
        <v>-0.5868370024262155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19418779</v>
      </c>
      <c r="E16" s="33">
        <v>6374604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3274119</v>
      </c>
      <c r="K16" s="38">
        <f t="shared" si="2"/>
        <v>0.51361919893376906</v>
      </c>
      <c r="L16" s="33">
        <v>0</v>
      </c>
      <c r="M16" s="38">
        <f t="shared" si="3"/>
        <v>0</v>
      </c>
      <c r="N16" s="33">
        <f t="shared" si="4"/>
        <v>7119522</v>
      </c>
      <c r="O16" s="38">
        <f t="shared" si="5"/>
        <v>1.1168571412435973</v>
      </c>
      <c r="P16" s="33">
        <v>3964112</v>
      </c>
      <c r="Q16" s="33">
        <v>15251521</v>
      </c>
      <c r="R16" s="33">
        <v>18341011</v>
      </c>
      <c r="S16" s="33">
        <v>13351403</v>
      </c>
      <c r="T16" s="38">
        <f t="shared" si="6"/>
        <v>0.72795349176771118</v>
      </c>
      <c r="U16" s="38">
        <f t="shared" si="7"/>
        <v>-0.17405991556242606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391433</v>
      </c>
      <c r="K17" s="38">
        <f t="shared" si="2"/>
        <v>0.10853415820472907</v>
      </c>
      <c r="L17" s="33">
        <v>0</v>
      </c>
      <c r="M17" s="38">
        <f t="shared" si="3"/>
        <v>0</v>
      </c>
      <c r="N17" s="33">
        <f t="shared" si="4"/>
        <v>1933298</v>
      </c>
      <c r="O17" s="38">
        <f t="shared" si="5"/>
        <v>0.53605309462637618</v>
      </c>
      <c r="P17" s="33">
        <v>516749</v>
      </c>
      <c r="Q17" s="33">
        <v>4097398</v>
      </c>
      <c r="R17" s="33">
        <v>3402398</v>
      </c>
      <c r="S17" s="33">
        <v>2054440</v>
      </c>
      <c r="T17" s="38">
        <f t="shared" si="6"/>
        <v>0.60382118729202172</v>
      </c>
      <c r="U17" s="38">
        <f t="shared" si="7"/>
        <v>-0.24250845187895864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2289000</v>
      </c>
      <c r="E18" s="33">
        <v>3100681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8.8067105258489986E-2</v>
      </c>
      <c r="L18" s="33">
        <v>0</v>
      </c>
      <c r="M18" s="38">
        <f t="shared" si="3"/>
        <v>0</v>
      </c>
      <c r="N18" s="33">
        <f t="shared" si="4"/>
        <v>1482765</v>
      </c>
      <c r="O18" s="38">
        <f t="shared" si="5"/>
        <v>0.47820623921003158</v>
      </c>
      <c r="P18" s="33">
        <v>89099</v>
      </c>
      <c r="Q18" s="33">
        <v>2258000</v>
      </c>
      <c r="R18" s="33">
        <v>2258000</v>
      </c>
      <c r="S18" s="33">
        <v>1014805</v>
      </c>
      <c r="T18" s="38">
        <f t="shared" si="6"/>
        <v>0.44942648361381754</v>
      </c>
      <c r="U18" s="38">
        <f t="shared" si="7"/>
        <v>2.0647706483798922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37451025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10771803</v>
      </c>
      <c r="K19" s="39">
        <f t="shared" si="2"/>
        <v>0.28762371657384544</v>
      </c>
      <c r="L19" s="34">
        <f>SUM(L11:L18)</f>
        <v>0</v>
      </c>
      <c r="M19" s="39">
        <f t="shared" si="3"/>
        <v>0</v>
      </c>
      <c r="N19" s="34">
        <f t="shared" si="4"/>
        <v>27345613</v>
      </c>
      <c r="O19" s="39">
        <f t="shared" si="5"/>
        <v>0.73016994861956386</v>
      </c>
      <c r="P19" s="34">
        <f>SUM(P11:P18)</f>
        <v>18705322</v>
      </c>
      <c r="Q19" s="34">
        <f>SUM(Q11:Q18)</f>
        <v>44117036</v>
      </c>
      <c r="R19" s="34">
        <f>SUM(R11:R18)</f>
        <v>48899326</v>
      </c>
      <c r="S19" s="34">
        <f>SUM(S11:S18)</f>
        <v>45759103</v>
      </c>
      <c r="T19" s="39">
        <f t="shared" si="6"/>
        <v>0.93578187560294801</v>
      </c>
      <c r="U19" s="39">
        <f t="shared" si="7"/>
        <v>-0.42413164552847582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600000</v>
      </c>
      <c r="E20" s="33">
        <v>1300000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3447332</v>
      </c>
      <c r="K20" s="38">
        <f t="shared" si="2"/>
        <v>2.6517938461538462</v>
      </c>
      <c r="L20" s="33">
        <v>0</v>
      </c>
      <c r="M20" s="38">
        <f t="shared" si="3"/>
        <v>0</v>
      </c>
      <c r="N20" s="33">
        <f t="shared" si="4"/>
        <v>7583504</v>
      </c>
      <c r="O20" s="38">
        <f t="shared" si="5"/>
        <v>5.8334646153846155</v>
      </c>
      <c r="P20" s="33">
        <v>2954724</v>
      </c>
      <c r="Q20" s="33">
        <v>2100000</v>
      </c>
      <c r="R20" s="33">
        <v>600000</v>
      </c>
      <c r="S20" s="33">
        <v>6803904</v>
      </c>
      <c r="T20" s="38">
        <f t="shared" si="6"/>
        <v>11.339840000000001</v>
      </c>
      <c r="U20" s="38">
        <f t="shared" si="7"/>
        <v>0.16671878659394235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1125691</v>
      </c>
      <c r="K21" s="38">
        <f t="shared" si="2"/>
        <v>6.6976274014104581E-2</v>
      </c>
      <c r="L21" s="33">
        <v>0</v>
      </c>
      <c r="M21" s="38">
        <f t="shared" si="3"/>
        <v>0</v>
      </c>
      <c r="N21" s="33">
        <f t="shared" si="4"/>
        <v>3470568</v>
      </c>
      <c r="O21" s="38">
        <f t="shared" si="5"/>
        <v>0.20649158015173161</v>
      </c>
      <c r="P21" s="33">
        <v>2445036</v>
      </c>
      <c r="Q21" s="33">
        <v>19761504</v>
      </c>
      <c r="R21" s="33">
        <v>19761504</v>
      </c>
      <c r="S21" s="33">
        <v>3659989</v>
      </c>
      <c r="T21" s="38">
        <f t="shared" si="6"/>
        <v>0.18520801857996233</v>
      </c>
      <c r="U21" s="38">
        <f t="shared" si="7"/>
        <v>-0.53960146190076541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370804</v>
      </c>
      <c r="K22" s="38">
        <f t="shared" si="2"/>
        <v>0.22330864197530864</v>
      </c>
      <c r="L22" s="33">
        <v>0</v>
      </c>
      <c r="M22" s="38">
        <f t="shared" si="3"/>
        <v>0</v>
      </c>
      <c r="N22" s="33">
        <f t="shared" si="4"/>
        <v>855797</v>
      </c>
      <c r="O22" s="38">
        <f t="shared" si="5"/>
        <v>0.51538512496236077</v>
      </c>
      <c r="P22" s="33">
        <v>363961</v>
      </c>
      <c r="Q22" s="33">
        <v>1584400</v>
      </c>
      <c r="R22" s="33">
        <v>1584400</v>
      </c>
      <c r="S22" s="33">
        <v>871446</v>
      </c>
      <c r="T22" s="38">
        <f t="shared" si="6"/>
        <v>0.55001640999747536</v>
      </c>
      <c r="U22" s="38">
        <f t="shared" si="7"/>
        <v>1.8801464992128203E-2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5501447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46384</v>
      </c>
      <c r="K23" s="38">
        <f t="shared" si="2"/>
        <v>8.4312363638148289E-3</v>
      </c>
      <c r="L23" s="33">
        <v>0</v>
      </c>
      <c r="M23" s="38">
        <f t="shared" si="3"/>
        <v>0</v>
      </c>
      <c r="N23" s="33">
        <f t="shared" si="4"/>
        <v>583815</v>
      </c>
      <c r="O23" s="38">
        <f t="shared" si="5"/>
        <v>0.10612026254183672</v>
      </c>
      <c r="P23" s="33">
        <v>1623648</v>
      </c>
      <c r="Q23" s="33">
        <v>4930000</v>
      </c>
      <c r="R23" s="33">
        <v>4830000</v>
      </c>
      <c r="S23" s="33">
        <v>3051011</v>
      </c>
      <c r="T23" s="38">
        <f t="shared" si="6"/>
        <v>0.63167929606625262</v>
      </c>
      <c r="U23" s="38">
        <f t="shared" si="7"/>
        <v>-0.97143223161670511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630888</v>
      </c>
      <c r="K24" s="38">
        <f t="shared" si="2"/>
        <v>0.17458687377286672</v>
      </c>
      <c r="L24" s="33">
        <v>0</v>
      </c>
      <c r="M24" s="38">
        <f t="shared" si="3"/>
        <v>0</v>
      </c>
      <c r="N24" s="33">
        <f t="shared" si="4"/>
        <v>2016838</v>
      </c>
      <c r="O24" s="38">
        <f t="shared" si="5"/>
        <v>0.55812353591496577</v>
      </c>
      <c r="P24" s="33">
        <v>507256</v>
      </c>
      <c r="Q24" s="33">
        <v>4277910</v>
      </c>
      <c r="R24" s="33">
        <v>3477964</v>
      </c>
      <c r="S24" s="33">
        <v>1580813</v>
      </c>
      <c r="T24" s="38">
        <f t="shared" si="6"/>
        <v>0.4545225309980207</v>
      </c>
      <c r="U24" s="38">
        <f t="shared" si="7"/>
        <v>0.24372703329285406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1516819</v>
      </c>
      <c r="K25" s="38">
        <f t="shared" si="2"/>
        <v>2.9595098544902467E-2</v>
      </c>
      <c r="L25" s="33">
        <v>0</v>
      </c>
      <c r="M25" s="38">
        <f t="shared" si="3"/>
        <v>0</v>
      </c>
      <c r="N25" s="33">
        <f t="shared" si="4"/>
        <v>4093792</v>
      </c>
      <c r="O25" s="38">
        <f t="shared" si="5"/>
        <v>7.9875171435967882E-2</v>
      </c>
      <c r="P25" s="33">
        <v>15224343</v>
      </c>
      <c r="Q25" s="33">
        <v>44035170</v>
      </c>
      <c r="R25" s="33">
        <v>44035170</v>
      </c>
      <c r="S25" s="33">
        <v>17406566</v>
      </c>
      <c r="T25" s="38">
        <f t="shared" si="6"/>
        <v>0.39528781199209634</v>
      </c>
      <c r="U25" s="38">
        <f t="shared" si="7"/>
        <v>-0.90036883693437542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3003000</v>
      </c>
      <c r="E26" s="33">
        <v>4509964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84645198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7137918</v>
      </c>
      <c r="K27" s="39">
        <f t="shared" si="2"/>
        <v>8.4327500775649433E-2</v>
      </c>
      <c r="L27" s="34">
        <f>SUM(L20:L26)</f>
        <v>0</v>
      </c>
      <c r="M27" s="39">
        <f t="shared" si="3"/>
        <v>0</v>
      </c>
      <c r="N27" s="34">
        <f t="shared" si="4"/>
        <v>18604314</v>
      </c>
      <c r="O27" s="39">
        <f t="shared" si="5"/>
        <v>0.21979172403849773</v>
      </c>
      <c r="P27" s="34">
        <f>SUM(P20:P26)</f>
        <v>23118968</v>
      </c>
      <c r="Q27" s="34">
        <f>SUM(Q20:Q26)</f>
        <v>79652984</v>
      </c>
      <c r="R27" s="34">
        <f>SUM(R20:R26)</f>
        <v>74289038</v>
      </c>
      <c r="S27" s="34">
        <f>SUM(S20:S26)</f>
        <v>33373729</v>
      </c>
      <c r="T27" s="39">
        <f t="shared" si="6"/>
        <v>0.44924163643093618</v>
      </c>
      <c r="U27" s="39">
        <f t="shared" si="7"/>
        <v>-0.6912527410393059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8674</v>
      </c>
      <c r="K28" s="38">
        <f t="shared" si="2"/>
        <v>8.6158516174339381E-3</v>
      </c>
      <c r="L28" s="33">
        <v>0</v>
      </c>
      <c r="M28" s="38">
        <f t="shared" si="3"/>
        <v>0</v>
      </c>
      <c r="N28" s="33">
        <f t="shared" si="4"/>
        <v>26697</v>
      </c>
      <c r="O28" s="38">
        <f t="shared" si="5"/>
        <v>2.6518029816766642E-2</v>
      </c>
      <c r="P28" s="33">
        <v>-34408</v>
      </c>
      <c r="Q28" s="33">
        <v>161211</v>
      </c>
      <c r="R28" s="33">
        <v>161211</v>
      </c>
      <c r="S28" s="33">
        <v>2327</v>
      </c>
      <c r="T28" s="38">
        <f t="shared" si="6"/>
        <v>1.4434498886552407E-2</v>
      </c>
      <c r="U28" s="38">
        <f t="shared" si="7"/>
        <v>-1.2520925366193909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1000000</v>
      </c>
      <c r="E29" s="33">
        <v>200000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437196</v>
      </c>
      <c r="K29" s="38">
        <f t="shared" si="2"/>
        <v>2.1859799999999998</v>
      </c>
      <c r="L29" s="33">
        <v>0</v>
      </c>
      <c r="M29" s="38">
        <f t="shared" si="3"/>
        <v>0</v>
      </c>
      <c r="N29" s="33">
        <f t="shared" si="4"/>
        <v>437196</v>
      </c>
      <c r="O29" s="38">
        <f t="shared" si="5"/>
        <v>2.1859799999999998</v>
      </c>
      <c r="P29" s="33">
        <v>0</v>
      </c>
      <c r="Q29" s="33">
        <v>1060000</v>
      </c>
      <c r="R29" s="33">
        <v>1000000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26022856</v>
      </c>
      <c r="E31" s="33">
        <v>43988388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1201589</v>
      </c>
      <c r="K31" s="38">
        <f t="shared" si="2"/>
        <v>2.7316049862977476E-2</v>
      </c>
      <c r="L31" s="33">
        <v>0</v>
      </c>
      <c r="M31" s="38">
        <f t="shared" si="3"/>
        <v>0</v>
      </c>
      <c r="N31" s="33">
        <f t="shared" si="4"/>
        <v>4810945</v>
      </c>
      <c r="O31" s="38">
        <f t="shared" si="5"/>
        <v>0.10936852243823984</v>
      </c>
      <c r="P31" s="33">
        <v>1468633</v>
      </c>
      <c r="Q31" s="33">
        <v>6118293</v>
      </c>
      <c r="R31" s="33">
        <v>68470560</v>
      </c>
      <c r="S31" s="33">
        <v>1747688</v>
      </c>
      <c r="T31" s="38">
        <f t="shared" si="6"/>
        <v>2.552466344659661E-2</v>
      </c>
      <c r="U31" s="38">
        <f t="shared" si="7"/>
        <v>-0.18183167612330653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294964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22344</v>
      </c>
      <c r="K33" s="38">
        <f t="shared" si="2"/>
        <v>0.14887266137199509</v>
      </c>
      <c r="L33" s="33">
        <v>0</v>
      </c>
      <c r="M33" s="38">
        <f t="shared" si="3"/>
        <v>0</v>
      </c>
      <c r="N33" s="33">
        <f t="shared" si="4"/>
        <v>156408</v>
      </c>
      <c r="O33" s="38">
        <f t="shared" si="5"/>
        <v>1.0421086296039657</v>
      </c>
      <c r="P33" s="33">
        <v>64502</v>
      </c>
      <c r="Q33" s="33">
        <v>150088</v>
      </c>
      <c r="R33" s="33">
        <v>150088</v>
      </c>
      <c r="S33" s="33">
        <v>106660</v>
      </c>
      <c r="T33" s="38">
        <f t="shared" si="6"/>
        <v>0.71064975214540804</v>
      </c>
      <c r="U33" s="38">
        <f t="shared" si="7"/>
        <v>-0.65359213667793248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45640189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1669803</v>
      </c>
      <c r="K35" s="39">
        <f t="shared" si="2"/>
        <v>3.6586242007017107E-2</v>
      </c>
      <c r="L35" s="34">
        <f>SUM(L28:L34)</f>
        <v>0</v>
      </c>
      <c r="M35" s="39">
        <f t="shared" si="3"/>
        <v>0</v>
      </c>
      <c r="N35" s="34">
        <f t="shared" si="4"/>
        <v>5431246</v>
      </c>
      <c r="O35" s="39">
        <f t="shared" si="5"/>
        <v>0.11900139151483356</v>
      </c>
      <c r="P35" s="34">
        <f>SUM(P28:P34)</f>
        <v>1498727</v>
      </c>
      <c r="Q35" s="34">
        <f>SUM(Q28:Q34)</f>
        <v>7758939</v>
      </c>
      <c r="R35" s="34">
        <f>SUM(R28:R34)</f>
        <v>70051206</v>
      </c>
      <c r="S35" s="34">
        <f>SUM(S28:S34)</f>
        <v>1856675</v>
      </c>
      <c r="T35" s="39">
        <f t="shared" si="6"/>
        <v>2.6504540121693267E-2</v>
      </c>
      <c r="U35" s="39">
        <f t="shared" si="7"/>
        <v>0.11414753987884385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770</v>
      </c>
      <c r="O36" s="38">
        <f t="shared" si="5"/>
        <v>0</v>
      </c>
      <c r="P36" s="33">
        <v>0</v>
      </c>
      <c r="Q36" s="33">
        <v>7832461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2568355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894171</v>
      </c>
      <c r="K37" s="38">
        <f t="shared" si="2"/>
        <v>0.34814930179044562</v>
      </c>
      <c r="L37" s="33">
        <v>0</v>
      </c>
      <c r="M37" s="38">
        <f t="shared" si="3"/>
        <v>0</v>
      </c>
      <c r="N37" s="33">
        <f t="shared" si="4"/>
        <v>2155796</v>
      </c>
      <c r="O37" s="38">
        <f t="shared" si="5"/>
        <v>0.83936838949444292</v>
      </c>
      <c r="P37" s="33">
        <v>8104</v>
      </c>
      <c r="Q37" s="33">
        <v>2618786</v>
      </c>
      <c r="R37" s="33">
        <v>2618786</v>
      </c>
      <c r="S37" s="33">
        <v>8676</v>
      </c>
      <c r="T37" s="38">
        <f t="shared" si="6"/>
        <v>3.3129854825862059E-3</v>
      </c>
      <c r="U37" s="38">
        <f t="shared" si="7"/>
        <v>109.33699407699902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1087</v>
      </c>
      <c r="E38" s="33">
        <v>986900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65</v>
      </c>
      <c r="K38" s="38">
        <f t="shared" si="2"/>
        <v>6.5862802715574025E-5</v>
      </c>
      <c r="L38" s="33">
        <v>0</v>
      </c>
      <c r="M38" s="38">
        <f t="shared" si="3"/>
        <v>0</v>
      </c>
      <c r="N38" s="33">
        <f t="shared" si="4"/>
        <v>399</v>
      </c>
      <c r="O38" s="38">
        <f t="shared" si="5"/>
        <v>4.0429628128483132E-4</v>
      </c>
      <c r="P38" s="33">
        <v>87</v>
      </c>
      <c r="Q38" s="33">
        <v>0</v>
      </c>
      <c r="R38" s="33">
        <v>2092</v>
      </c>
      <c r="S38" s="33">
        <v>87</v>
      </c>
      <c r="T38" s="38">
        <f t="shared" si="6"/>
        <v>4.1586998087954109E-2</v>
      </c>
      <c r="U38" s="38">
        <f t="shared" si="7"/>
        <v>-0.25287356321839083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5449210</v>
      </c>
      <c r="K39" s="38">
        <f t="shared" si="2"/>
        <v>0.24076392877656519</v>
      </c>
      <c r="L39" s="33">
        <v>0</v>
      </c>
      <c r="M39" s="38">
        <f t="shared" si="3"/>
        <v>0</v>
      </c>
      <c r="N39" s="33">
        <f t="shared" si="4"/>
        <v>16778111</v>
      </c>
      <c r="O39" s="38">
        <f t="shared" si="5"/>
        <v>0.74131184553528029</v>
      </c>
      <c r="P39" s="33">
        <v>78585682</v>
      </c>
      <c r="Q39" s="33">
        <v>32803000</v>
      </c>
      <c r="R39" s="33">
        <v>38923000</v>
      </c>
      <c r="S39" s="33">
        <v>78585682</v>
      </c>
      <c r="T39" s="38">
        <f t="shared" si="6"/>
        <v>2.0190037253038051</v>
      </c>
      <c r="U39" s="38">
        <f t="shared" si="7"/>
        <v>-0.93065899714403444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26188255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6343446</v>
      </c>
      <c r="K40" s="39">
        <f t="shared" si="2"/>
        <v>0.24222484468705532</v>
      </c>
      <c r="L40" s="34">
        <f>SUM(L36:L39)</f>
        <v>0</v>
      </c>
      <c r="M40" s="39">
        <f t="shared" si="3"/>
        <v>0</v>
      </c>
      <c r="N40" s="34">
        <f t="shared" si="4"/>
        <v>18935076</v>
      </c>
      <c r="O40" s="39">
        <f t="shared" si="5"/>
        <v>0.72303694919726424</v>
      </c>
      <c r="P40" s="34">
        <f>SUM(P36:P39)</f>
        <v>78593873</v>
      </c>
      <c r="Q40" s="34">
        <f>SUM(Q36:Q39)</f>
        <v>43254247</v>
      </c>
      <c r="R40" s="34">
        <f>SUM(R36:R39)</f>
        <v>41543878</v>
      </c>
      <c r="S40" s="34">
        <f>SUM(S36:S39)</f>
        <v>78594445</v>
      </c>
      <c r="T40" s="39">
        <f t="shared" si="6"/>
        <v>1.8918418015766367</v>
      </c>
      <c r="U40" s="39">
        <f t="shared" si="7"/>
        <v>-0.91928828854127087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81747547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10038573</v>
      </c>
      <c r="K42" s="38">
        <f t="shared" si="2"/>
        <v>0.12279968474161065</v>
      </c>
      <c r="L42" s="33">
        <v>0</v>
      </c>
      <c r="M42" s="38">
        <f t="shared" si="3"/>
        <v>0</v>
      </c>
      <c r="N42" s="33">
        <f t="shared" si="4"/>
        <v>17332491</v>
      </c>
      <c r="O42" s="38">
        <f t="shared" si="5"/>
        <v>0.21202460056691363</v>
      </c>
      <c r="P42" s="33">
        <v>4798293</v>
      </c>
      <c r="Q42" s="33">
        <v>79953887</v>
      </c>
      <c r="R42" s="33">
        <v>79953887</v>
      </c>
      <c r="S42" s="33">
        <v>5408285</v>
      </c>
      <c r="T42" s="38">
        <f t="shared" si="6"/>
        <v>6.7642552512800283E-2</v>
      </c>
      <c r="U42" s="38">
        <f t="shared" si="7"/>
        <v>1.0921133828217662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5402000</v>
      </c>
      <c r="E43" s="33">
        <v>5379500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26759070</v>
      </c>
      <c r="K43" s="38">
        <f t="shared" si="2"/>
        <v>4.9742671251975095</v>
      </c>
      <c r="L43" s="33">
        <v>0</v>
      </c>
      <c r="M43" s="38">
        <f t="shared" si="3"/>
        <v>0</v>
      </c>
      <c r="N43" s="33">
        <f t="shared" si="4"/>
        <v>81507545</v>
      </c>
      <c r="O43" s="38">
        <f t="shared" si="5"/>
        <v>15.151509433962264</v>
      </c>
      <c r="P43" s="33">
        <v>0</v>
      </c>
      <c r="Q43" s="33">
        <v>10495648</v>
      </c>
      <c r="R43" s="33">
        <v>10306998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535333</v>
      </c>
      <c r="K44" s="38">
        <f t="shared" si="2"/>
        <v>0.23064756570443773</v>
      </c>
      <c r="L44" s="33">
        <v>0</v>
      </c>
      <c r="M44" s="38">
        <f t="shared" si="3"/>
        <v>0</v>
      </c>
      <c r="N44" s="33">
        <f t="shared" si="4"/>
        <v>1497024</v>
      </c>
      <c r="O44" s="38">
        <f t="shared" si="5"/>
        <v>0.64499095217578628</v>
      </c>
      <c r="P44" s="33">
        <v>314684</v>
      </c>
      <c r="Q44" s="33">
        <v>0</v>
      </c>
      <c r="R44" s="33">
        <v>8229224</v>
      </c>
      <c r="S44" s="33">
        <v>1436989</v>
      </c>
      <c r="T44" s="38">
        <f t="shared" si="6"/>
        <v>0.17462023150664024</v>
      </c>
      <c r="U44" s="38">
        <f t="shared" si="7"/>
        <v>0.70117641824814725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50985781</v>
      </c>
      <c r="E45" s="33">
        <v>33472547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5154077</v>
      </c>
      <c r="K45" s="38">
        <f t="shared" si="2"/>
        <v>0.15397922960568253</v>
      </c>
      <c r="L45" s="33">
        <v>0</v>
      </c>
      <c r="M45" s="38">
        <f t="shared" si="3"/>
        <v>0</v>
      </c>
      <c r="N45" s="33">
        <f t="shared" si="4"/>
        <v>24451039</v>
      </c>
      <c r="O45" s="38">
        <f t="shared" si="5"/>
        <v>0.73048038441771401</v>
      </c>
      <c r="P45" s="33">
        <v>5710407</v>
      </c>
      <c r="Q45" s="33">
        <v>47166929</v>
      </c>
      <c r="R45" s="33">
        <v>46966929</v>
      </c>
      <c r="S45" s="33">
        <v>17796795</v>
      </c>
      <c r="T45" s="38">
        <f t="shared" si="6"/>
        <v>0.37892183668214713</v>
      </c>
      <c r="U45" s="38">
        <f t="shared" si="7"/>
        <v>-9.7423878893395877E-2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40534917</v>
      </c>
      <c r="E46" s="33">
        <v>8367068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47281808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131287662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42487053</v>
      </c>
      <c r="K47" s="39">
        <f t="shared" si="2"/>
        <v>0.32361801827196829</v>
      </c>
      <c r="L47" s="34">
        <f>SUM(L41:L46)</f>
        <v>0</v>
      </c>
      <c r="M47" s="39">
        <f t="shared" si="3"/>
        <v>0</v>
      </c>
      <c r="N47" s="34">
        <f t="shared" si="4"/>
        <v>124788099</v>
      </c>
      <c r="O47" s="39">
        <f t="shared" si="5"/>
        <v>0.9504937257546715</v>
      </c>
      <c r="P47" s="34">
        <f>SUM(P41:P46)</f>
        <v>10823384</v>
      </c>
      <c r="Q47" s="34">
        <f>SUM(Q41:Q46)</f>
        <v>200496641</v>
      </c>
      <c r="R47" s="34">
        <f>SUM(R41:R46)</f>
        <v>192738846</v>
      </c>
      <c r="S47" s="34">
        <f>SUM(S41:S46)</f>
        <v>24642069</v>
      </c>
      <c r="T47" s="39">
        <f t="shared" si="6"/>
        <v>0.12785211446165864</v>
      </c>
      <c r="U47" s="39">
        <f t="shared" si="7"/>
        <v>2.9254869826294625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21228</v>
      </c>
      <c r="K48" s="38">
        <f t="shared" si="2"/>
        <v>2.1236494597839135</v>
      </c>
      <c r="L48" s="33">
        <v>0</v>
      </c>
      <c r="M48" s="38">
        <f t="shared" si="3"/>
        <v>0</v>
      </c>
      <c r="N48" s="33">
        <f t="shared" si="4"/>
        <v>77420</v>
      </c>
      <c r="O48" s="38">
        <f t="shared" si="5"/>
        <v>7.7450980392156863</v>
      </c>
      <c r="P48" s="33">
        <v>22964</v>
      </c>
      <c r="Q48" s="33">
        <v>0</v>
      </c>
      <c r="R48" s="33">
        <v>116844</v>
      </c>
      <c r="S48" s="33">
        <v>112829</v>
      </c>
      <c r="T48" s="38">
        <f t="shared" si="6"/>
        <v>0.96563794460990726</v>
      </c>
      <c r="U48" s="38">
        <f t="shared" si="7"/>
        <v>-7.5596585960634011E-2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1728</v>
      </c>
      <c r="Q51" s="33">
        <v>0</v>
      </c>
      <c r="R51" s="33">
        <v>0</v>
      </c>
      <c r="S51" s="33">
        <v>1935</v>
      </c>
      <c r="T51" s="38">
        <f t="shared" si="6"/>
        <v>0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863175</v>
      </c>
      <c r="K52" s="38">
        <f t="shared" si="2"/>
        <v>0.36887820512820513</v>
      </c>
      <c r="L52" s="33">
        <v>0</v>
      </c>
      <c r="M52" s="38">
        <f t="shared" si="3"/>
        <v>0</v>
      </c>
      <c r="N52" s="33">
        <f t="shared" si="4"/>
        <v>600500</v>
      </c>
      <c r="O52" s="38">
        <f t="shared" si="5"/>
        <v>0.2566239316239316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884403</v>
      </c>
      <c r="K53" s="39">
        <f t="shared" si="2"/>
        <v>0.37634234271037059</v>
      </c>
      <c r="L53" s="34">
        <f>SUM(L48:L52)</f>
        <v>0</v>
      </c>
      <c r="M53" s="39">
        <f t="shared" si="3"/>
        <v>0</v>
      </c>
      <c r="N53" s="34">
        <f t="shared" si="4"/>
        <v>677989</v>
      </c>
      <c r="O53" s="39">
        <f t="shared" si="5"/>
        <v>0.2885064485216145</v>
      </c>
      <c r="P53" s="34">
        <f>SUM(P48:P52)</f>
        <v>24692</v>
      </c>
      <c r="Q53" s="34">
        <f>SUM(Q48:Q52)</f>
        <v>2309000</v>
      </c>
      <c r="R53" s="34">
        <f>SUM(R48:R52)</f>
        <v>2425844</v>
      </c>
      <c r="S53" s="34">
        <f>SUM(S48:S52)</f>
        <v>114764</v>
      </c>
      <c r="T53" s="39">
        <f t="shared" si="6"/>
        <v>4.7308895378268344E-2</v>
      </c>
      <c r="U53" s="39">
        <f t="shared" si="7"/>
        <v>34.817390247853552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542324641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87045503</v>
      </c>
      <c r="K54" s="39">
        <f t="shared" si="2"/>
        <v>0.16050442192612818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150238877</v>
      </c>
      <c r="O54" s="39">
        <f t="shared" si="5"/>
        <v>0.27702756917512072</v>
      </c>
      <c r="P54" s="34">
        <f>SUM(P8:P9,P11:P18,P20:P26,P28:P34,P36:P39,P41:P46,P48:P52)</f>
        <v>132768039</v>
      </c>
      <c r="Q54" s="34">
        <f>SUM(Q8:Q9,Q11:Q18,Q20:Q26,Q28:Q34,Q36:Q39,Q41:Q46,Q48:Q52)</f>
        <v>380127728</v>
      </c>
      <c r="R54" s="34">
        <f>SUM(R8:R9,R11:R18,R20:R26,R28:R34,R36:R39,R41:R46,R48:R52)</f>
        <v>432487019</v>
      </c>
      <c r="S54" s="34">
        <f>SUM(S8:S9,S11:S18,S20:S26,S28:S34,S36:S39,S41:S46,S48:S52)</f>
        <v>184343858</v>
      </c>
      <c r="T54" s="39">
        <f t="shared" si="6"/>
        <v>0.42624136656457656</v>
      </c>
      <c r="U54" s="39">
        <f t="shared" si="7"/>
        <v>-0.34437908659628547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3000000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12300000</v>
      </c>
      <c r="R57" s="33">
        <v>12300000</v>
      </c>
      <c r="S57" s="33">
        <v>4837</v>
      </c>
      <c r="T57" s="38">
        <f t="shared" ref="T57:T85" si="14">IF(($R57      =0),0,($S57      /$R57      ))</f>
        <v>3.9325203252032521E-4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3000000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12300000</v>
      </c>
      <c r="R58" s="34">
        <f>R57</f>
        <v>12300000</v>
      </c>
      <c r="S58" s="34">
        <f>S57</f>
        <v>4837</v>
      </c>
      <c r="T58" s="39">
        <f t="shared" si="14"/>
        <v>3.9325203252032521E-4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223</v>
      </c>
      <c r="K65" s="38">
        <f t="shared" si="10"/>
        <v>9.3060561559978782E-5</v>
      </c>
      <c r="L65" s="33">
        <v>0</v>
      </c>
      <c r="M65" s="38">
        <f t="shared" si="11"/>
        <v>0</v>
      </c>
      <c r="N65" s="33">
        <f t="shared" si="12"/>
        <v>223</v>
      </c>
      <c r="O65" s="38">
        <f t="shared" si="13"/>
        <v>9.3060561559978782E-5</v>
      </c>
      <c r="P65" s="33">
        <v>1079259</v>
      </c>
      <c r="Q65" s="33">
        <v>2990595</v>
      </c>
      <c r="R65" s="33">
        <v>3371549</v>
      </c>
      <c r="S65" s="33">
        <v>2204826</v>
      </c>
      <c r="T65" s="38">
        <f t="shared" si="14"/>
        <v>0.65395045422741893</v>
      </c>
      <c r="U65" s="38">
        <f t="shared" si="15"/>
        <v>-0.9997933767520123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103830</v>
      </c>
      <c r="K66" s="38">
        <f t="shared" si="10"/>
        <v>0.42036437246963565</v>
      </c>
      <c r="L66" s="33">
        <v>0</v>
      </c>
      <c r="M66" s="38">
        <f t="shared" si="11"/>
        <v>0</v>
      </c>
      <c r="N66" s="33">
        <f t="shared" si="12"/>
        <v>231107</v>
      </c>
      <c r="O66" s="38">
        <f t="shared" si="13"/>
        <v>0.93565587044534415</v>
      </c>
      <c r="P66" s="33">
        <v>42199</v>
      </c>
      <c r="Q66" s="33">
        <v>250000</v>
      </c>
      <c r="R66" s="33">
        <v>240000</v>
      </c>
      <c r="S66" s="33">
        <v>61029</v>
      </c>
      <c r="T66" s="38">
        <f t="shared" si="14"/>
        <v>0.2542875</v>
      </c>
      <c r="U66" s="38">
        <f t="shared" si="15"/>
        <v>1.4604848456124553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5314368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1693613</v>
      </c>
      <c r="K68" s="38">
        <f t="shared" si="10"/>
        <v>0.31868568379156281</v>
      </c>
      <c r="L68" s="33">
        <v>0</v>
      </c>
      <c r="M68" s="38">
        <f t="shared" si="11"/>
        <v>0</v>
      </c>
      <c r="N68" s="33">
        <f t="shared" si="12"/>
        <v>2866895</v>
      </c>
      <c r="O68" s="38">
        <f t="shared" si="13"/>
        <v>0.53946113630068526</v>
      </c>
      <c r="P68" s="33">
        <v>1157313</v>
      </c>
      <c r="Q68" s="33">
        <v>24190491</v>
      </c>
      <c r="R68" s="33">
        <v>24190491</v>
      </c>
      <c r="S68" s="33">
        <v>2792095</v>
      </c>
      <c r="T68" s="38">
        <f t="shared" si="14"/>
        <v>0.11542117933860871</v>
      </c>
      <c r="U68" s="38">
        <f t="shared" si="15"/>
        <v>0.46340099869266127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7957657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1797666</v>
      </c>
      <c r="K70" s="39">
        <f t="shared" si="10"/>
        <v>0.22590393127022187</v>
      </c>
      <c r="L70" s="34">
        <f>SUM(L64:L69)</f>
        <v>0</v>
      </c>
      <c r="M70" s="39">
        <f t="shared" si="11"/>
        <v>0</v>
      </c>
      <c r="N70" s="34">
        <f t="shared" si="12"/>
        <v>3098225</v>
      </c>
      <c r="O70" s="39">
        <f t="shared" si="13"/>
        <v>0.38933884684901598</v>
      </c>
      <c r="P70" s="34">
        <f>SUM(P64:P69)</f>
        <v>2278771</v>
      </c>
      <c r="Q70" s="34">
        <f>SUM(Q64:Q69)</f>
        <v>27431086</v>
      </c>
      <c r="R70" s="34">
        <f>SUM(R64:R69)</f>
        <v>27802040</v>
      </c>
      <c r="S70" s="34">
        <f>SUM(S64:S69)</f>
        <v>5057950</v>
      </c>
      <c r="T70" s="39">
        <f t="shared" si="14"/>
        <v>0.18192729742134031</v>
      </c>
      <c r="U70" s="39">
        <f t="shared" si="15"/>
        <v>-0.21112476857042672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44237453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18717912</v>
      </c>
      <c r="K71" s="38">
        <f t="shared" si="10"/>
        <v>0.42312363688750343</v>
      </c>
      <c r="L71" s="33">
        <v>0</v>
      </c>
      <c r="M71" s="38">
        <f t="shared" si="11"/>
        <v>0</v>
      </c>
      <c r="N71" s="33">
        <f t="shared" si="12"/>
        <v>37713985</v>
      </c>
      <c r="O71" s="38">
        <f t="shared" si="13"/>
        <v>0.85253518099244996</v>
      </c>
      <c r="P71" s="33">
        <v>8647091</v>
      </c>
      <c r="Q71" s="33">
        <v>34341768</v>
      </c>
      <c r="R71" s="33">
        <v>39604835</v>
      </c>
      <c r="S71" s="33">
        <v>26724305</v>
      </c>
      <c r="T71" s="38">
        <f t="shared" si="14"/>
        <v>0.67477379971410056</v>
      </c>
      <c r="U71" s="38">
        <f t="shared" si="15"/>
        <v>1.1646484349476602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1553000</v>
      </c>
      <c r="K72" s="38">
        <f t="shared" si="10"/>
        <v>0.30003863987635238</v>
      </c>
      <c r="L72" s="33">
        <v>0</v>
      </c>
      <c r="M72" s="38">
        <f t="shared" si="11"/>
        <v>0</v>
      </c>
      <c r="N72" s="33">
        <f t="shared" si="12"/>
        <v>5176000</v>
      </c>
      <c r="O72" s="38">
        <f t="shared" si="13"/>
        <v>1</v>
      </c>
      <c r="P72" s="33">
        <v>775000</v>
      </c>
      <c r="Q72" s="33">
        <v>2583000</v>
      </c>
      <c r="R72" s="33">
        <v>2583000</v>
      </c>
      <c r="S72" s="33">
        <v>2583000</v>
      </c>
      <c r="T72" s="38">
        <f t="shared" si="14"/>
        <v>1</v>
      </c>
      <c r="U72" s="38">
        <f t="shared" si="15"/>
        <v>1.0038709677419355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7189909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11048</v>
      </c>
      <c r="K73" s="38">
        <f t="shared" si="10"/>
        <v>1.5365980292657391E-3</v>
      </c>
      <c r="L73" s="33">
        <v>0</v>
      </c>
      <c r="M73" s="38">
        <f t="shared" si="11"/>
        <v>0</v>
      </c>
      <c r="N73" s="33">
        <f t="shared" si="12"/>
        <v>39016</v>
      </c>
      <c r="O73" s="38">
        <f t="shared" si="13"/>
        <v>5.4264942713461327E-3</v>
      </c>
      <c r="P73" s="33">
        <v>0</v>
      </c>
      <c r="Q73" s="33">
        <v>8024724</v>
      </c>
      <c r="R73" s="33">
        <v>8024724</v>
      </c>
      <c r="S73" s="33">
        <v>9907</v>
      </c>
      <c r="T73" s="38">
        <f t="shared" si="14"/>
        <v>1.2345595935760532E-3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4305</v>
      </c>
      <c r="K75" s="38">
        <f t="shared" si="10"/>
        <v>2.7294341417023301E-2</v>
      </c>
      <c r="L75" s="33">
        <v>0</v>
      </c>
      <c r="M75" s="38">
        <f t="shared" si="11"/>
        <v>0</v>
      </c>
      <c r="N75" s="33">
        <f t="shared" si="12"/>
        <v>8479</v>
      </c>
      <c r="O75" s="38">
        <f t="shared" si="13"/>
        <v>5.3758123315897924E-2</v>
      </c>
      <c r="P75" s="33">
        <v>6304</v>
      </c>
      <c r="Q75" s="33">
        <v>151805</v>
      </c>
      <c r="R75" s="33">
        <v>151805</v>
      </c>
      <c r="S75" s="33">
        <v>33042</v>
      </c>
      <c r="T75" s="38">
        <f t="shared" si="14"/>
        <v>0.21766081486117059</v>
      </c>
      <c r="U75" s="38">
        <f t="shared" si="15"/>
        <v>-0.3171002538071066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2100</v>
      </c>
      <c r="K76" s="38">
        <f t="shared" si="10"/>
        <v>1.1464377721766103E-3</v>
      </c>
      <c r="L76" s="33">
        <v>0</v>
      </c>
      <c r="M76" s="38">
        <f t="shared" si="11"/>
        <v>0</v>
      </c>
      <c r="N76" s="33">
        <f t="shared" si="12"/>
        <v>4000</v>
      </c>
      <c r="O76" s="38">
        <f t="shared" si="13"/>
        <v>2.183690994622115E-3</v>
      </c>
      <c r="P76" s="33">
        <v>1750</v>
      </c>
      <c r="Q76" s="33">
        <v>3596417</v>
      </c>
      <c r="R76" s="33">
        <v>3596417</v>
      </c>
      <c r="S76" s="33">
        <v>1950</v>
      </c>
      <c r="T76" s="38">
        <f t="shared" si="14"/>
        <v>5.4220631256052905E-4</v>
      </c>
      <c r="U76" s="38">
        <f t="shared" si="15"/>
        <v>0.19999999999999996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0.14334499416958188</v>
      </c>
      <c r="P77" s="33">
        <v>0</v>
      </c>
      <c r="Q77" s="33">
        <v>7648000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70598848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20288365</v>
      </c>
      <c r="K78" s="39">
        <f t="shared" si="10"/>
        <v>0.28737529824849267</v>
      </c>
      <c r="L78" s="34">
        <f>SUM(L71:L77)</f>
        <v>0</v>
      </c>
      <c r="M78" s="39">
        <f t="shared" si="11"/>
        <v>0</v>
      </c>
      <c r="N78" s="34">
        <f t="shared" si="12"/>
        <v>44662480</v>
      </c>
      <c r="O78" s="39">
        <f t="shared" si="13"/>
        <v>0.63262335385415924</v>
      </c>
      <c r="P78" s="34">
        <f>SUM(P71:P77)</f>
        <v>9430145</v>
      </c>
      <c r="Q78" s="34">
        <f>SUM(Q71:Q77)</f>
        <v>56345714</v>
      </c>
      <c r="R78" s="34">
        <f>SUM(R71:R77)</f>
        <v>63534781</v>
      </c>
      <c r="S78" s="34">
        <f>SUM(S71:S77)</f>
        <v>29352204</v>
      </c>
      <c r="T78" s="39">
        <f t="shared" si="14"/>
        <v>0.46198638821152149</v>
      </c>
      <c r="U78" s="39">
        <f t="shared" si="15"/>
        <v>1.1514372260447745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21481</v>
      </c>
      <c r="K79" s="38">
        <f t="shared" si="10"/>
        <v>1.0145928309222918E-2</v>
      </c>
      <c r="L79" s="33">
        <v>0</v>
      </c>
      <c r="M79" s="38">
        <f t="shared" si="11"/>
        <v>0</v>
      </c>
      <c r="N79" s="33">
        <f t="shared" si="12"/>
        <v>129435</v>
      </c>
      <c r="O79" s="38">
        <f t="shared" si="13"/>
        <v>6.1134874107549392E-2</v>
      </c>
      <c r="P79" s="33">
        <v>-13157</v>
      </c>
      <c r="Q79" s="33">
        <v>1912173</v>
      </c>
      <c r="R79" s="33">
        <v>1912173</v>
      </c>
      <c r="S79" s="33">
        <v>94797</v>
      </c>
      <c r="T79" s="38">
        <f t="shared" si="14"/>
        <v>4.9575535267990918E-2</v>
      </c>
      <c r="U79" s="38">
        <f t="shared" si="15"/>
        <v>-2.6326670213574523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3000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89</v>
      </c>
      <c r="K81" s="38">
        <f t="shared" si="10"/>
        <v>2.9666666666666668E-2</v>
      </c>
      <c r="L81" s="33">
        <v>0</v>
      </c>
      <c r="M81" s="38">
        <f t="shared" si="11"/>
        <v>0</v>
      </c>
      <c r="N81" s="33">
        <f t="shared" si="12"/>
        <v>2644</v>
      </c>
      <c r="O81" s="38">
        <f t="shared" si="13"/>
        <v>0.8813333333333333</v>
      </c>
      <c r="P81" s="33">
        <v>44</v>
      </c>
      <c r="Q81" s="33">
        <v>5840</v>
      </c>
      <c r="R81" s="33">
        <v>5840</v>
      </c>
      <c r="S81" s="33">
        <v>88</v>
      </c>
      <c r="T81" s="38">
        <f t="shared" si="14"/>
        <v>1.5068493150684932E-2</v>
      </c>
      <c r="U81" s="38">
        <f t="shared" si="15"/>
        <v>1.0227272727272729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4377454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21570</v>
      </c>
      <c r="K84" s="39">
        <f t="shared" si="10"/>
        <v>4.9275217969166549E-3</v>
      </c>
      <c r="L84" s="34">
        <f>SUM(L79:L83)</f>
        <v>0</v>
      </c>
      <c r="M84" s="39">
        <f t="shared" si="11"/>
        <v>0</v>
      </c>
      <c r="N84" s="34">
        <f t="shared" si="12"/>
        <v>132079</v>
      </c>
      <c r="O84" s="39">
        <f t="shared" si="13"/>
        <v>3.0172561493507413E-2</v>
      </c>
      <c r="P84" s="34">
        <f>SUM(P79:P83)</f>
        <v>-13113</v>
      </c>
      <c r="Q84" s="34">
        <f>SUM(Q79:Q83)</f>
        <v>4003213</v>
      </c>
      <c r="R84" s="34">
        <f>SUM(R79:R83)</f>
        <v>4003213</v>
      </c>
      <c r="S84" s="34">
        <f>SUM(S79:S83)</f>
        <v>94885</v>
      </c>
      <c r="T84" s="39">
        <f t="shared" si="14"/>
        <v>2.370221119885452E-2</v>
      </c>
      <c r="U84" s="39">
        <f t="shared" si="15"/>
        <v>-2.6449325097231755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85933959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22107601</v>
      </c>
      <c r="K85" s="39">
        <f t="shared" si="10"/>
        <v>0.25726268470884717</v>
      </c>
      <c r="L85" s="34">
        <f>SUM(L57,L59:L62,L64:L69,L71:L77,L79:L83)</f>
        <v>0</v>
      </c>
      <c r="M85" s="39">
        <f t="shared" si="11"/>
        <v>0</v>
      </c>
      <c r="N85" s="34">
        <f t="shared" si="12"/>
        <v>47892784</v>
      </c>
      <c r="O85" s="39">
        <f t="shared" si="13"/>
        <v>0.55732081423130986</v>
      </c>
      <c r="P85" s="34">
        <f>SUM(P57,P59:P62,P64:P69,P71:P77,P79:P83)</f>
        <v>11695803</v>
      </c>
      <c r="Q85" s="34">
        <f>SUM(Q57,Q59:Q62,Q64:Q69,Q71:Q77,Q79:Q83)</f>
        <v>100080013</v>
      </c>
      <c r="R85" s="34">
        <f>SUM(R57,R59:R62,R64:R69,R71:R77,R79:R83)</f>
        <v>107640034</v>
      </c>
      <c r="S85" s="34">
        <f>SUM(S57,S59:S62,S64:S69,S71:S77,S79:S83)</f>
        <v>34509876</v>
      </c>
      <c r="T85" s="39">
        <f t="shared" si="14"/>
        <v>0.32060446952292859</v>
      </c>
      <c r="U85" s="39">
        <f t="shared" si="15"/>
        <v>0.89021660163051641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442119888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84757005</v>
      </c>
      <c r="K88" s="38">
        <f t="shared" ref="K88:K99" si="18">IF(($E88      =0),0,($J88      /$E88      ))</f>
        <v>0.19170593158206897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220170596</v>
      </c>
      <c r="O88" s="38">
        <f t="shared" ref="O88:O99" si="21">IF(($E88      =0),0,($N88      /$E88      ))</f>
        <v>0.49798844606601367</v>
      </c>
      <c r="P88" s="33">
        <v>96182554</v>
      </c>
      <c r="Q88" s="33">
        <v>441587833</v>
      </c>
      <c r="R88" s="33">
        <v>397642205</v>
      </c>
      <c r="S88" s="33">
        <v>206864132</v>
      </c>
      <c r="T88" s="38">
        <f t="shared" ref="T88:T99" si="22">IF(($R88      =0),0,($S88      /$R88      ))</f>
        <v>0.52022680037195745</v>
      </c>
      <c r="U88" s="38">
        <f t="shared" ref="U88:U99" si="23">IF(($P88      =0),0,(($J88      /$P88      )-1))</f>
        <v>-0.11879024339486766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1122606299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32273795</v>
      </c>
      <c r="K89" s="38">
        <f t="shared" si="18"/>
        <v>2.8748987983364237E-2</v>
      </c>
      <c r="L89" s="33">
        <v>0</v>
      </c>
      <c r="M89" s="38">
        <f t="shared" si="19"/>
        <v>0</v>
      </c>
      <c r="N89" s="33">
        <f t="shared" si="20"/>
        <v>325494060</v>
      </c>
      <c r="O89" s="38">
        <f t="shared" si="21"/>
        <v>0.28994497918811341</v>
      </c>
      <c r="P89" s="33">
        <v>251685156</v>
      </c>
      <c r="Q89" s="33">
        <v>1638096388</v>
      </c>
      <c r="R89" s="33">
        <v>486659339</v>
      </c>
      <c r="S89" s="33">
        <v>693004571</v>
      </c>
      <c r="T89" s="38">
        <f t="shared" si="22"/>
        <v>1.4240034362106426</v>
      </c>
      <c r="U89" s="38">
        <f t="shared" si="23"/>
        <v>-0.8717691757713355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734612421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153739971</v>
      </c>
      <c r="K90" s="38">
        <f t="shared" si="18"/>
        <v>0.20928038596287224</v>
      </c>
      <c r="L90" s="33">
        <v>0</v>
      </c>
      <c r="M90" s="38">
        <f t="shared" si="19"/>
        <v>0</v>
      </c>
      <c r="N90" s="33">
        <f t="shared" si="20"/>
        <v>355446862</v>
      </c>
      <c r="O90" s="38">
        <f t="shared" si="21"/>
        <v>0.48385631911334098</v>
      </c>
      <c r="P90" s="33">
        <v>112212691</v>
      </c>
      <c r="Q90" s="33">
        <v>594756987</v>
      </c>
      <c r="R90" s="33">
        <v>569084495</v>
      </c>
      <c r="S90" s="33">
        <v>342076457</v>
      </c>
      <c r="T90" s="38">
        <f t="shared" si="22"/>
        <v>0.60109959066799035</v>
      </c>
      <c r="U90" s="38">
        <f t="shared" si="23"/>
        <v>0.37007650052702146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2299338608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270770771</v>
      </c>
      <c r="K91" s="39">
        <f t="shared" si="18"/>
        <v>0.11776028552641951</v>
      </c>
      <c r="L91" s="34">
        <f>SUM(L88:L90)</f>
        <v>0</v>
      </c>
      <c r="M91" s="39">
        <f t="shared" si="19"/>
        <v>0</v>
      </c>
      <c r="N91" s="34">
        <f t="shared" si="20"/>
        <v>901111518</v>
      </c>
      <c r="O91" s="39">
        <f t="shared" si="21"/>
        <v>0.39190031205704001</v>
      </c>
      <c r="P91" s="34">
        <f>SUM(P88:P90)</f>
        <v>460080401</v>
      </c>
      <c r="Q91" s="34">
        <f>SUM(Q88:Q90)</f>
        <v>2674441208</v>
      </c>
      <c r="R91" s="34">
        <f>SUM(R88:R90)</f>
        <v>1453386039</v>
      </c>
      <c r="S91" s="34">
        <f>SUM(S88:S90)</f>
        <v>1241945160</v>
      </c>
      <c r="T91" s="39">
        <f t="shared" si="22"/>
        <v>0.85451843259380589</v>
      </c>
      <c r="U91" s="39">
        <f t="shared" si="23"/>
        <v>-0.41147075508656583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23347406</v>
      </c>
      <c r="K95" s="38">
        <f t="shared" si="18"/>
        <v>0.32571763217960026</v>
      </c>
      <c r="L95" s="33">
        <v>0</v>
      </c>
      <c r="M95" s="38">
        <f t="shared" si="19"/>
        <v>0</v>
      </c>
      <c r="N95" s="33">
        <f t="shared" si="20"/>
        <v>51488639</v>
      </c>
      <c r="O95" s="38">
        <f t="shared" si="21"/>
        <v>0.71831352824507444</v>
      </c>
      <c r="P95" s="33">
        <v>15048879</v>
      </c>
      <c r="Q95" s="33">
        <v>75630400</v>
      </c>
      <c r="R95" s="33">
        <v>68266568</v>
      </c>
      <c r="S95" s="33">
        <v>44474759</v>
      </c>
      <c r="T95" s="38">
        <f t="shared" si="22"/>
        <v>0.65148666914088904</v>
      </c>
      <c r="U95" s="38">
        <f t="shared" si="23"/>
        <v>0.55143821676019855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23347406</v>
      </c>
      <c r="K96" s="39">
        <f t="shared" si="18"/>
        <v>0.32571763217960026</v>
      </c>
      <c r="L96" s="34">
        <f>SUM(L92:L95)</f>
        <v>0</v>
      </c>
      <c r="M96" s="39">
        <f t="shared" si="19"/>
        <v>0</v>
      </c>
      <c r="N96" s="34">
        <f t="shared" si="20"/>
        <v>51488639</v>
      </c>
      <c r="O96" s="39">
        <f t="shared" si="21"/>
        <v>0.71831352824507444</v>
      </c>
      <c r="P96" s="34">
        <f>SUM(P92:P95)</f>
        <v>15048879</v>
      </c>
      <c r="Q96" s="34">
        <f>SUM(Q92:Q95)</f>
        <v>75630400</v>
      </c>
      <c r="R96" s="34">
        <f>SUM(R92:R95)</f>
        <v>68266568</v>
      </c>
      <c r="S96" s="34">
        <f>SUM(S92:S95)</f>
        <v>44474759</v>
      </c>
      <c r="T96" s="39">
        <f t="shared" si="22"/>
        <v>0.65148666914088904</v>
      </c>
      <c r="U96" s="39">
        <f t="shared" si="23"/>
        <v>0.55143821676019855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20759858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5485747</v>
      </c>
      <c r="K97" s="38">
        <f t="shared" si="18"/>
        <v>0.26424780940216452</v>
      </c>
      <c r="L97" s="33">
        <v>0</v>
      </c>
      <c r="M97" s="38">
        <f t="shared" si="19"/>
        <v>0</v>
      </c>
      <c r="N97" s="33">
        <f t="shared" si="20"/>
        <v>15946681</v>
      </c>
      <c r="O97" s="38">
        <f t="shared" si="21"/>
        <v>0.76814981104398694</v>
      </c>
      <c r="P97" s="33">
        <v>-3159907</v>
      </c>
      <c r="Q97" s="33">
        <v>30510938</v>
      </c>
      <c r="R97" s="33">
        <v>30622336</v>
      </c>
      <c r="S97" s="33">
        <v>26709389</v>
      </c>
      <c r="T97" s="38">
        <f t="shared" si="22"/>
        <v>0.87221918667472009</v>
      </c>
      <c r="U97" s="38">
        <f t="shared" si="23"/>
        <v>-2.7360469785977877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13800254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1752828</v>
      </c>
      <c r="K98" s="38">
        <f t="shared" si="18"/>
        <v>0.12701418394183178</v>
      </c>
      <c r="L98" s="33">
        <v>0</v>
      </c>
      <c r="M98" s="38">
        <f t="shared" si="19"/>
        <v>0</v>
      </c>
      <c r="N98" s="33">
        <f t="shared" si="20"/>
        <v>3027863</v>
      </c>
      <c r="O98" s="38">
        <f t="shared" si="21"/>
        <v>0.21940632397055881</v>
      </c>
      <c r="P98" s="33">
        <v>646283</v>
      </c>
      <c r="Q98" s="33">
        <v>2235557</v>
      </c>
      <c r="R98" s="33">
        <v>2773148</v>
      </c>
      <c r="S98" s="33">
        <v>51441763</v>
      </c>
      <c r="T98" s="38">
        <f t="shared" si="22"/>
        <v>18.549952256424827</v>
      </c>
      <c r="U98" s="38">
        <f t="shared" si="23"/>
        <v>1.7121678892992698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5218227</v>
      </c>
      <c r="K99" s="38">
        <f t="shared" si="18"/>
        <v>0.23644454171265761</v>
      </c>
      <c r="L99" s="33">
        <v>0</v>
      </c>
      <c r="M99" s="38">
        <f t="shared" si="19"/>
        <v>0</v>
      </c>
      <c r="N99" s="33">
        <f t="shared" si="20"/>
        <v>20656072</v>
      </c>
      <c r="O99" s="38">
        <f t="shared" si="21"/>
        <v>0.93595305026470854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56629672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12456802</v>
      </c>
      <c r="K101" s="39">
        <f>IF(($E101     =0),0,($J101     /$E101     ))</f>
        <v>0.21996952410390086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39630616</v>
      </c>
      <c r="O101" s="39">
        <f>IF(($E101     =0),0,($N101     /$E101     ))</f>
        <v>0.69982068764233707</v>
      </c>
      <c r="P101" s="34">
        <f>SUM(P97:P100)</f>
        <v>-2513624</v>
      </c>
      <c r="Q101" s="34">
        <f>SUM(Q97:Q100)</f>
        <v>32746495</v>
      </c>
      <c r="R101" s="34">
        <f>SUM(R97:R100)</f>
        <v>33395484</v>
      </c>
      <c r="S101" s="34">
        <f>SUM(S97:S100)</f>
        <v>78151152</v>
      </c>
      <c r="T101" s="39">
        <f>IF(($R101     =0),0,($S101     /$R101     ))</f>
        <v>2.3401712638750798</v>
      </c>
      <c r="U101" s="39">
        <f>IF(($P101     =0),0,(($J101     /$P101     )-1))</f>
        <v>-5.9557141402214491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2427648176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306574979</v>
      </c>
      <c r="K102" s="39">
        <f>IF(($E102     =0),0,($J102     /$E102     ))</f>
        <v>0.12628476483159065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992230773</v>
      </c>
      <c r="O102" s="39">
        <f>IF(($E102     =0),0,($N102     /$E102     ))</f>
        <v>0.40872099293847597</v>
      </c>
      <c r="P102" s="34">
        <f>SUM(P88:P90,P92:P95,P97:P100)</f>
        <v>472615656</v>
      </c>
      <c r="Q102" s="34">
        <f>SUM(Q88:Q90,Q92:Q95,Q97:Q100)</f>
        <v>2782818103</v>
      </c>
      <c r="R102" s="34">
        <f>SUM(R88:R90,R92:R95,R97:R100)</f>
        <v>1555048091</v>
      </c>
      <c r="S102" s="34">
        <f>SUM(S88:S90,S92:S95,S97:S100)</f>
        <v>1364571071</v>
      </c>
      <c r="T102" s="39">
        <f>IF(($R102     =0),0,($S102     /$R102     ))</f>
        <v>0.87751052774354354</v>
      </c>
      <c r="U102" s="39">
        <f>IF(($P102     =0),0,(($J102     /$P102     )-1))</f>
        <v>-0.3513228453015953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449052250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74437067</v>
      </c>
      <c r="K105" s="38">
        <f t="shared" ref="K105:K136" si="26">IF(($E105     =0),0,($J105     /$E105     ))</f>
        <v>0.16576482358122022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199519573</v>
      </c>
      <c r="O105" s="38">
        <f t="shared" ref="O105:O136" si="29">IF(($E105     =0),0,($N105     /$E105     ))</f>
        <v>0.44431260059380617</v>
      </c>
      <c r="P105" s="33">
        <v>71985669</v>
      </c>
      <c r="Q105" s="33">
        <v>378323090</v>
      </c>
      <c r="R105" s="33">
        <v>351105090</v>
      </c>
      <c r="S105" s="33">
        <v>166276484</v>
      </c>
      <c r="T105" s="38">
        <f t="shared" ref="T105:T136" si="30">IF(($R105     =0),0,($S105     /$R105     ))</f>
        <v>0.47358038586111068</v>
      </c>
      <c r="U105" s="38">
        <f t="shared" ref="U105:U136" si="31">IF(($P105     =0),0,(($J105     /$P105     )-1))</f>
        <v>3.4053972603908189E-2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449052250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74437067</v>
      </c>
      <c r="K106" s="39">
        <f t="shared" si="26"/>
        <v>0.16576482358122022</v>
      </c>
      <c r="L106" s="34">
        <f>L105</f>
        <v>0</v>
      </c>
      <c r="M106" s="39">
        <f t="shared" si="27"/>
        <v>0</v>
      </c>
      <c r="N106" s="34">
        <f t="shared" si="28"/>
        <v>199519573</v>
      </c>
      <c r="O106" s="39">
        <f t="shared" si="29"/>
        <v>0.44431260059380617</v>
      </c>
      <c r="P106" s="34">
        <f>P105</f>
        <v>71985669</v>
      </c>
      <c r="Q106" s="34">
        <f>Q105</f>
        <v>378323090</v>
      </c>
      <c r="R106" s="34">
        <f>R105</f>
        <v>351105090</v>
      </c>
      <c r="S106" s="34">
        <f>S105</f>
        <v>166276484</v>
      </c>
      <c r="T106" s="39">
        <f t="shared" si="30"/>
        <v>0.47358038586111068</v>
      </c>
      <c r="U106" s="39">
        <f t="shared" si="31"/>
        <v>3.4053972603908189E-2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12095616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5629220</v>
      </c>
      <c r="K107" s="38">
        <f t="shared" si="26"/>
        <v>0.46539341196016804</v>
      </c>
      <c r="L107" s="33">
        <v>0</v>
      </c>
      <c r="M107" s="38">
        <f t="shared" si="27"/>
        <v>0</v>
      </c>
      <c r="N107" s="33">
        <f t="shared" si="28"/>
        <v>8995291</v>
      </c>
      <c r="O107" s="38">
        <f t="shared" si="29"/>
        <v>0.74368192574896552</v>
      </c>
      <c r="P107" s="33">
        <v>2408265</v>
      </c>
      <c r="Q107" s="33">
        <v>21701761</v>
      </c>
      <c r="R107" s="33">
        <v>12009141</v>
      </c>
      <c r="S107" s="33">
        <v>7704708</v>
      </c>
      <c r="T107" s="38">
        <f t="shared" si="30"/>
        <v>0.64157028383628767</v>
      </c>
      <c r="U107" s="38">
        <f t="shared" si="31"/>
        <v>1.3374587099011115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33059165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406084</v>
      </c>
      <c r="K109" s="38">
        <f t="shared" si="26"/>
        <v>2.7037680066325821E-2</v>
      </c>
      <c r="L109" s="33">
        <v>0</v>
      </c>
      <c r="M109" s="38">
        <f t="shared" si="27"/>
        <v>0</v>
      </c>
      <c r="N109" s="33">
        <f t="shared" si="28"/>
        <v>13787466</v>
      </c>
      <c r="O109" s="38">
        <f t="shared" si="29"/>
        <v>0.91799010705505513</v>
      </c>
      <c r="P109" s="33">
        <v>397920</v>
      </c>
      <c r="Q109" s="33">
        <v>15414900</v>
      </c>
      <c r="R109" s="33">
        <v>18004902</v>
      </c>
      <c r="S109" s="33">
        <v>13652792</v>
      </c>
      <c r="T109" s="38">
        <f t="shared" si="30"/>
        <v>0.75828193899639107</v>
      </c>
      <c r="U109" s="38">
        <f t="shared" si="31"/>
        <v>2.0516686771210324E-2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34098320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10192814</v>
      </c>
      <c r="K110" s="38">
        <f t="shared" si="26"/>
        <v>0.29892422852504169</v>
      </c>
      <c r="L110" s="33">
        <v>0</v>
      </c>
      <c r="M110" s="38">
        <f t="shared" si="27"/>
        <v>0</v>
      </c>
      <c r="N110" s="33">
        <f t="shared" si="28"/>
        <v>25428737</v>
      </c>
      <c r="O110" s="38">
        <f t="shared" si="29"/>
        <v>0.74574750310279214</v>
      </c>
      <c r="P110" s="33">
        <v>2682012</v>
      </c>
      <c r="Q110" s="33">
        <v>31143400</v>
      </c>
      <c r="R110" s="33">
        <v>34322260</v>
      </c>
      <c r="S110" s="33">
        <v>9967688</v>
      </c>
      <c r="T110" s="38">
        <f t="shared" si="30"/>
        <v>0.29041467549048344</v>
      </c>
      <c r="U110" s="38">
        <f t="shared" si="31"/>
        <v>2.800435643091828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90361314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16228118</v>
      </c>
      <c r="K112" s="39">
        <f t="shared" si="26"/>
        <v>0.17959143444948134</v>
      </c>
      <c r="L112" s="34">
        <f>SUM(L107:L111)</f>
        <v>0</v>
      </c>
      <c r="M112" s="39">
        <f t="shared" si="27"/>
        <v>0</v>
      </c>
      <c r="N112" s="34">
        <f t="shared" si="28"/>
        <v>48211494</v>
      </c>
      <c r="O112" s="39">
        <f t="shared" si="29"/>
        <v>0.53354131171664898</v>
      </c>
      <c r="P112" s="34">
        <f>SUM(P107:P111)</f>
        <v>5488197</v>
      </c>
      <c r="Q112" s="34">
        <f>SUM(Q107:Q111)</f>
        <v>77547226</v>
      </c>
      <c r="R112" s="34">
        <f>SUM(R107:R111)</f>
        <v>97395468</v>
      </c>
      <c r="S112" s="34">
        <f>SUM(S107:S111)</f>
        <v>31325188</v>
      </c>
      <c r="T112" s="39">
        <f t="shared" si="30"/>
        <v>0.32162880515138548</v>
      </c>
      <c r="U112" s="39">
        <f t="shared" si="31"/>
        <v>1.9569124431940033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25612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25612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6038411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1061312</v>
      </c>
      <c r="K114" s="38">
        <f t="shared" si="26"/>
        <v>0.17576014617090491</v>
      </c>
      <c r="L114" s="33">
        <v>0</v>
      </c>
      <c r="M114" s="38">
        <f t="shared" si="27"/>
        <v>0</v>
      </c>
      <c r="N114" s="33">
        <f t="shared" si="28"/>
        <v>2673761</v>
      </c>
      <c r="O114" s="38">
        <f t="shared" si="29"/>
        <v>0.44279215177635306</v>
      </c>
      <c r="P114" s="33">
        <v>2580252</v>
      </c>
      <c r="Q114" s="33">
        <v>6216348</v>
      </c>
      <c r="R114" s="33">
        <v>8722565</v>
      </c>
      <c r="S114" s="33">
        <v>6415722</v>
      </c>
      <c r="T114" s="38">
        <f t="shared" si="30"/>
        <v>0.73553157815390313</v>
      </c>
      <c r="U114" s="38">
        <f t="shared" si="31"/>
        <v>-0.58867893523578319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22793058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3140628</v>
      </c>
      <c r="K115" s="38">
        <f t="shared" si="26"/>
        <v>0.13778879516737069</v>
      </c>
      <c r="L115" s="33">
        <v>0</v>
      </c>
      <c r="M115" s="38">
        <f t="shared" si="27"/>
        <v>0</v>
      </c>
      <c r="N115" s="33">
        <f t="shared" si="28"/>
        <v>13103121</v>
      </c>
      <c r="O115" s="38">
        <f t="shared" si="29"/>
        <v>0.57487332327237528</v>
      </c>
      <c r="P115" s="33">
        <v>902138</v>
      </c>
      <c r="Q115" s="33">
        <v>25000269</v>
      </c>
      <c r="R115" s="33">
        <v>25962111</v>
      </c>
      <c r="S115" s="33">
        <v>1603832</v>
      </c>
      <c r="T115" s="38">
        <f t="shared" si="30"/>
        <v>6.1775870228734479E-2</v>
      </c>
      <c r="U115" s="38">
        <f t="shared" si="31"/>
        <v>2.481316605663435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120000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17987</v>
      </c>
      <c r="K116" s="38">
        <f t="shared" si="26"/>
        <v>0.14989166666666667</v>
      </c>
      <c r="L116" s="33">
        <v>0</v>
      </c>
      <c r="M116" s="38">
        <f t="shared" si="27"/>
        <v>0</v>
      </c>
      <c r="N116" s="33">
        <f t="shared" si="28"/>
        <v>98773</v>
      </c>
      <c r="O116" s="38">
        <f t="shared" si="29"/>
        <v>0.82310833333333333</v>
      </c>
      <c r="P116" s="33">
        <v>54626</v>
      </c>
      <c r="Q116" s="33">
        <v>45000</v>
      </c>
      <c r="R116" s="33">
        <v>45000</v>
      </c>
      <c r="S116" s="33">
        <v>60559</v>
      </c>
      <c r="T116" s="38">
        <f t="shared" si="30"/>
        <v>1.3457555555555556</v>
      </c>
      <c r="U116" s="38">
        <f t="shared" si="31"/>
        <v>-0.67072456339472053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7030996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16690582</v>
      </c>
      <c r="Q117" s="33">
        <v>0</v>
      </c>
      <c r="R117" s="33">
        <v>12009320</v>
      </c>
      <c r="S117" s="33">
        <v>34024545</v>
      </c>
      <c r="T117" s="38">
        <f t="shared" si="30"/>
        <v>2.8331783148421392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2231476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642696</v>
      </c>
      <c r="K119" s="38">
        <f t="shared" si="26"/>
        <v>0.28801385271452618</v>
      </c>
      <c r="L119" s="33">
        <v>0</v>
      </c>
      <c r="M119" s="38">
        <f t="shared" si="27"/>
        <v>0</v>
      </c>
      <c r="N119" s="33">
        <f t="shared" si="28"/>
        <v>1375259</v>
      </c>
      <c r="O119" s="38">
        <f t="shared" si="29"/>
        <v>0.61630015290328011</v>
      </c>
      <c r="P119" s="33">
        <v>288408</v>
      </c>
      <c r="Q119" s="33">
        <v>814937</v>
      </c>
      <c r="R119" s="33">
        <v>1297847</v>
      </c>
      <c r="S119" s="33">
        <v>916669</v>
      </c>
      <c r="T119" s="38">
        <f t="shared" si="30"/>
        <v>0.7062997410326487</v>
      </c>
      <c r="U119" s="38">
        <f t="shared" si="31"/>
        <v>1.2284263959390862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38213941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4888235</v>
      </c>
      <c r="K121" s="39">
        <f t="shared" si="26"/>
        <v>0.12791758379487736</v>
      </c>
      <c r="L121" s="34">
        <f>SUM(L113:L120)</f>
        <v>0</v>
      </c>
      <c r="M121" s="39">
        <f t="shared" si="27"/>
        <v>0</v>
      </c>
      <c r="N121" s="34">
        <f t="shared" si="28"/>
        <v>17276526</v>
      </c>
      <c r="O121" s="39">
        <f t="shared" si="29"/>
        <v>0.45210008567292237</v>
      </c>
      <c r="P121" s="34">
        <f>SUM(P113:P120)</f>
        <v>20516006</v>
      </c>
      <c r="Q121" s="34">
        <f>SUM(Q113:Q120)</f>
        <v>32106554</v>
      </c>
      <c r="R121" s="34">
        <f>SUM(R113:R120)</f>
        <v>48066843</v>
      </c>
      <c r="S121" s="34">
        <f>SUM(S113:S120)</f>
        <v>43021327</v>
      </c>
      <c r="T121" s="39">
        <f t="shared" si="30"/>
        <v>0.89503125886590884</v>
      </c>
      <c r="U121" s="39">
        <f t="shared" si="31"/>
        <v>-0.76173554443296609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-250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-1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8804439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1826106</v>
      </c>
      <c r="K123" s="38">
        <f t="shared" si="26"/>
        <v>0.2074074225512835</v>
      </c>
      <c r="L123" s="33">
        <v>0</v>
      </c>
      <c r="M123" s="38">
        <f t="shared" si="27"/>
        <v>0</v>
      </c>
      <c r="N123" s="33">
        <f t="shared" si="28"/>
        <v>4193251</v>
      </c>
      <c r="O123" s="38">
        <f t="shared" si="29"/>
        <v>0.47626555195623482</v>
      </c>
      <c r="P123" s="33">
        <v>821992</v>
      </c>
      <c r="Q123" s="33">
        <v>6018052</v>
      </c>
      <c r="R123" s="33">
        <v>6429150</v>
      </c>
      <c r="S123" s="33">
        <v>2873740</v>
      </c>
      <c r="T123" s="38">
        <f t="shared" si="30"/>
        <v>0.44698599348280876</v>
      </c>
      <c r="U123" s="38">
        <f t="shared" si="31"/>
        <v>1.2215617670244967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6272572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1755488</v>
      </c>
      <c r="K124" s="38">
        <f t="shared" si="26"/>
        <v>0.27986733352761833</v>
      </c>
      <c r="L124" s="33">
        <v>0</v>
      </c>
      <c r="M124" s="38">
        <f t="shared" si="27"/>
        <v>0</v>
      </c>
      <c r="N124" s="33">
        <f t="shared" si="28"/>
        <v>4849402</v>
      </c>
      <c r="O124" s="38">
        <f t="shared" si="29"/>
        <v>0.77311220979209172</v>
      </c>
      <c r="P124" s="33">
        <v>1283650</v>
      </c>
      <c r="Q124" s="33">
        <v>6072504</v>
      </c>
      <c r="R124" s="33">
        <v>4980787</v>
      </c>
      <c r="S124" s="33">
        <v>4133600</v>
      </c>
      <c r="T124" s="38">
        <f t="shared" si="30"/>
        <v>0.82990900835550685</v>
      </c>
      <c r="U124" s="38">
        <f t="shared" si="31"/>
        <v>0.36757527363377873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15077011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3581594</v>
      </c>
      <c r="K126" s="39">
        <f t="shared" si="26"/>
        <v>0.23755331875794214</v>
      </c>
      <c r="L126" s="34">
        <f>SUM(L122:L125)</f>
        <v>0</v>
      </c>
      <c r="M126" s="39">
        <f t="shared" si="27"/>
        <v>0</v>
      </c>
      <c r="N126" s="34">
        <f t="shared" si="28"/>
        <v>9042653</v>
      </c>
      <c r="O126" s="39">
        <f t="shared" si="29"/>
        <v>0.59976430341531217</v>
      </c>
      <c r="P126" s="34">
        <f>SUM(P122:P125)</f>
        <v>2105392</v>
      </c>
      <c r="Q126" s="34">
        <f>SUM(Q122:Q125)</f>
        <v>12090556</v>
      </c>
      <c r="R126" s="34">
        <f>SUM(R122:R125)</f>
        <v>11409937</v>
      </c>
      <c r="S126" s="34">
        <f>SUM(S122:S125)</f>
        <v>7007340</v>
      </c>
      <c r="T126" s="39">
        <f t="shared" si="30"/>
        <v>0.61414361884732582</v>
      </c>
      <c r="U126" s="39">
        <f t="shared" si="31"/>
        <v>0.70115303943398666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9329190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846413</v>
      </c>
      <c r="K127" s="38">
        <f t="shared" si="26"/>
        <v>9.0727383620657312E-2</v>
      </c>
      <c r="L127" s="33">
        <v>0</v>
      </c>
      <c r="M127" s="38">
        <f t="shared" si="27"/>
        <v>0</v>
      </c>
      <c r="N127" s="33">
        <f t="shared" si="28"/>
        <v>2030636</v>
      </c>
      <c r="O127" s="38">
        <f t="shared" si="29"/>
        <v>0.21766477046774693</v>
      </c>
      <c r="P127" s="33">
        <v>614876</v>
      </c>
      <c r="Q127" s="33">
        <v>9056200</v>
      </c>
      <c r="R127" s="33">
        <v>5863879</v>
      </c>
      <c r="S127" s="33">
        <v>1298173</v>
      </c>
      <c r="T127" s="38">
        <f t="shared" si="30"/>
        <v>0.22138468409733558</v>
      </c>
      <c r="U127" s="38">
        <f t="shared" si="31"/>
        <v>0.37655885089026087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660380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1137255</v>
      </c>
      <c r="O129" s="38">
        <f t="shared" si="29"/>
        <v>0</v>
      </c>
      <c r="P129" s="33">
        <v>555795</v>
      </c>
      <c r="Q129" s="33">
        <v>0</v>
      </c>
      <c r="R129" s="33">
        <v>0</v>
      </c>
      <c r="S129" s="33">
        <v>1813964</v>
      </c>
      <c r="T129" s="38">
        <f t="shared" si="30"/>
        <v>0</v>
      </c>
      <c r="U129" s="38">
        <f t="shared" si="31"/>
        <v>0.18817189791199995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1085000</v>
      </c>
      <c r="Q130" s="33">
        <v>1447000</v>
      </c>
      <c r="R130" s="33">
        <v>1447000</v>
      </c>
      <c r="S130" s="33">
        <v>1447000</v>
      </c>
      <c r="T130" s="38">
        <f t="shared" si="30"/>
        <v>1</v>
      </c>
      <c r="U130" s="38">
        <f t="shared" si="31"/>
        <v>-1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9329190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1506793</v>
      </c>
      <c r="K132" s="39">
        <f t="shared" si="26"/>
        <v>0.16151380773679172</v>
      </c>
      <c r="L132" s="34">
        <f>SUM(L127:L131)</f>
        <v>0</v>
      </c>
      <c r="M132" s="39">
        <f t="shared" si="27"/>
        <v>0</v>
      </c>
      <c r="N132" s="34">
        <f t="shared" si="28"/>
        <v>3167891</v>
      </c>
      <c r="O132" s="39">
        <f t="shared" si="29"/>
        <v>0.33956763663297673</v>
      </c>
      <c r="P132" s="34">
        <f>SUM(P127:P131)</f>
        <v>2255671</v>
      </c>
      <c r="Q132" s="34">
        <f>SUM(Q127:Q131)</f>
        <v>10503200</v>
      </c>
      <c r="R132" s="34">
        <f>SUM(R127:R131)</f>
        <v>7310879</v>
      </c>
      <c r="S132" s="34">
        <f>SUM(S127:S131)</f>
        <v>4559137</v>
      </c>
      <c r="T132" s="39">
        <f t="shared" si="30"/>
        <v>0.62360996536804947</v>
      </c>
      <c r="U132" s="39">
        <f t="shared" si="31"/>
        <v>-0.3319978844432544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8040000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3563399</v>
      </c>
      <c r="K133" s="38">
        <f t="shared" si="26"/>
        <v>0.44320883084577112</v>
      </c>
      <c r="L133" s="33">
        <v>0</v>
      </c>
      <c r="M133" s="38">
        <f t="shared" si="27"/>
        <v>0</v>
      </c>
      <c r="N133" s="33">
        <f t="shared" si="28"/>
        <v>5762465</v>
      </c>
      <c r="O133" s="38">
        <f t="shared" si="29"/>
        <v>0.71672450248756214</v>
      </c>
      <c r="P133" s="33">
        <v>8806956</v>
      </c>
      <c r="Q133" s="33">
        <v>0</v>
      </c>
      <c r="R133" s="33">
        <v>35266268</v>
      </c>
      <c r="S133" s="33">
        <v>33315157</v>
      </c>
      <c r="T133" s="38">
        <f t="shared" si="30"/>
        <v>0.94467486607882634</v>
      </c>
      <c r="U133" s="38">
        <f t="shared" si="31"/>
        <v>-0.59538812275206099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3101568</v>
      </c>
      <c r="K134" s="38">
        <f t="shared" si="26"/>
        <v>24.849719179893121</v>
      </c>
      <c r="L134" s="33">
        <v>0</v>
      </c>
      <c r="M134" s="38">
        <f t="shared" si="27"/>
        <v>0</v>
      </c>
      <c r="N134" s="33">
        <f t="shared" si="28"/>
        <v>5530803</v>
      </c>
      <c r="O134" s="38">
        <f t="shared" si="29"/>
        <v>44.312715822871013</v>
      </c>
      <c r="P134" s="33">
        <v>2115</v>
      </c>
      <c r="Q134" s="33">
        <v>120020</v>
      </c>
      <c r="R134" s="33">
        <v>120020</v>
      </c>
      <c r="S134" s="33">
        <v>42871</v>
      </c>
      <c r="T134" s="38">
        <f t="shared" si="30"/>
        <v>0.35719880019996669</v>
      </c>
      <c r="U134" s="38">
        <f t="shared" si="31"/>
        <v>1465.4624113475177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8164813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6664967</v>
      </c>
      <c r="K137" s="39">
        <f t="shared" ref="K137:K170" si="34">IF(($E137     =0),0,($J137     /$E137     ))</f>
        <v>0.8163036924421907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11293268</v>
      </c>
      <c r="O137" s="39">
        <f t="shared" ref="O137:O170" si="37">IF(($E137     =0),0,($N137     /$E137     ))</f>
        <v>1.3831630926513565</v>
      </c>
      <c r="P137" s="34">
        <f>SUM(P133:P136)</f>
        <v>8809071</v>
      </c>
      <c r="Q137" s="34">
        <f>SUM(Q133:Q136)</f>
        <v>2343020</v>
      </c>
      <c r="R137" s="34">
        <f>SUM(R133:R136)</f>
        <v>37609288</v>
      </c>
      <c r="S137" s="34">
        <f>SUM(S133:S136)</f>
        <v>33358028</v>
      </c>
      <c r="T137" s="39">
        <f t="shared" ref="T137:T170" si="38">IF(($R137     =0),0,($S137     /$R137     ))</f>
        <v>0.88696249713634567</v>
      </c>
      <c r="U137" s="39">
        <f t="shared" ref="U137:U170" si="39">IF(($P137     =0),0,(($J137     /$P137     )-1))</f>
        <v>-0.2433972889990329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1435984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208985</v>
      </c>
      <c r="K138" s="38">
        <f t="shared" si="34"/>
        <v>0.14553435135767528</v>
      </c>
      <c r="L138" s="33">
        <v>0</v>
      </c>
      <c r="M138" s="38">
        <f t="shared" si="35"/>
        <v>0</v>
      </c>
      <c r="N138" s="33">
        <f t="shared" si="36"/>
        <v>560640</v>
      </c>
      <c r="O138" s="38">
        <f t="shared" si="37"/>
        <v>0.39042217740587637</v>
      </c>
      <c r="P138" s="33">
        <v>4133836</v>
      </c>
      <c r="Q138" s="33">
        <v>823547</v>
      </c>
      <c r="R138" s="33">
        <v>823547</v>
      </c>
      <c r="S138" s="33">
        <v>4554071</v>
      </c>
      <c r="T138" s="38">
        <f t="shared" si="38"/>
        <v>5.5298252558748926</v>
      </c>
      <c r="U138" s="38">
        <f t="shared" si="39"/>
        <v>-0.94944526101180604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19454976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5395716</v>
      </c>
      <c r="K139" s="38">
        <f t="shared" si="34"/>
        <v>0.27734375</v>
      </c>
      <c r="L139" s="33">
        <v>0</v>
      </c>
      <c r="M139" s="38">
        <f t="shared" si="35"/>
        <v>0</v>
      </c>
      <c r="N139" s="33">
        <f t="shared" si="36"/>
        <v>21438202</v>
      </c>
      <c r="O139" s="38">
        <f t="shared" si="37"/>
        <v>1.1019392673627559</v>
      </c>
      <c r="P139" s="33">
        <v>30590993</v>
      </c>
      <c r="Q139" s="33">
        <v>4325990</v>
      </c>
      <c r="R139" s="33">
        <v>4325990</v>
      </c>
      <c r="S139" s="33">
        <v>30589363</v>
      </c>
      <c r="T139" s="38">
        <f t="shared" si="38"/>
        <v>7.0710665073197116</v>
      </c>
      <c r="U139" s="38">
        <f t="shared" si="39"/>
        <v>-0.82361749420818087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7192546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1507724</v>
      </c>
      <c r="K140" s="38">
        <f t="shared" si="34"/>
        <v>0.20962312927856144</v>
      </c>
      <c r="L140" s="33">
        <v>0</v>
      </c>
      <c r="M140" s="38">
        <f t="shared" si="35"/>
        <v>0</v>
      </c>
      <c r="N140" s="33">
        <f t="shared" si="36"/>
        <v>5122413</v>
      </c>
      <c r="O140" s="38">
        <f t="shared" si="37"/>
        <v>0.71218355781110054</v>
      </c>
      <c r="P140" s="33">
        <v>666093</v>
      </c>
      <c r="Q140" s="33">
        <v>2310000</v>
      </c>
      <c r="R140" s="33">
        <v>2310000</v>
      </c>
      <c r="S140" s="33">
        <v>2215222</v>
      </c>
      <c r="T140" s="38">
        <f t="shared" si="38"/>
        <v>0.95897056277056281</v>
      </c>
      <c r="U140" s="38">
        <f t="shared" si="39"/>
        <v>1.263533770809782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3898516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397608</v>
      </c>
      <c r="K141" s="38">
        <f t="shared" si="34"/>
        <v>0.10198957757259429</v>
      </c>
      <c r="L141" s="33">
        <v>0</v>
      </c>
      <c r="M141" s="38">
        <f t="shared" si="35"/>
        <v>0</v>
      </c>
      <c r="N141" s="33">
        <f t="shared" si="36"/>
        <v>3078931</v>
      </c>
      <c r="O141" s="38">
        <f t="shared" si="37"/>
        <v>0.78977000479156689</v>
      </c>
      <c r="P141" s="33">
        <v>595362</v>
      </c>
      <c r="Q141" s="33">
        <v>2991835</v>
      </c>
      <c r="R141" s="33">
        <v>3090835</v>
      </c>
      <c r="S141" s="33">
        <v>2674260</v>
      </c>
      <c r="T141" s="38">
        <f t="shared" si="38"/>
        <v>0.86522250459827199</v>
      </c>
      <c r="U141" s="38">
        <f t="shared" si="39"/>
        <v>-0.33215757807854718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2000000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35923789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7510033</v>
      </c>
      <c r="K144" s="39">
        <f t="shared" si="34"/>
        <v>0.20905459053887662</v>
      </c>
      <c r="L144" s="34">
        <f>SUM(L138:L143)</f>
        <v>0</v>
      </c>
      <c r="M144" s="39">
        <f t="shared" si="35"/>
        <v>0</v>
      </c>
      <c r="N144" s="34">
        <f t="shared" si="36"/>
        <v>30200186</v>
      </c>
      <c r="O144" s="39">
        <f t="shared" si="37"/>
        <v>0.84067373850792859</v>
      </c>
      <c r="P144" s="34">
        <f>SUM(P138:P143)</f>
        <v>35986284</v>
      </c>
      <c r="Q144" s="34">
        <f>SUM(Q138:Q143)</f>
        <v>14071372</v>
      </c>
      <c r="R144" s="34">
        <f>SUM(R138:R143)</f>
        <v>12550372</v>
      </c>
      <c r="S144" s="34">
        <f>SUM(S138:S143)</f>
        <v>40032916</v>
      </c>
      <c r="T144" s="39">
        <f t="shared" si="38"/>
        <v>3.1897792352290435</v>
      </c>
      <c r="U144" s="39">
        <f t="shared" si="39"/>
        <v>-0.79130846074576633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4354107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806812</v>
      </c>
      <c r="K145" s="38">
        <f t="shared" si="34"/>
        <v>0.1852990751031153</v>
      </c>
      <c r="L145" s="33">
        <v>0</v>
      </c>
      <c r="M145" s="38">
        <f t="shared" si="35"/>
        <v>0</v>
      </c>
      <c r="N145" s="33">
        <f t="shared" si="36"/>
        <v>2890532</v>
      </c>
      <c r="O145" s="38">
        <f t="shared" si="37"/>
        <v>0.663863336385624</v>
      </c>
      <c r="P145" s="33">
        <v>1072518</v>
      </c>
      <c r="Q145" s="33">
        <v>8839939</v>
      </c>
      <c r="R145" s="33">
        <v>3850133</v>
      </c>
      <c r="S145" s="33">
        <v>2404035</v>
      </c>
      <c r="T145" s="38">
        <f t="shared" si="38"/>
        <v>0.62440310503559227</v>
      </c>
      <c r="U145" s="38">
        <f t="shared" si="39"/>
        <v>-0.2477403642642827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31225400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15034371</v>
      </c>
      <c r="K146" s="38">
        <f t="shared" si="34"/>
        <v>0.4814788921839272</v>
      </c>
      <c r="L146" s="33">
        <v>0</v>
      </c>
      <c r="M146" s="38">
        <f t="shared" si="35"/>
        <v>0</v>
      </c>
      <c r="N146" s="33">
        <f t="shared" si="36"/>
        <v>15251161</v>
      </c>
      <c r="O146" s="38">
        <f t="shared" si="37"/>
        <v>0.48842163751305029</v>
      </c>
      <c r="P146" s="33">
        <v>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3656024</v>
      </c>
      <c r="K147" s="38">
        <f t="shared" si="34"/>
        <v>0.17319289136907229</v>
      </c>
      <c r="L147" s="33">
        <v>0</v>
      </c>
      <c r="M147" s="38">
        <f t="shared" si="35"/>
        <v>0</v>
      </c>
      <c r="N147" s="33">
        <f t="shared" si="36"/>
        <v>10420573</v>
      </c>
      <c r="O147" s="38">
        <f t="shared" si="37"/>
        <v>0.49364259304438041</v>
      </c>
      <c r="P147" s="33">
        <v>349692</v>
      </c>
      <c r="Q147" s="33">
        <v>3522850</v>
      </c>
      <c r="R147" s="33">
        <v>3522850</v>
      </c>
      <c r="S147" s="33">
        <v>1218472</v>
      </c>
      <c r="T147" s="38">
        <f t="shared" si="38"/>
        <v>0.34587677590587168</v>
      </c>
      <c r="U147" s="38">
        <f t="shared" si="39"/>
        <v>9.4549832423961657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511553</v>
      </c>
      <c r="K148" s="38">
        <f t="shared" si="34"/>
        <v>0.22352517073980696</v>
      </c>
      <c r="L148" s="33">
        <v>0</v>
      </c>
      <c r="M148" s="38">
        <f t="shared" si="35"/>
        <v>0</v>
      </c>
      <c r="N148" s="33">
        <f t="shared" si="36"/>
        <v>1340330</v>
      </c>
      <c r="O148" s="38">
        <f t="shared" si="37"/>
        <v>0.58566266271077572</v>
      </c>
      <c r="P148" s="33">
        <v>542275</v>
      </c>
      <c r="Q148" s="33">
        <v>2188668</v>
      </c>
      <c r="R148" s="33">
        <v>2188668</v>
      </c>
      <c r="S148" s="33">
        <v>1805566</v>
      </c>
      <c r="T148" s="38">
        <f t="shared" si="38"/>
        <v>0.82496111790367477</v>
      </c>
      <c r="U148" s="38">
        <f t="shared" si="39"/>
        <v>-5.6653911760638054E-2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45389</v>
      </c>
      <c r="Q149" s="33">
        <v>2645000</v>
      </c>
      <c r="R149" s="33">
        <v>2645000</v>
      </c>
      <c r="S149" s="33">
        <v>802513</v>
      </c>
      <c r="T149" s="38">
        <f t="shared" si="38"/>
        <v>0.30340756143667297</v>
      </c>
      <c r="U149" s="38">
        <f t="shared" si="39"/>
        <v>-1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61659627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20008760</v>
      </c>
      <c r="K150" s="39">
        <f t="shared" si="34"/>
        <v>0.32450342263666304</v>
      </c>
      <c r="L150" s="34">
        <f>SUM(L145:L149)</f>
        <v>0</v>
      </c>
      <c r="M150" s="39">
        <f t="shared" si="35"/>
        <v>0</v>
      </c>
      <c r="N150" s="34">
        <f t="shared" si="36"/>
        <v>29902596</v>
      </c>
      <c r="O150" s="39">
        <f t="shared" si="37"/>
        <v>0.48496232388820648</v>
      </c>
      <c r="P150" s="34">
        <f>SUM(P145:P149)</f>
        <v>2009874</v>
      </c>
      <c r="Q150" s="34">
        <f>SUM(Q145:Q149)</f>
        <v>17196457</v>
      </c>
      <c r="R150" s="34">
        <f>SUM(R145:R149)</f>
        <v>12206651</v>
      </c>
      <c r="S150" s="34">
        <f>SUM(S145:S149)</f>
        <v>6309036</v>
      </c>
      <c r="T150" s="39">
        <f t="shared" si="38"/>
        <v>0.5168523291114</v>
      </c>
      <c r="U150" s="39">
        <f t="shared" si="39"/>
        <v>8.9552310244323774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200000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168579</v>
      </c>
      <c r="K151" s="38">
        <f t="shared" si="34"/>
        <v>0.84289499999999995</v>
      </c>
      <c r="L151" s="33">
        <v>0</v>
      </c>
      <c r="M151" s="38">
        <f t="shared" si="35"/>
        <v>0</v>
      </c>
      <c r="N151" s="33">
        <f t="shared" si="36"/>
        <v>282149</v>
      </c>
      <c r="O151" s="38">
        <f t="shared" si="37"/>
        <v>1.4107449999999999</v>
      </c>
      <c r="P151" s="33">
        <v>0</v>
      </c>
      <c r="Q151" s="33">
        <v>280800</v>
      </c>
      <c r="R151" s="33">
        <v>160000</v>
      </c>
      <c r="S151" s="33">
        <v>14469</v>
      </c>
      <c r="T151" s="38">
        <f t="shared" si="38"/>
        <v>9.0431250000000005E-2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13153897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174452</v>
      </c>
      <c r="K152" s="38">
        <f t="shared" si="34"/>
        <v>1.3262381482841168E-2</v>
      </c>
      <c r="L152" s="33">
        <v>0</v>
      </c>
      <c r="M152" s="38">
        <f t="shared" si="35"/>
        <v>0</v>
      </c>
      <c r="N152" s="33">
        <f t="shared" si="36"/>
        <v>4507580</v>
      </c>
      <c r="O152" s="38">
        <f t="shared" si="37"/>
        <v>0.34268019583854126</v>
      </c>
      <c r="P152" s="33">
        <v>4226387</v>
      </c>
      <c r="Q152" s="33">
        <v>13042700</v>
      </c>
      <c r="R152" s="33">
        <v>10310400</v>
      </c>
      <c r="S152" s="33">
        <v>8618329</v>
      </c>
      <c r="T152" s="38">
        <f t="shared" si="38"/>
        <v>0.8358869684978274</v>
      </c>
      <c r="U152" s="38">
        <f t="shared" si="39"/>
        <v>-0.95872313633370532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17313110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2375006</v>
      </c>
      <c r="K153" s="38">
        <f t="shared" si="34"/>
        <v>0.13717962861669566</v>
      </c>
      <c r="L153" s="33">
        <v>0</v>
      </c>
      <c r="M153" s="38">
        <f t="shared" si="35"/>
        <v>0</v>
      </c>
      <c r="N153" s="33">
        <f t="shared" si="36"/>
        <v>3293537</v>
      </c>
      <c r="O153" s="38">
        <f t="shared" si="37"/>
        <v>0.19023370151289976</v>
      </c>
      <c r="P153" s="33">
        <v>407868</v>
      </c>
      <c r="Q153" s="33">
        <v>14693130</v>
      </c>
      <c r="R153" s="33">
        <v>19778220</v>
      </c>
      <c r="S153" s="33">
        <v>2844112</v>
      </c>
      <c r="T153" s="38">
        <f t="shared" si="38"/>
        <v>0.14380020042248493</v>
      </c>
      <c r="U153" s="38">
        <f t="shared" si="39"/>
        <v>4.822977041591888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-288783</v>
      </c>
      <c r="K154" s="38">
        <f t="shared" si="34"/>
        <v>-5.765742922173861E-2</v>
      </c>
      <c r="L154" s="33">
        <v>0</v>
      </c>
      <c r="M154" s="38">
        <f t="shared" si="35"/>
        <v>0</v>
      </c>
      <c r="N154" s="33">
        <f t="shared" si="36"/>
        <v>1256773</v>
      </c>
      <c r="O154" s="38">
        <f t="shared" si="37"/>
        <v>0.25092301241863996</v>
      </c>
      <c r="P154" s="33">
        <v>1241281</v>
      </c>
      <c r="Q154" s="33">
        <v>4733000</v>
      </c>
      <c r="R154" s="33">
        <v>8233000</v>
      </c>
      <c r="S154" s="33">
        <v>2034724</v>
      </c>
      <c r="T154" s="38">
        <f t="shared" si="38"/>
        <v>0.2471424754038625</v>
      </c>
      <c r="U154" s="38">
        <f t="shared" si="39"/>
        <v>-1.2326491745221269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25372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49743</v>
      </c>
      <c r="O155" s="38">
        <f t="shared" si="37"/>
        <v>0</v>
      </c>
      <c r="P155" s="33">
        <v>9079</v>
      </c>
      <c r="Q155" s="33">
        <v>0</v>
      </c>
      <c r="R155" s="33">
        <v>0</v>
      </c>
      <c r="S155" s="33">
        <v>16911</v>
      </c>
      <c r="T155" s="38">
        <f t="shared" si="38"/>
        <v>0</v>
      </c>
      <c r="U155" s="38">
        <f t="shared" si="39"/>
        <v>1.794580900980284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35675607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2454626</v>
      </c>
      <c r="K157" s="39">
        <f t="shared" si="34"/>
        <v>6.8804043053843481E-2</v>
      </c>
      <c r="L157" s="34">
        <f>SUM(L151:L156)</f>
        <v>0</v>
      </c>
      <c r="M157" s="39">
        <f t="shared" si="35"/>
        <v>0</v>
      </c>
      <c r="N157" s="34">
        <f t="shared" si="36"/>
        <v>9389782</v>
      </c>
      <c r="O157" s="39">
        <f t="shared" si="37"/>
        <v>0.26319894150644724</v>
      </c>
      <c r="P157" s="34">
        <f>SUM(P151:P156)</f>
        <v>5884615</v>
      </c>
      <c r="Q157" s="34">
        <f>SUM(Q151:Q156)</f>
        <v>32749630</v>
      </c>
      <c r="R157" s="34">
        <f>SUM(R151:R156)</f>
        <v>38481620</v>
      </c>
      <c r="S157" s="34">
        <f>SUM(S151:S156)</f>
        <v>13528545</v>
      </c>
      <c r="T157" s="39">
        <f t="shared" si="38"/>
        <v>0.35155861421634538</v>
      </c>
      <c r="U157" s="39">
        <f t="shared" si="39"/>
        <v>-0.58287398580875727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915000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-310239</v>
      </c>
      <c r="K158" s="38">
        <f t="shared" si="34"/>
        <v>-0.3390590163934426</v>
      </c>
      <c r="L158" s="33">
        <v>0</v>
      </c>
      <c r="M158" s="38">
        <f t="shared" si="35"/>
        <v>0</v>
      </c>
      <c r="N158" s="33">
        <f t="shared" si="36"/>
        <v>672308</v>
      </c>
      <c r="O158" s="38">
        <f t="shared" si="37"/>
        <v>0.73476284153005467</v>
      </c>
      <c r="P158" s="33">
        <v>964385</v>
      </c>
      <c r="Q158" s="33">
        <v>4122720</v>
      </c>
      <c r="R158" s="33">
        <v>4122720</v>
      </c>
      <c r="S158" s="33">
        <v>1233933</v>
      </c>
      <c r="T158" s="38">
        <f t="shared" si="38"/>
        <v>0.2993007043893352</v>
      </c>
      <c r="U158" s="38">
        <f t="shared" si="39"/>
        <v>-1.3216962105383223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28031379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14352607</v>
      </c>
      <c r="K159" s="38">
        <f t="shared" si="34"/>
        <v>0.51201929808733282</v>
      </c>
      <c r="L159" s="33">
        <v>0</v>
      </c>
      <c r="M159" s="38">
        <f t="shared" si="35"/>
        <v>0</v>
      </c>
      <c r="N159" s="33">
        <f t="shared" si="36"/>
        <v>22762542</v>
      </c>
      <c r="O159" s="38">
        <f t="shared" si="37"/>
        <v>0.81203789510319846</v>
      </c>
      <c r="P159" s="33">
        <v>11632650</v>
      </c>
      <c r="Q159" s="33">
        <v>26075940</v>
      </c>
      <c r="R159" s="33">
        <v>26050932</v>
      </c>
      <c r="S159" s="33">
        <v>21162210</v>
      </c>
      <c r="T159" s="38">
        <f t="shared" si="38"/>
        <v>0.81233984258221548</v>
      </c>
      <c r="U159" s="38">
        <f t="shared" si="39"/>
        <v>0.23382092644410335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739068</v>
      </c>
      <c r="K160" s="38">
        <f t="shared" si="34"/>
        <v>0.3064129353233831</v>
      </c>
      <c r="L160" s="33">
        <v>0</v>
      </c>
      <c r="M160" s="38">
        <f t="shared" si="35"/>
        <v>0</v>
      </c>
      <c r="N160" s="33">
        <f t="shared" si="36"/>
        <v>2071738</v>
      </c>
      <c r="O160" s="38">
        <f t="shared" si="37"/>
        <v>0.8589295190713101</v>
      </c>
      <c r="P160" s="33">
        <v>623424</v>
      </c>
      <c r="Q160" s="33">
        <v>1760000</v>
      </c>
      <c r="R160" s="33">
        <v>1760000</v>
      </c>
      <c r="S160" s="33">
        <v>2048381</v>
      </c>
      <c r="T160" s="38">
        <f t="shared" si="38"/>
        <v>1.1638528409090909</v>
      </c>
      <c r="U160" s="38">
        <f t="shared" si="39"/>
        <v>0.1854981521404373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31358379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14781436</v>
      </c>
      <c r="K163" s="39">
        <f t="shared" si="34"/>
        <v>0.47137117642464876</v>
      </c>
      <c r="L163" s="34">
        <f>SUM(L158:L162)</f>
        <v>0</v>
      </c>
      <c r="M163" s="39">
        <f t="shared" si="35"/>
        <v>0</v>
      </c>
      <c r="N163" s="34">
        <f t="shared" si="36"/>
        <v>25506588</v>
      </c>
      <c r="O163" s="39">
        <f t="shared" si="37"/>
        <v>0.81338987579683253</v>
      </c>
      <c r="P163" s="34">
        <f>SUM(P158:P162)</f>
        <v>13220459</v>
      </c>
      <c r="Q163" s="34">
        <f>SUM(Q158:Q162)</f>
        <v>31958660</v>
      </c>
      <c r="R163" s="34">
        <f>SUM(R158:R162)</f>
        <v>31933652</v>
      </c>
      <c r="S163" s="34">
        <f>SUM(S158:S162)</f>
        <v>24444524</v>
      </c>
      <c r="T163" s="39">
        <f t="shared" si="38"/>
        <v>0.76547849898282849</v>
      </c>
      <c r="U163" s="39">
        <f t="shared" si="39"/>
        <v>0.11807282939268604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5000</v>
      </c>
      <c r="R164" s="33">
        <v>5000</v>
      </c>
      <c r="S164" s="33">
        <v>539</v>
      </c>
      <c r="T164" s="38">
        <f t="shared" si="38"/>
        <v>0.10780000000000001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107753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62197</v>
      </c>
      <c r="K165" s="38">
        <f t="shared" si="34"/>
        <v>0.57721826770484352</v>
      </c>
      <c r="L165" s="33">
        <v>0</v>
      </c>
      <c r="M165" s="38">
        <f t="shared" si="35"/>
        <v>0</v>
      </c>
      <c r="N165" s="33">
        <f t="shared" si="36"/>
        <v>81624</v>
      </c>
      <c r="O165" s="38">
        <f t="shared" si="37"/>
        <v>0.75751023173368726</v>
      </c>
      <c r="P165" s="33">
        <v>41697</v>
      </c>
      <c r="Q165" s="33">
        <v>66655</v>
      </c>
      <c r="R165" s="33">
        <v>46655</v>
      </c>
      <c r="S165" s="33">
        <v>59247</v>
      </c>
      <c r="T165" s="38">
        <f t="shared" si="38"/>
        <v>1.2698960454399315</v>
      </c>
      <c r="U165" s="38">
        <f t="shared" si="39"/>
        <v>0.49164208456243852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76296680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19188749</v>
      </c>
      <c r="K166" s="38">
        <f t="shared" si="34"/>
        <v>0.25150175603971237</v>
      </c>
      <c r="L166" s="33">
        <v>0</v>
      </c>
      <c r="M166" s="38">
        <f t="shared" si="35"/>
        <v>0</v>
      </c>
      <c r="N166" s="33">
        <f t="shared" si="36"/>
        <v>75982908</v>
      </c>
      <c r="O166" s="38">
        <f t="shared" si="37"/>
        <v>0.99588747505133901</v>
      </c>
      <c r="P166" s="33">
        <v>9656467</v>
      </c>
      <c r="Q166" s="33">
        <v>72289152</v>
      </c>
      <c r="R166" s="33">
        <v>72352152</v>
      </c>
      <c r="S166" s="33">
        <v>71705565</v>
      </c>
      <c r="T166" s="38">
        <f t="shared" si="38"/>
        <v>0.99106333423227</v>
      </c>
      <c r="U166" s="38">
        <f t="shared" si="39"/>
        <v>0.9871397064785703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365393</v>
      </c>
      <c r="K167" s="38">
        <f t="shared" si="34"/>
        <v>0.15729358588032716</v>
      </c>
      <c r="L167" s="33">
        <v>0</v>
      </c>
      <c r="M167" s="38">
        <f t="shared" si="35"/>
        <v>0</v>
      </c>
      <c r="N167" s="33">
        <f t="shared" si="36"/>
        <v>2327188</v>
      </c>
      <c r="O167" s="38">
        <f t="shared" si="37"/>
        <v>1.0018028411536806</v>
      </c>
      <c r="P167" s="33">
        <v>793376</v>
      </c>
      <c r="Q167" s="33">
        <v>2513000</v>
      </c>
      <c r="R167" s="33">
        <v>2513000</v>
      </c>
      <c r="S167" s="33">
        <v>2850480</v>
      </c>
      <c r="T167" s="38">
        <f t="shared" si="38"/>
        <v>1.1342936729009152</v>
      </c>
      <c r="U167" s="38">
        <f t="shared" si="39"/>
        <v>-0.53944535756060175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78727972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19616339</v>
      </c>
      <c r="K169" s="39">
        <f t="shared" si="34"/>
        <v>0.24916606514391099</v>
      </c>
      <c r="L169" s="34">
        <f>SUM(L164:L168)</f>
        <v>0</v>
      </c>
      <c r="M169" s="39">
        <f t="shared" si="35"/>
        <v>0</v>
      </c>
      <c r="N169" s="34">
        <f t="shared" si="36"/>
        <v>78391720</v>
      </c>
      <c r="O169" s="39">
        <f t="shared" si="37"/>
        <v>0.99572893862933498</v>
      </c>
      <c r="P169" s="34">
        <f>SUM(P164:P168)</f>
        <v>10491540</v>
      </c>
      <c r="Q169" s="34">
        <f>SUM(Q164:Q168)</f>
        <v>74873807</v>
      </c>
      <c r="R169" s="34">
        <f>SUM(R164:R168)</f>
        <v>74916807</v>
      </c>
      <c r="S169" s="34">
        <f>SUM(S164:S168)</f>
        <v>74615831</v>
      </c>
      <c r="T169" s="39">
        <f t="shared" si="38"/>
        <v>0.9959825303286084</v>
      </c>
      <c r="U169" s="39">
        <f t="shared" si="39"/>
        <v>0.86972922945535158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853543893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171677968</v>
      </c>
      <c r="K170" s="39">
        <f t="shared" si="34"/>
        <v>0.20113548864674496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461902277</v>
      </c>
      <c r="O170" s="39">
        <f t="shared" si="37"/>
        <v>0.54115820028484463</v>
      </c>
      <c r="P170" s="34">
        <f>SUM(P105,P107:P111,P113:P120,P122:P125,P127:P131,P133:P136,P138:P143,P145:P149,P151:P156,P158:P162,P164:P168)</f>
        <v>178752778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722986607</v>
      </c>
      <c r="S170" s="34">
        <f>SUM(S105,S107:S111,S113:S120,S122:S125,S127:S131,S133:S136,S138:S143,S145:S149,S151:S156,S158:S162,S164:S168)</f>
        <v>444478356</v>
      </c>
      <c r="T170" s="39">
        <f t="shared" si="38"/>
        <v>0.61478089870065877</v>
      </c>
      <c r="U170" s="39">
        <f t="shared" si="39"/>
        <v>-3.9578741539893714E-2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8890000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-2008330</v>
      </c>
      <c r="K173" s="38">
        <f t="shared" ref="K173:K205" si="42">IF(($E173     =0),0,($J173     /$E173     ))</f>
        <v>-0.22590888638920134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2100012</v>
      </c>
      <c r="O173" s="38">
        <f t="shared" ref="O173:O205" si="45">IF(($E173     =0),0,($N173     /$E173     ))</f>
        <v>0.23622182227221597</v>
      </c>
      <c r="P173" s="33">
        <v>1333963</v>
      </c>
      <c r="Q173" s="33">
        <v>15816080</v>
      </c>
      <c r="R173" s="33">
        <v>8163928</v>
      </c>
      <c r="S173" s="33">
        <v>3363581</v>
      </c>
      <c r="T173" s="38">
        <f t="shared" ref="T173:T205" si="46">IF(($R173     =0),0,($S173     /$R173     ))</f>
        <v>0.41200522591576016</v>
      </c>
      <c r="U173" s="38">
        <f t="shared" ref="U173:U205" si="47">IF(($P173     =0),0,(($J173     /$P173     )-1))</f>
        <v>-2.5055365103829716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5784474</v>
      </c>
      <c r="K174" s="38">
        <f t="shared" si="42"/>
        <v>0.30728588765488207</v>
      </c>
      <c r="L174" s="33">
        <v>0</v>
      </c>
      <c r="M174" s="38">
        <f t="shared" si="43"/>
        <v>0</v>
      </c>
      <c r="N174" s="33">
        <f t="shared" si="44"/>
        <v>15333476</v>
      </c>
      <c r="O174" s="38">
        <f t="shared" si="45"/>
        <v>0.81455302305703692</v>
      </c>
      <c r="P174" s="33">
        <v>6463112</v>
      </c>
      <c r="Q174" s="33">
        <v>18568265</v>
      </c>
      <c r="R174" s="33">
        <v>18117811</v>
      </c>
      <c r="S174" s="33">
        <v>14233702</v>
      </c>
      <c r="T174" s="38">
        <f t="shared" si="46"/>
        <v>0.7856193002565266</v>
      </c>
      <c r="U174" s="38">
        <f t="shared" si="47"/>
        <v>-0.1050017391002972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34162</v>
      </c>
      <c r="K175" s="38">
        <f t="shared" si="42"/>
        <v>1.2346918557973015E-3</v>
      </c>
      <c r="L175" s="33">
        <v>0</v>
      </c>
      <c r="M175" s="38">
        <f t="shared" si="43"/>
        <v>0</v>
      </c>
      <c r="N175" s="33">
        <f t="shared" si="44"/>
        <v>6774730</v>
      </c>
      <c r="O175" s="38">
        <f t="shared" si="45"/>
        <v>0.24485404707644903</v>
      </c>
      <c r="P175" s="33">
        <v>10510262</v>
      </c>
      <c r="Q175" s="33">
        <v>63362341</v>
      </c>
      <c r="R175" s="33">
        <v>27779892</v>
      </c>
      <c r="S175" s="33">
        <v>37041511</v>
      </c>
      <c r="T175" s="38">
        <f t="shared" si="46"/>
        <v>1.3333929087989256</v>
      </c>
      <c r="U175" s="38">
        <f t="shared" si="47"/>
        <v>-0.99674965286307804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4876279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2916728</v>
      </c>
      <c r="K176" s="38">
        <f t="shared" si="42"/>
        <v>0.5981462504503946</v>
      </c>
      <c r="L176" s="33">
        <v>0</v>
      </c>
      <c r="M176" s="38">
        <f t="shared" si="43"/>
        <v>0</v>
      </c>
      <c r="N176" s="33">
        <f t="shared" si="44"/>
        <v>4405197</v>
      </c>
      <c r="O176" s="38">
        <f t="shared" si="45"/>
        <v>0.90339314054835662</v>
      </c>
      <c r="P176" s="33">
        <v>-51768</v>
      </c>
      <c r="Q176" s="33">
        <v>3389770</v>
      </c>
      <c r="R176" s="33">
        <v>3389770</v>
      </c>
      <c r="S176" s="33">
        <v>622297</v>
      </c>
      <c r="T176" s="38">
        <f t="shared" si="46"/>
        <v>0.18358089191892074</v>
      </c>
      <c r="U176" s="38">
        <f t="shared" si="47"/>
        <v>-57.342296399320041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16057438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4869219</v>
      </c>
      <c r="K177" s="38">
        <f t="shared" si="42"/>
        <v>0.30323760241204106</v>
      </c>
      <c r="L177" s="33">
        <v>0</v>
      </c>
      <c r="M177" s="38">
        <f t="shared" si="43"/>
        <v>0</v>
      </c>
      <c r="N177" s="33">
        <f t="shared" si="44"/>
        <v>10538098</v>
      </c>
      <c r="O177" s="38">
        <f t="shared" si="45"/>
        <v>0.6562751791412802</v>
      </c>
      <c r="P177" s="33">
        <v>2743667</v>
      </c>
      <c r="Q177" s="33">
        <v>14643030</v>
      </c>
      <c r="R177" s="33">
        <v>17132548</v>
      </c>
      <c r="S177" s="33">
        <v>10093453</v>
      </c>
      <c r="T177" s="38">
        <f t="shared" si="46"/>
        <v>0.58913904691818175</v>
      </c>
      <c r="U177" s="38">
        <f t="shared" si="47"/>
        <v>0.77471209151839493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3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76316564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11596256</v>
      </c>
      <c r="K179" s="39">
        <f t="shared" si="42"/>
        <v>0.15194939856044881</v>
      </c>
      <c r="L179" s="34">
        <f>SUM(L173:L178)</f>
        <v>0</v>
      </c>
      <c r="M179" s="39">
        <f t="shared" si="43"/>
        <v>0</v>
      </c>
      <c r="N179" s="34">
        <f t="shared" si="44"/>
        <v>39151516</v>
      </c>
      <c r="O179" s="39">
        <f t="shared" si="45"/>
        <v>0.51301465825950965</v>
      </c>
      <c r="P179" s="34">
        <f>SUM(P173:P178)</f>
        <v>20999236</v>
      </c>
      <c r="Q179" s="34">
        <f>SUM(Q173:Q178)</f>
        <v>115779486</v>
      </c>
      <c r="R179" s="34">
        <f>SUM(R173:R178)</f>
        <v>74583949</v>
      </c>
      <c r="S179" s="34">
        <f>SUM(S173:S178)</f>
        <v>65354544</v>
      </c>
      <c r="T179" s="39">
        <f t="shared" si="46"/>
        <v>0.87625480919493814</v>
      </c>
      <c r="U179" s="39">
        <f t="shared" si="47"/>
        <v>-0.44777724294350518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3091000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24260300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4435069</v>
      </c>
      <c r="K181" s="38">
        <f t="shared" si="42"/>
        <v>0.18281179540236517</v>
      </c>
      <c r="L181" s="33">
        <v>0</v>
      </c>
      <c r="M181" s="38">
        <f t="shared" si="43"/>
        <v>0</v>
      </c>
      <c r="N181" s="33">
        <f t="shared" si="44"/>
        <v>15417583</v>
      </c>
      <c r="O181" s="38">
        <f t="shared" si="45"/>
        <v>0.63550669200298426</v>
      </c>
      <c r="P181" s="33">
        <v>4765562</v>
      </c>
      <c r="Q181" s="33">
        <v>41884004</v>
      </c>
      <c r="R181" s="33">
        <v>30218000</v>
      </c>
      <c r="S181" s="33">
        <v>15634378</v>
      </c>
      <c r="T181" s="38">
        <f t="shared" si="46"/>
        <v>0.51738625984512543</v>
      </c>
      <c r="U181" s="38">
        <f t="shared" si="47"/>
        <v>-6.9350267607472094E-2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91312389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4998360</v>
      </c>
      <c r="K182" s="38">
        <f t="shared" si="42"/>
        <v>5.4739121982669843E-2</v>
      </c>
      <c r="L182" s="33">
        <v>0</v>
      </c>
      <c r="M182" s="38">
        <f t="shared" si="43"/>
        <v>0</v>
      </c>
      <c r="N182" s="33">
        <f t="shared" si="44"/>
        <v>9829263</v>
      </c>
      <c r="O182" s="38">
        <f t="shared" si="45"/>
        <v>0.1076443526190077</v>
      </c>
      <c r="P182" s="33">
        <v>2679576</v>
      </c>
      <c r="Q182" s="33">
        <v>77006208</v>
      </c>
      <c r="R182" s="33">
        <v>89955712</v>
      </c>
      <c r="S182" s="33">
        <v>8290555</v>
      </c>
      <c r="T182" s="38">
        <f t="shared" si="46"/>
        <v>9.216262998396367E-2</v>
      </c>
      <c r="U182" s="38">
        <f t="shared" si="47"/>
        <v>0.86535481732930886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9760334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1784411</v>
      </c>
      <c r="K183" s="38">
        <f t="shared" si="42"/>
        <v>0.18282273946772723</v>
      </c>
      <c r="L183" s="33">
        <v>0</v>
      </c>
      <c r="M183" s="38">
        <f t="shared" si="43"/>
        <v>0</v>
      </c>
      <c r="N183" s="33">
        <f t="shared" si="44"/>
        <v>5391330</v>
      </c>
      <c r="O183" s="38">
        <f t="shared" si="45"/>
        <v>0.55237146597647169</v>
      </c>
      <c r="P183" s="33">
        <v>3435875</v>
      </c>
      <c r="Q183" s="33">
        <v>7932768</v>
      </c>
      <c r="R183" s="33">
        <v>7932768</v>
      </c>
      <c r="S183" s="33">
        <v>3435875</v>
      </c>
      <c r="T183" s="38">
        <f t="shared" si="46"/>
        <v>0.43312435205466743</v>
      </c>
      <c r="U183" s="38">
        <f t="shared" si="47"/>
        <v>-0.48065310874231459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1118045</v>
      </c>
      <c r="K184" s="38">
        <f t="shared" si="42"/>
        <v>0.48631796433231839</v>
      </c>
      <c r="L184" s="33">
        <v>0</v>
      </c>
      <c r="M184" s="38">
        <f t="shared" si="43"/>
        <v>0</v>
      </c>
      <c r="N184" s="33">
        <f t="shared" si="44"/>
        <v>2290942</v>
      </c>
      <c r="O184" s="38">
        <f t="shared" si="45"/>
        <v>0.99649499782514139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127632023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12335885</v>
      </c>
      <c r="K185" s="39">
        <f t="shared" si="42"/>
        <v>9.665195857625794E-2</v>
      </c>
      <c r="L185" s="34">
        <f>SUM(L180:L184)</f>
        <v>0</v>
      </c>
      <c r="M185" s="39">
        <f t="shared" si="43"/>
        <v>0</v>
      </c>
      <c r="N185" s="34">
        <f t="shared" si="44"/>
        <v>32929118</v>
      </c>
      <c r="O185" s="39">
        <f t="shared" si="45"/>
        <v>0.25800043927847166</v>
      </c>
      <c r="P185" s="34">
        <f>SUM(P180:P184)</f>
        <v>10881013</v>
      </c>
      <c r="Q185" s="34">
        <f>SUM(Q180:Q184)</f>
        <v>126822980</v>
      </c>
      <c r="R185" s="34">
        <f>SUM(R180:R184)</f>
        <v>131197480</v>
      </c>
      <c r="S185" s="34">
        <f>SUM(S180:S184)</f>
        <v>27360808</v>
      </c>
      <c r="T185" s="39">
        <f t="shared" si="46"/>
        <v>0.20854674952598176</v>
      </c>
      <c r="U185" s="39">
        <f t="shared" si="47"/>
        <v>0.13370740389704516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6821343</v>
      </c>
      <c r="K186" s="38">
        <f t="shared" si="42"/>
        <v>0.98860043478260873</v>
      </c>
      <c r="L186" s="33">
        <v>0</v>
      </c>
      <c r="M186" s="38">
        <f t="shared" si="43"/>
        <v>0</v>
      </c>
      <c r="N186" s="33">
        <f t="shared" si="44"/>
        <v>6821343</v>
      </c>
      <c r="O186" s="38">
        <f t="shared" si="45"/>
        <v>0.98860043478260873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80849300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47058570</v>
      </c>
      <c r="K188" s="38">
        <f t="shared" si="42"/>
        <v>0.5820529058383932</v>
      </c>
      <c r="L188" s="33">
        <v>0</v>
      </c>
      <c r="M188" s="38">
        <f t="shared" si="43"/>
        <v>0</v>
      </c>
      <c r="N188" s="33">
        <f t="shared" si="44"/>
        <v>131377483</v>
      </c>
      <c r="O188" s="38">
        <f t="shared" si="45"/>
        <v>1.6249674765273168</v>
      </c>
      <c r="P188" s="33">
        <v>31901936</v>
      </c>
      <c r="Q188" s="33">
        <v>87293975</v>
      </c>
      <c r="R188" s="33">
        <v>83507975</v>
      </c>
      <c r="S188" s="33">
        <v>89368866</v>
      </c>
      <c r="T188" s="38">
        <f t="shared" si="46"/>
        <v>1.0701836082122695</v>
      </c>
      <c r="U188" s="38">
        <f t="shared" si="47"/>
        <v>0.4751007587752667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21173101</v>
      </c>
      <c r="K189" s="38">
        <f t="shared" si="42"/>
        <v>3.6779256896837742</v>
      </c>
      <c r="L189" s="33">
        <v>0</v>
      </c>
      <c r="M189" s="38">
        <f t="shared" si="43"/>
        <v>0</v>
      </c>
      <c r="N189" s="33">
        <f t="shared" si="44"/>
        <v>34438662</v>
      </c>
      <c r="O189" s="38">
        <f t="shared" si="45"/>
        <v>5.9822526557699973</v>
      </c>
      <c r="P189" s="33">
        <v>28257702</v>
      </c>
      <c r="Q189" s="33">
        <v>8430450</v>
      </c>
      <c r="R189" s="33">
        <v>8428108</v>
      </c>
      <c r="S189" s="33">
        <v>81935425</v>
      </c>
      <c r="T189" s="38">
        <f t="shared" si="46"/>
        <v>9.7216866466352823</v>
      </c>
      <c r="U189" s="38">
        <f t="shared" si="47"/>
        <v>-0.25071398233302911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6460000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1562378</v>
      </c>
      <c r="K190" s="38">
        <f t="shared" si="42"/>
        <v>0.24185417956656347</v>
      </c>
      <c r="L190" s="33">
        <v>0</v>
      </c>
      <c r="M190" s="38">
        <f t="shared" si="43"/>
        <v>0</v>
      </c>
      <c r="N190" s="33">
        <f t="shared" si="44"/>
        <v>5774593</v>
      </c>
      <c r="O190" s="38">
        <f t="shared" si="45"/>
        <v>0.89389984520123844</v>
      </c>
      <c r="P190" s="33">
        <v>411290</v>
      </c>
      <c r="Q190" s="33">
        <v>3212000</v>
      </c>
      <c r="R190" s="33">
        <v>5775000</v>
      </c>
      <c r="S190" s="33">
        <v>1799236</v>
      </c>
      <c r="T190" s="38">
        <f t="shared" si="46"/>
        <v>0.31155601731601734</v>
      </c>
      <c r="U190" s="38">
        <f t="shared" si="47"/>
        <v>2.7987259597850667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99966105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76615392</v>
      </c>
      <c r="K191" s="39">
        <f t="shared" si="42"/>
        <v>0.76641369592223285</v>
      </c>
      <c r="L191" s="34">
        <f>SUM(L186:L190)</f>
        <v>0</v>
      </c>
      <c r="M191" s="39">
        <f t="shared" si="43"/>
        <v>0</v>
      </c>
      <c r="N191" s="34">
        <f t="shared" si="44"/>
        <v>178412081</v>
      </c>
      <c r="O191" s="39">
        <f t="shared" si="45"/>
        <v>1.7847257427905188</v>
      </c>
      <c r="P191" s="34">
        <f>SUM(P186:P190)</f>
        <v>60570928</v>
      </c>
      <c r="Q191" s="34">
        <f>SUM(Q186:Q190)</f>
        <v>98936425</v>
      </c>
      <c r="R191" s="34">
        <f>SUM(R186:R190)</f>
        <v>97711083</v>
      </c>
      <c r="S191" s="34">
        <f>SUM(S186:S190)</f>
        <v>173103527</v>
      </c>
      <c r="T191" s="39">
        <f t="shared" si="46"/>
        <v>1.7715853891415778</v>
      </c>
      <c r="U191" s="39">
        <f t="shared" si="47"/>
        <v>0.26488720793579379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942000</v>
      </c>
      <c r="K192" s="38">
        <f t="shared" si="42"/>
        <v>0.31358147326035518</v>
      </c>
      <c r="L192" s="33">
        <v>0</v>
      </c>
      <c r="M192" s="38">
        <f t="shared" si="43"/>
        <v>0</v>
      </c>
      <c r="N192" s="33">
        <f t="shared" si="44"/>
        <v>942000</v>
      </c>
      <c r="O192" s="38">
        <f t="shared" si="45"/>
        <v>0.31358147326035518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660216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68047</v>
      </c>
      <c r="K193" s="38">
        <f t="shared" si="42"/>
        <v>0.10306778387679184</v>
      </c>
      <c r="L193" s="33">
        <v>0</v>
      </c>
      <c r="M193" s="38">
        <f t="shared" si="43"/>
        <v>0</v>
      </c>
      <c r="N193" s="33">
        <f t="shared" si="44"/>
        <v>135140</v>
      </c>
      <c r="O193" s="38">
        <f t="shared" si="45"/>
        <v>0.20469058611121208</v>
      </c>
      <c r="P193" s="33">
        <v>26832</v>
      </c>
      <c r="Q193" s="33">
        <v>671893</v>
      </c>
      <c r="R193" s="33">
        <v>671893</v>
      </c>
      <c r="S193" s="33">
        <v>66254</v>
      </c>
      <c r="T193" s="38">
        <f t="shared" si="46"/>
        <v>9.8607962875041116E-2</v>
      </c>
      <c r="U193" s="38">
        <f t="shared" si="47"/>
        <v>1.5360390578413834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2833471</v>
      </c>
      <c r="K195" s="38">
        <f t="shared" si="42"/>
        <v>0.19276733108976668</v>
      </c>
      <c r="L195" s="33">
        <v>0</v>
      </c>
      <c r="M195" s="38">
        <f t="shared" si="43"/>
        <v>0</v>
      </c>
      <c r="N195" s="33">
        <f t="shared" si="44"/>
        <v>9345662</v>
      </c>
      <c r="O195" s="38">
        <f t="shared" si="45"/>
        <v>0.6358061617736871</v>
      </c>
      <c r="P195" s="33">
        <v>2737883</v>
      </c>
      <c r="Q195" s="33">
        <v>14087870</v>
      </c>
      <c r="R195" s="33">
        <v>14147175</v>
      </c>
      <c r="S195" s="33">
        <v>8334055</v>
      </c>
      <c r="T195" s="38">
        <f t="shared" si="46"/>
        <v>0.58909676313468939</v>
      </c>
      <c r="U195" s="38">
        <f t="shared" si="47"/>
        <v>3.4913106221120538E-2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53225</v>
      </c>
      <c r="K196" s="38">
        <f t="shared" si="42"/>
        <v>0.10135469668809603</v>
      </c>
      <c r="L196" s="33">
        <v>0</v>
      </c>
      <c r="M196" s="38">
        <f t="shared" si="43"/>
        <v>0</v>
      </c>
      <c r="N196" s="33">
        <f t="shared" si="44"/>
        <v>464555</v>
      </c>
      <c r="O196" s="38">
        <f t="shared" si="45"/>
        <v>0.88463750342768355</v>
      </c>
      <c r="P196" s="33">
        <v>60940</v>
      </c>
      <c r="Q196" s="33">
        <v>461856</v>
      </c>
      <c r="R196" s="33">
        <v>461856</v>
      </c>
      <c r="S196" s="33">
        <v>163373</v>
      </c>
      <c r="T196" s="38">
        <f t="shared" si="46"/>
        <v>0.3537314660846671</v>
      </c>
      <c r="U196" s="38">
        <f t="shared" si="47"/>
        <v>-0.12659993436166717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1026772</v>
      </c>
      <c r="K197" s="38">
        <f t="shared" si="42"/>
        <v>0.47121248279027078</v>
      </c>
      <c r="L197" s="33">
        <v>0</v>
      </c>
      <c r="M197" s="38">
        <f t="shared" si="43"/>
        <v>0</v>
      </c>
      <c r="N197" s="33">
        <f t="shared" si="44"/>
        <v>1587136</v>
      </c>
      <c r="O197" s="38">
        <f t="shared" si="45"/>
        <v>0.72837815511702619</v>
      </c>
      <c r="P197" s="33">
        <v>0</v>
      </c>
      <c r="Q197" s="33">
        <v>999996</v>
      </c>
      <c r="R197" s="33">
        <v>999996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21067273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4923515</v>
      </c>
      <c r="K198" s="39">
        <f t="shared" si="42"/>
        <v>0.23370442866525726</v>
      </c>
      <c r="L198" s="34">
        <f>SUM(L192:L197)</f>
        <v>0</v>
      </c>
      <c r="M198" s="39">
        <f t="shared" si="43"/>
        <v>0</v>
      </c>
      <c r="N198" s="34">
        <f t="shared" si="44"/>
        <v>12474493</v>
      </c>
      <c r="O198" s="39">
        <f t="shared" si="45"/>
        <v>0.59212661268499245</v>
      </c>
      <c r="P198" s="34">
        <f>SUM(P192:P197)</f>
        <v>2825655</v>
      </c>
      <c r="Q198" s="34">
        <f>SUM(Q192:Q197)</f>
        <v>17221611</v>
      </c>
      <c r="R198" s="34">
        <f>SUM(R192:R197)</f>
        <v>17280916</v>
      </c>
      <c r="S198" s="34">
        <f>SUM(S192:S197)</f>
        <v>8563682</v>
      </c>
      <c r="T198" s="39">
        <f t="shared" si="46"/>
        <v>0.49555717995504406</v>
      </c>
      <c r="U198" s="39">
        <f t="shared" si="47"/>
        <v>0.74243317036226997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41930157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9453003</v>
      </c>
      <c r="K200" s="38">
        <f t="shared" si="42"/>
        <v>0.22544640126198431</v>
      </c>
      <c r="L200" s="33">
        <v>0</v>
      </c>
      <c r="M200" s="38">
        <f t="shared" si="43"/>
        <v>0</v>
      </c>
      <c r="N200" s="33">
        <f t="shared" si="44"/>
        <v>40605668</v>
      </c>
      <c r="O200" s="38">
        <f t="shared" si="45"/>
        <v>0.96841201906303376</v>
      </c>
      <c r="P200" s="33">
        <v>8841539</v>
      </c>
      <c r="Q200" s="33">
        <v>42292212</v>
      </c>
      <c r="R200" s="33">
        <v>46065824</v>
      </c>
      <c r="S200" s="33">
        <v>44584878</v>
      </c>
      <c r="T200" s="38">
        <f t="shared" si="46"/>
        <v>0.96785152480936842</v>
      </c>
      <c r="U200" s="38">
        <f t="shared" si="47"/>
        <v>6.9158095666376651E-2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1644319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4607898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41930157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11097322</v>
      </c>
      <c r="K204" s="39">
        <f t="shared" si="42"/>
        <v>0.26466206649309709</v>
      </c>
      <c r="L204" s="34">
        <f>SUM(L199:L203)</f>
        <v>0</v>
      </c>
      <c r="M204" s="39">
        <f t="shared" si="43"/>
        <v>0</v>
      </c>
      <c r="N204" s="34">
        <f t="shared" si="44"/>
        <v>45213566</v>
      </c>
      <c r="O204" s="39">
        <f t="shared" si="45"/>
        <v>1.0783066230827612</v>
      </c>
      <c r="P204" s="34">
        <f>SUM(P199:P203)</f>
        <v>8841539</v>
      </c>
      <c r="Q204" s="34">
        <f>SUM(Q199:Q203)</f>
        <v>42292212</v>
      </c>
      <c r="R204" s="34">
        <f>SUM(R199:R203)</f>
        <v>46065824</v>
      </c>
      <c r="S204" s="34">
        <f>SUM(S199:S203)</f>
        <v>44584878</v>
      </c>
      <c r="T204" s="39">
        <f t="shared" si="46"/>
        <v>0.96785152480936842</v>
      </c>
      <c r="U204" s="39">
        <f t="shared" si="47"/>
        <v>0.25513465472470354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366912122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116568370</v>
      </c>
      <c r="K205" s="39">
        <f t="shared" si="42"/>
        <v>0.31770105976493196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308180774</v>
      </c>
      <c r="O205" s="39">
        <f t="shared" si="45"/>
        <v>0.83993075050270483</v>
      </c>
      <c r="P205" s="34">
        <f>SUM(P173:P178,P180:P184,P186:P190,P192:P197,P199:P203)</f>
        <v>104118371</v>
      </c>
      <c r="Q205" s="34">
        <f>SUM(Q173:Q178,Q180:Q184,Q186:Q190,Q192:Q197,Q199:Q203)</f>
        <v>401052714</v>
      </c>
      <c r="R205" s="34">
        <f>SUM(R173:R178,R180:R184,R186:R190,R192:R197,R199:R203)</f>
        <v>366839252</v>
      </c>
      <c r="S205" s="34">
        <f>SUM(S173:S178,S180:S184,S186:S190,S192:S197,S199:S203)</f>
        <v>318967439</v>
      </c>
      <c r="T205" s="39">
        <f t="shared" si="46"/>
        <v>0.86950193377888585</v>
      </c>
      <c r="U205" s="39">
        <f t="shared" si="47"/>
        <v>0.11957543016111916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11109830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3710853</v>
      </c>
      <c r="K209" s="38">
        <f t="shared" si="50"/>
        <v>0.33401528196201025</v>
      </c>
      <c r="L209" s="33">
        <v>0</v>
      </c>
      <c r="M209" s="38">
        <f t="shared" si="51"/>
        <v>0</v>
      </c>
      <c r="N209" s="33">
        <f t="shared" si="52"/>
        <v>9507390</v>
      </c>
      <c r="O209" s="38">
        <f t="shared" si="53"/>
        <v>0.85576376956263056</v>
      </c>
      <c r="P209" s="33">
        <v>0</v>
      </c>
      <c r="Q209" s="33">
        <v>16283000</v>
      </c>
      <c r="R209" s="33">
        <v>9532310</v>
      </c>
      <c r="S209" s="33">
        <v>3012493</v>
      </c>
      <c r="T209" s="38">
        <f t="shared" si="54"/>
        <v>0.31602969269778258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2292591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110212</v>
      </c>
      <c r="K210" s="38">
        <f t="shared" si="50"/>
        <v>4.8073119016867817E-2</v>
      </c>
      <c r="L210" s="33">
        <v>0</v>
      </c>
      <c r="M210" s="38">
        <f t="shared" si="51"/>
        <v>0</v>
      </c>
      <c r="N210" s="33">
        <f t="shared" si="52"/>
        <v>1677230</v>
      </c>
      <c r="O210" s="38">
        <f t="shared" si="53"/>
        <v>0.73158709948699963</v>
      </c>
      <c r="P210" s="33">
        <v>702935</v>
      </c>
      <c r="Q210" s="33">
        <v>2137104</v>
      </c>
      <c r="R210" s="33">
        <v>2157853</v>
      </c>
      <c r="S210" s="33">
        <v>2175382</v>
      </c>
      <c r="T210" s="38">
        <f t="shared" si="54"/>
        <v>1.0081233522394715</v>
      </c>
      <c r="U210" s="38">
        <f t="shared" si="55"/>
        <v>-0.84321167675531883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152869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10436703</v>
      </c>
      <c r="O211" s="38">
        <f t="shared" si="53"/>
        <v>0</v>
      </c>
      <c r="P211" s="33">
        <v>6661898</v>
      </c>
      <c r="Q211" s="33">
        <v>0</v>
      </c>
      <c r="R211" s="33">
        <v>0</v>
      </c>
      <c r="S211" s="33">
        <v>15417464</v>
      </c>
      <c r="T211" s="38">
        <f t="shared" si="54"/>
        <v>0</v>
      </c>
      <c r="U211" s="38">
        <f t="shared" si="55"/>
        <v>-0.97705323617983941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5289273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436581</v>
      </c>
      <c r="K212" s="38">
        <f t="shared" si="50"/>
        <v>8.2540833116384799E-2</v>
      </c>
      <c r="L212" s="33">
        <v>0</v>
      </c>
      <c r="M212" s="38">
        <f t="shared" si="51"/>
        <v>0</v>
      </c>
      <c r="N212" s="33">
        <f t="shared" si="52"/>
        <v>1924361</v>
      </c>
      <c r="O212" s="38">
        <f t="shared" si="53"/>
        <v>0.36382334585490295</v>
      </c>
      <c r="P212" s="33">
        <v>417797</v>
      </c>
      <c r="Q212" s="33">
        <v>6505600</v>
      </c>
      <c r="R212" s="33">
        <v>1940294</v>
      </c>
      <c r="S212" s="33">
        <v>1549636</v>
      </c>
      <c r="T212" s="38">
        <f t="shared" si="54"/>
        <v>0.79866040919571979</v>
      </c>
      <c r="U212" s="38">
        <f t="shared" si="55"/>
        <v>4.4959633506224339E-2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0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20368694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4410515</v>
      </c>
      <c r="K216" s="39">
        <f t="shared" si="50"/>
        <v>0.21653401047705856</v>
      </c>
      <c r="L216" s="34">
        <f>SUM(L208:L215)</f>
        <v>0</v>
      </c>
      <c r="M216" s="39">
        <f t="shared" si="51"/>
        <v>0</v>
      </c>
      <c r="N216" s="34">
        <f t="shared" si="52"/>
        <v>25222684</v>
      </c>
      <c r="O216" s="39">
        <f t="shared" si="53"/>
        <v>1.2383063931344838</v>
      </c>
      <c r="P216" s="34">
        <f>SUM(P208:P215)</f>
        <v>7782630</v>
      </c>
      <c r="Q216" s="34">
        <f>SUM(Q208:Q215)</f>
        <v>25925700</v>
      </c>
      <c r="R216" s="34">
        <f>SUM(R208:R215)</f>
        <v>14630453</v>
      </c>
      <c r="S216" s="34">
        <f>SUM(S208:S215)</f>
        <v>23378096</v>
      </c>
      <c r="T216" s="39">
        <f t="shared" si="54"/>
        <v>1.5979065036468796</v>
      </c>
      <c r="U216" s="39">
        <f t="shared" si="55"/>
        <v>-0.43328733345925474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18300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22360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47827</v>
      </c>
      <c r="K218" s="38">
        <f t="shared" si="50"/>
        <v>2.1389534883720929</v>
      </c>
      <c r="L218" s="33">
        <v>0</v>
      </c>
      <c r="M218" s="38">
        <f t="shared" si="51"/>
        <v>0</v>
      </c>
      <c r="N218" s="33">
        <f t="shared" si="52"/>
        <v>52175</v>
      </c>
      <c r="O218" s="38">
        <f t="shared" si="53"/>
        <v>2.3334078711985691</v>
      </c>
      <c r="P218" s="33">
        <v>73913</v>
      </c>
      <c r="Q218" s="33">
        <v>448008</v>
      </c>
      <c r="R218" s="33">
        <v>448008</v>
      </c>
      <c r="S218" s="33">
        <v>169565</v>
      </c>
      <c r="T218" s="38">
        <f t="shared" si="54"/>
        <v>0.37848654488312711</v>
      </c>
      <c r="U218" s="38">
        <f t="shared" si="55"/>
        <v>-0.35292844289908409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276536</v>
      </c>
      <c r="K219" s="38">
        <f t="shared" si="50"/>
        <v>0.24391461541921833</v>
      </c>
      <c r="L219" s="33">
        <v>0</v>
      </c>
      <c r="M219" s="38">
        <f t="shared" si="51"/>
        <v>0</v>
      </c>
      <c r="N219" s="33">
        <f t="shared" si="52"/>
        <v>707354</v>
      </c>
      <c r="O219" s="38">
        <f t="shared" si="53"/>
        <v>0.62391145773152779</v>
      </c>
      <c r="P219" s="33">
        <v>-306890</v>
      </c>
      <c r="Q219" s="33">
        <v>1015295</v>
      </c>
      <c r="R219" s="33">
        <v>1500295</v>
      </c>
      <c r="S219" s="33">
        <v>973918</v>
      </c>
      <c r="T219" s="38">
        <f t="shared" si="54"/>
        <v>0.64915100030327366</v>
      </c>
      <c r="U219" s="38">
        <f t="shared" si="55"/>
        <v>-1.90109159633745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1705</v>
      </c>
      <c r="K220" s="38">
        <f t="shared" si="50"/>
        <v>4.2073832790445166E-2</v>
      </c>
      <c r="L220" s="33">
        <v>0</v>
      </c>
      <c r="M220" s="38">
        <f t="shared" si="51"/>
        <v>0</v>
      </c>
      <c r="N220" s="33">
        <f t="shared" si="52"/>
        <v>3972</v>
      </c>
      <c r="O220" s="38">
        <f t="shared" si="53"/>
        <v>9.8015990524133845E-2</v>
      </c>
      <c r="P220" s="33">
        <v>1342</v>
      </c>
      <c r="Q220" s="33">
        <v>24768</v>
      </c>
      <c r="R220" s="33">
        <v>24768</v>
      </c>
      <c r="S220" s="33">
        <v>2507</v>
      </c>
      <c r="T220" s="38">
        <f t="shared" si="54"/>
        <v>0.10121931524547803</v>
      </c>
      <c r="U220" s="38">
        <f t="shared" si="55"/>
        <v>0.27049180327868849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23971199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2461537</v>
      </c>
      <c r="K221" s="38">
        <f t="shared" si="50"/>
        <v>0.10268727067010708</v>
      </c>
      <c r="L221" s="33">
        <v>0</v>
      </c>
      <c r="M221" s="38">
        <f t="shared" si="51"/>
        <v>0</v>
      </c>
      <c r="N221" s="33">
        <f t="shared" si="52"/>
        <v>3463719</v>
      </c>
      <c r="O221" s="38">
        <f t="shared" si="53"/>
        <v>0.14449502505068687</v>
      </c>
      <c r="P221" s="33">
        <v>312835</v>
      </c>
      <c r="Q221" s="33">
        <v>17978892</v>
      </c>
      <c r="R221" s="33">
        <v>19121768</v>
      </c>
      <c r="S221" s="33">
        <v>1416077</v>
      </c>
      <c r="T221" s="38">
        <f t="shared" si="54"/>
        <v>7.405575676893475E-2</v>
      </c>
      <c r="U221" s="38">
        <f t="shared" si="55"/>
        <v>6.8684833858104115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1280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1280</v>
      </c>
      <c r="O222" s="38">
        <f t="shared" si="53"/>
        <v>0</v>
      </c>
      <c r="P222" s="33">
        <v>905</v>
      </c>
      <c r="Q222" s="33">
        <v>0</v>
      </c>
      <c r="R222" s="33">
        <v>0</v>
      </c>
      <c r="S222" s="33">
        <v>905</v>
      </c>
      <c r="T222" s="38">
        <f t="shared" si="54"/>
        <v>0</v>
      </c>
      <c r="U222" s="38">
        <f t="shared" si="55"/>
        <v>0.41436464088397784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28387820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2788885</v>
      </c>
      <c r="K224" s="39">
        <f t="shared" si="50"/>
        <v>9.8242309553886145E-2</v>
      </c>
      <c r="L224" s="34">
        <f>SUM(L217:L223)</f>
        <v>0</v>
      </c>
      <c r="M224" s="39">
        <f t="shared" si="51"/>
        <v>0</v>
      </c>
      <c r="N224" s="34">
        <f t="shared" si="52"/>
        <v>4228500</v>
      </c>
      <c r="O224" s="39">
        <f t="shared" si="53"/>
        <v>0.14895472776704938</v>
      </c>
      <c r="P224" s="34">
        <f>SUM(P217:P223)</f>
        <v>82105</v>
      </c>
      <c r="Q224" s="34">
        <f>SUM(Q217:Q223)</f>
        <v>19466963</v>
      </c>
      <c r="R224" s="34">
        <f>SUM(R217:R223)</f>
        <v>21094839</v>
      </c>
      <c r="S224" s="34">
        <f>SUM(S217:S223)</f>
        <v>2581272</v>
      </c>
      <c r="T224" s="39">
        <f t="shared" si="54"/>
        <v>0.12236509603130889</v>
      </c>
      <c r="U224" s="39">
        <f t="shared" si="55"/>
        <v>32.967297972108888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277202</v>
      </c>
      <c r="K225" s="38">
        <f t="shared" si="50"/>
        <v>0.19380499666506795</v>
      </c>
      <c r="L225" s="33">
        <v>0</v>
      </c>
      <c r="M225" s="38">
        <f t="shared" si="51"/>
        <v>0</v>
      </c>
      <c r="N225" s="33">
        <f t="shared" si="52"/>
        <v>863582</v>
      </c>
      <c r="O225" s="38">
        <f t="shared" si="53"/>
        <v>0.60377092023150158</v>
      </c>
      <c r="P225" s="33">
        <v>241137</v>
      </c>
      <c r="Q225" s="33">
        <v>3102216</v>
      </c>
      <c r="R225" s="33">
        <v>3102216</v>
      </c>
      <c r="S225" s="33">
        <v>822665</v>
      </c>
      <c r="T225" s="38">
        <f t="shared" si="54"/>
        <v>0.26518624106122851</v>
      </c>
      <c r="U225" s="38">
        <f t="shared" si="55"/>
        <v>0.14956228202225286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1108</v>
      </c>
      <c r="S226" s="33">
        <v>568</v>
      </c>
      <c r="T226" s="38">
        <f t="shared" si="54"/>
        <v>0.5126353790613718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23945303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2713318</v>
      </c>
      <c r="K227" s="38">
        <f t="shared" si="50"/>
        <v>0.11331316208443885</v>
      </c>
      <c r="L227" s="33">
        <v>0</v>
      </c>
      <c r="M227" s="38">
        <f t="shared" si="51"/>
        <v>0</v>
      </c>
      <c r="N227" s="33">
        <f t="shared" si="52"/>
        <v>5506817</v>
      </c>
      <c r="O227" s="38">
        <f t="shared" si="53"/>
        <v>0.22997483055445153</v>
      </c>
      <c r="P227" s="33">
        <v>3769</v>
      </c>
      <c r="Q227" s="33">
        <v>17932878</v>
      </c>
      <c r="R227" s="33">
        <v>11007427</v>
      </c>
      <c r="S227" s="33">
        <v>105173</v>
      </c>
      <c r="T227" s="38">
        <f t="shared" si="54"/>
        <v>9.554730637777566E-3</v>
      </c>
      <c r="U227" s="38">
        <f t="shared" si="55"/>
        <v>718.90395330326351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15693127</v>
      </c>
      <c r="K228" s="38">
        <f t="shared" si="50"/>
        <v>0.2892892307945848</v>
      </c>
      <c r="L228" s="33">
        <v>0</v>
      </c>
      <c r="M228" s="38">
        <f t="shared" si="51"/>
        <v>0</v>
      </c>
      <c r="N228" s="33">
        <f t="shared" si="52"/>
        <v>30319394</v>
      </c>
      <c r="O228" s="38">
        <f t="shared" si="53"/>
        <v>0.55891181970412585</v>
      </c>
      <c r="P228" s="33">
        <v>9306080</v>
      </c>
      <c r="Q228" s="33">
        <v>7663988</v>
      </c>
      <c r="R228" s="33">
        <v>51663988</v>
      </c>
      <c r="S228" s="33">
        <v>30467247</v>
      </c>
      <c r="T228" s="38">
        <f t="shared" si="54"/>
        <v>0.58971922570127566</v>
      </c>
      <c r="U228" s="38">
        <f t="shared" si="55"/>
        <v>0.68633054949022565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79623526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18683647</v>
      </c>
      <c r="K230" s="39">
        <f t="shared" si="50"/>
        <v>0.23464983201070497</v>
      </c>
      <c r="L230" s="34">
        <f>SUM(L225:L229)</f>
        <v>0</v>
      </c>
      <c r="M230" s="39">
        <f t="shared" si="51"/>
        <v>0</v>
      </c>
      <c r="N230" s="34">
        <f t="shared" si="52"/>
        <v>36689793</v>
      </c>
      <c r="O230" s="39">
        <f t="shared" si="53"/>
        <v>0.4607908597265587</v>
      </c>
      <c r="P230" s="34">
        <f>SUM(P225:P229)</f>
        <v>9550986</v>
      </c>
      <c r="Q230" s="34">
        <f>SUM(Q225:Q229)</f>
        <v>28699082</v>
      </c>
      <c r="R230" s="34">
        <f>SUM(R225:R229)</f>
        <v>65774739</v>
      </c>
      <c r="S230" s="34">
        <f>SUM(S225:S229)</f>
        <v>31395653</v>
      </c>
      <c r="T230" s="39">
        <f t="shared" si="54"/>
        <v>0.47732082980975415</v>
      </c>
      <c r="U230" s="39">
        <f t="shared" si="55"/>
        <v>0.95620085716804537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128380040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25883047</v>
      </c>
      <c r="K231" s="39">
        <f t="shared" si="50"/>
        <v>0.20161270396862316</v>
      </c>
      <c r="L231" s="34">
        <f>SUM(L208:L215,L217:L223,L225:L229)</f>
        <v>0</v>
      </c>
      <c r="M231" s="39">
        <f t="shared" si="51"/>
        <v>0</v>
      </c>
      <c r="N231" s="34">
        <f t="shared" si="52"/>
        <v>66140977</v>
      </c>
      <c r="O231" s="39">
        <f t="shared" si="53"/>
        <v>0.51519673151683076</v>
      </c>
      <c r="P231" s="34">
        <f>SUM(P208:P215,P217:P223,P225:P229)</f>
        <v>17415721</v>
      </c>
      <c r="Q231" s="34">
        <f>SUM(Q208:Q215,Q217:Q223,Q225:Q229)</f>
        <v>74091745</v>
      </c>
      <c r="R231" s="34">
        <f>SUM(R208:R215,R217:R223,R225:R229)</f>
        <v>101500031</v>
      </c>
      <c r="S231" s="34">
        <f>SUM(S208:S215,S217:S223,S225:S229)</f>
        <v>57355021</v>
      </c>
      <c r="T231" s="39">
        <f t="shared" si="54"/>
        <v>0.56507392593801276</v>
      </c>
      <c r="U231" s="39">
        <f t="shared" si="55"/>
        <v>0.48618865678888623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13000000</v>
      </c>
      <c r="R235" s="33">
        <v>13000000</v>
      </c>
      <c r="S235" s="33">
        <v>278931</v>
      </c>
      <c r="T235" s="38">
        <f t="shared" si="62"/>
        <v>2.1456230769230769E-2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22809313</v>
      </c>
      <c r="K236" s="38">
        <f t="shared" si="58"/>
        <v>0.20333736680288156</v>
      </c>
      <c r="L236" s="33">
        <v>0</v>
      </c>
      <c r="M236" s="38">
        <f t="shared" si="59"/>
        <v>0</v>
      </c>
      <c r="N236" s="33">
        <f t="shared" si="60"/>
        <v>22809313</v>
      </c>
      <c r="O236" s="38">
        <f t="shared" si="61"/>
        <v>0.20333736680288156</v>
      </c>
      <c r="P236" s="33">
        <v>0</v>
      </c>
      <c r="Q236" s="33">
        <v>85226346</v>
      </c>
      <c r="R236" s="33">
        <v>80569346</v>
      </c>
      <c r="S236" s="33">
        <v>2676204</v>
      </c>
      <c r="T236" s="38">
        <f t="shared" si="62"/>
        <v>3.3216156427532624E-2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3564</v>
      </c>
      <c r="K237" s="38">
        <f t="shared" si="58"/>
        <v>7.9899950197042822E-5</v>
      </c>
      <c r="L237" s="33">
        <v>0</v>
      </c>
      <c r="M237" s="38">
        <f t="shared" si="59"/>
        <v>0</v>
      </c>
      <c r="N237" s="33">
        <f t="shared" si="60"/>
        <v>4085</v>
      </c>
      <c r="O237" s="38">
        <f t="shared" si="61"/>
        <v>9.158004953841749E-5</v>
      </c>
      <c r="P237" s="33">
        <v>0</v>
      </c>
      <c r="Q237" s="33">
        <v>50430167</v>
      </c>
      <c r="R237" s="33">
        <v>50430167</v>
      </c>
      <c r="S237" s="33">
        <v>1458</v>
      </c>
      <c r="T237" s="38">
        <f t="shared" si="62"/>
        <v>2.8911266544090562E-5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22812877</v>
      </c>
      <c r="K240" s="39">
        <f t="shared" si="58"/>
        <v>0.13307043230857621</v>
      </c>
      <c r="L240" s="34">
        <f>SUM(L234:L239)</f>
        <v>0</v>
      </c>
      <c r="M240" s="39">
        <f t="shared" si="59"/>
        <v>0</v>
      </c>
      <c r="N240" s="34">
        <f t="shared" si="60"/>
        <v>22813398</v>
      </c>
      <c r="O240" s="39">
        <f t="shared" si="61"/>
        <v>0.13307347136828063</v>
      </c>
      <c r="P240" s="34">
        <f>SUM(P234:P239)</f>
        <v>0</v>
      </c>
      <c r="Q240" s="34">
        <f>SUM(Q234:Q239)</f>
        <v>151168691</v>
      </c>
      <c r="R240" s="34">
        <f>SUM(R234:R239)</f>
        <v>146511691</v>
      </c>
      <c r="S240" s="34">
        <f>SUM(S234:S239)</f>
        <v>2956593</v>
      </c>
      <c r="T240" s="39">
        <f t="shared" si="62"/>
        <v>2.0179911786015765E-2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1636851</v>
      </c>
      <c r="K243" s="38">
        <f t="shared" si="58"/>
        <v>0.33221441775392058</v>
      </c>
      <c r="L243" s="33">
        <v>0</v>
      </c>
      <c r="M243" s="38">
        <f t="shared" si="59"/>
        <v>0</v>
      </c>
      <c r="N243" s="33">
        <f t="shared" si="60"/>
        <v>2155826</v>
      </c>
      <c r="O243" s="38">
        <f t="shared" si="61"/>
        <v>0.43754531070254016</v>
      </c>
      <c r="P243" s="33">
        <v>1237185</v>
      </c>
      <c r="Q243" s="33">
        <v>2350116</v>
      </c>
      <c r="R243" s="33">
        <v>2350116</v>
      </c>
      <c r="S243" s="33">
        <v>2669221</v>
      </c>
      <c r="T243" s="38">
        <f t="shared" si="62"/>
        <v>1.1357826592389482</v>
      </c>
      <c r="U243" s="38">
        <f t="shared" si="63"/>
        <v>0.32304465379066194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20505000</v>
      </c>
      <c r="R244" s="33">
        <v>20505000</v>
      </c>
      <c r="S244" s="33">
        <v>3051</v>
      </c>
      <c r="T244" s="38">
        <f t="shared" si="62"/>
        <v>1.4879297732260424E-4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43059666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7811485</v>
      </c>
      <c r="K245" s="38">
        <f t="shared" si="58"/>
        <v>0.18141071972086362</v>
      </c>
      <c r="L245" s="33">
        <v>0</v>
      </c>
      <c r="M245" s="38">
        <f t="shared" si="59"/>
        <v>0</v>
      </c>
      <c r="N245" s="33">
        <f t="shared" si="60"/>
        <v>30057588</v>
      </c>
      <c r="O245" s="38">
        <f t="shared" si="61"/>
        <v>0.69804508005240917</v>
      </c>
      <c r="P245" s="33">
        <v>23410104</v>
      </c>
      <c r="Q245" s="33">
        <v>53755200</v>
      </c>
      <c r="R245" s="33">
        <v>53755200</v>
      </c>
      <c r="S245" s="33">
        <v>23998217</v>
      </c>
      <c r="T245" s="38">
        <f t="shared" si="62"/>
        <v>0.44643526579754145</v>
      </c>
      <c r="U245" s="38">
        <f t="shared" si="63"/>
        <v>-0.66631993604129225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58497083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9448336</v>
      </c>
      <c r="K247" s="39">
        <f t="shared" si="58"/>
        <v>0.16151807090962125</v>
      </c>
      <c r="L247" s="34">
        <f>SUM(L241:L246)</f>
        <v>0</v>
      </c>
      <c r="M247" s="39">
        <f t="shared" si="59"/>
        <v>0</v>
      </c>
      <c r="N247" s="34">
        <f t="shared" si="60"/>
        <v>32213414</v>
      </c>
      <c r="O247" s="39">
        <f t="shared" si="61"/>
        <v>0.55068410847084459</v>
      </c>
      <c r="P247" s="34">
        <f>SUM(P241:P246)</f>
        <v>24647289</v>
      </c>
      <c r="Q247" s="34">
        <f>SUM(Q241:Q246)</f>
        <v>76610316</v>
      </c>
      <c r="R247" s="34">
        <f>SUM(R241:R246)</f>
        <v>76610316</v>
      </c>
      <c r="S247" s="34">
        <f>SUM(S241:S246)</f>
        <v>26670489</v>
      </c>
      <c r="T247" s="39">
        <f t="shared" si="62"/>
        <v>0.34813182339568993</v>
      </c>
      <c r="U247" s="39">
        <f t="shared" si="63"/>
        <v>-0.61665820528983939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6818325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248560</v>
      </c>
      <c r="K248" s="38">
        <f t="shared" si="58"/>
        <v>3.6454701117943189E-2</v>
      </c>
      <c r="L248" s="33">
        <v>0</v>
      </c>
      <c r="M248" s="38">
        <f t="shared" si="59"/>
        <v>0</v>
      </c>
      <c r="N248" s="33">
        <f t="shared" si="60"/>
        <v>1049841</v>
      </c>
      <c r="O248" s="38">
        <f t="shared" si="61"/>
        <v>0.1539734465576223</v>
      </c>
      <c r="P248" s="33">
        <v>3225361</v>
      </c>
      <c r="Q248" s="33">
        <v>7613179</v>
      </c>
      <c r="R248" s="33">
        <v>7613179</v>
      </c>
      <c r="S248" s="33">
        <v>4334878</v>
      </c>
      <c r="T248" s="38">
        <f t="shared" si="62"/>
        <v>0.56939131471885795</v>
      </c>
      <c r="U248" s="38">
        <f t="shared" si="63"/>
        <v>-0.92293575819884965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74399</v>
      </c>
      <c r="K251" s="38">
        <f t="shared" si="58"/>
        <v>1.6604599446595186E-2</v>
      </c>
      <c r="L251" s="33">
        <v>0</v>
      </c>
      <c r="M251" s="38">
        <f t="shared" si="59"/>
        <v>0</v>
      </c>
      <c r="N251" s="33">
        <f t="shared" si="60"/>
        <v>617136</v>
      </c>
      <c r="O251" s="38">
        <f t="shared" si="61"/>
        <v>0.13773432551612208</v>
      </c>
      <c r="P251" s="33">
        <v>1673987</v>
      </c>
      <c r="Q251" s="33">
        <v>5480770</v>
      </c>
      <c r="R251" s="33">
        <v>4312441</v>
      </c>
      <c r="S251" s="33">
        <v>2396771</v>
      </c>
      <c r="T251" s="38">
        <f t="shared" si="62"/>
        <v>0.55578058923009033</v>
      </c>
      <c r="U251" s="38">
        <f t="shared" si="63"/>
        <v>-0.95555580778106397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13007951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322959</v>
      </c>
      <c r="K254" s="39">
        <f t="shared" si="58"/>
        <v>2.4827814926424614E-2</v>
      </c>
      <c r="L254" s="34">
        <f>SUM(L248:L253)</f>
        <v>0</v>
      </c>
      <c r="M254" s="39">
        <f t="shared" si="59"/>
        <v>0</v>
      </c>
      <c r="N254" s="34">
        <f t="shared" si="60"/>
        <v>1666977</v>
      </c>
      <c r="O254" s="39">
        <f t="shared" si="61"/>
        <v>0.12815062110858197</v>
      </c>
      <c r="P254" s="34">
        <f>SUM(P248:P253)</f>
        <v>4899348</v>
      </c>
      <c r="Q254" s="34">
        <f>SUM(Q248:Q253)</f>
        <v>14890949</v>
      </c>
      <c r="R254" s="34">
        <f>SUM(R248:R253)</f>
        <v>13722620</v>
      </c>
      <c r="S254" s="34">
        <f>SUM(S248:S253)</f>
        <v>6731649</v>
      </c>
      <c r="T254" s="39">
        <f t="shared" si="62"/>
        <v>0.49055129414062332</v>
      </c>
      <c r="U254" s="39">
        <f t="shared" si="63"/>
        <v>-0.93408122876758293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2198852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652740</v>
      </c>
      <c r="K255" s="38">
        <f t="shared" si="58"/>
        <v>0.29685490428641853</v>
      </c>
      <c r="L255" s="33">
        <v>0</v>
      </c>
      <c r="M255" s="38">
        <f t="shared" si="59"/>
        <v>0</v>
      </c>
      <c r="N255" s="33">
        <f t="shared" si="60"/>
        <v>1586573</v>
      </c>
      <c r="O255" s="38">
        <f t="shared" si="61"/>
        <v>0.72154606130835541</v>
      </c>
      <c r="P255" s="33">
        <v>1045124</v>
      </c>
      <c r="Q255" s="33">
        <v>2092000</v>
      </c>
      <c r="R255" s="33">
        <v>2557186</v>
      </c>
      <c r="S255" s="33">
        <v>2000641</v>
      </c>
      <c r="T255" s="38">
        <f t="shared" si="62"/>
        <v>0.78236037581935769</v>
      </c>
      <c r="U255" s="38">
        <f t="shared" si="63"/>
        <v>-0.37544253122117566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26593780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-219918</v>
      </c>
      <c r="K256" s="38">
        <f t="shared" si="58"/>
        <v>-8.2695276865492606E-3</v>
      </c>
      <c r="L256" s="33">
        <v>0</v>
      </c>
      <c r="M256" s="38">
        <f t="shared" si="59"/>
        <v>0</v>
      </c>
      <c r="N256" s="33">
        <f t="shared" si="60"/>
        <v>5804047</v>
      </c>
      <c r="O256" s="38">
        <f t="shared" si="61"/>
        <v>0.21824828963765211</v>
      </c>
      <c r="P256" s="33">
        <v>8622241</v>
      </c>
      <c r="Q256" s="33">
        <v>24850000</v>
      </c>
      <c r="R256" s="33">
        <v>26878618</v>
      </c>
      <c r="S256" s="33">
        <v>8643717</v>
      </c>
      <c r="T256" s="38">
        <f t="shared" si="62"/>
        <v>0.32158338646726553</v>
      </c>
      <c r="U256" s="38">
        <f t="shared" si="63"/>
        <v>-1.0255058980606087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3754186</v>
      </c>
      <c r="K257" s="38">
        <f t="shared" si="58"/>
        <v>0.33579481216457963</v>
      </c>
      <c r="L257" s="33">
        <v>0</v>
      </c>
      <c r="M257" s="38">
        <f t="shared" si="59"/>
        <v>0</v>
      </c>
      <c r="N257" s="33">
        <f t="shared" si="60"/>
        <v>10270149</v>
      </c>
      <c r="O257" s="38">
        <f t="shared" si="61"/>
        <v>0.91861797853309479</v>
      </c>
      <c r="P257" s="33">
        <v>303093</v>
      </c>
      <c r="Q257" s="33">
        <v>11992000</v>
      </c>
      <c r="R257" s="33">
        <v>11992000</v>
      </c>
      <c r="S257" s="33">
        <v>3851746</v>
      </c>
      <c r="T257" s="38">
        <f t="shared" si="62"/>
        <v>0.32119296197464975</v>
      </c>
      <c r="U257" s="38">
        <f t="shared" si="63"/>
        <v>11.386251084650587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39972632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4187008</v>
      </c>
      <c r="K259" s="39">
        <f t="shared" si="58"/>
        <v>0.10474686780695351</v>
      </c>
      <c r="L259" s="34">
        <f>SUM(L255:L258)</f>
        <v>0</v>
      </c>
      <c r="M259" s="39">
        <f t="shared" si="59"/>
        <v>0</v>
      </c>
      <c r="N259" s="34">
        <f t="shared" si="60"/>
        <v>17660769</v>
      </c>
      <c r="O259" s="39">
        <f t="shared" si="61"/>
        <v>0.44182151928349378</v>
      </c>
      <c r="P259" s="34">
        <f>SUM(P255:P258)</f>
        <v>9970458</v>
      </c>
      <c r="Q259" s="34">
        <f>SUM(Q255:Q258)</f>
        <v>38934000</v>
      </c>
      <c r="R259" s="34">
        <f>SUM(R255:R258)</f>
        <v>41427804</v>
      </c>
      <c r="S259" s="34">
        <f>SUM(S255:S258)</f>
        <v>14496104</v>
      </c>
      <c r="T259" s="39">
        <f t="shared" si="62"/>
        <v>0.34991244044700026</v>
      </c>
      <c r="U259" s="39">
        <f t="shared" si="63"/>
        <v>-0.58005860914313057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282912271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36771180</v>
      </c>
      <c r="K260" s="39">
        <f t="shared" si="58"/>
        <v>0.12997378964873532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74354558</v>
      </c>
      <c r="O260" s="39">
        <f t="shared" si="61"/>
        <v>0.26281842684723988</v>
      </c>
      <c r="P260" s="34">
        <f>SUM(P234:P239,P241:P246,P248:P253,P255:P258)</f>
        <v>39517095</v>
      </c>
      <c r="Q260" s="34">
        <f>SUM(Q234:Q239,Q241:Q246,Q248:Q253,Q255:Q258)</f>
        <v>281603956</v>
      </c>
      <c r="R260" s="34">
        <f>SUM(R234:R239,R241:R246,R248:R253,R255:R258)</f>
        <v>278272431</v>
      </c>
      <c r="S260" s="34">
        <f>SUM(S234:S239,S241:S246,S248:S253,S255:S258)</f>
        <v>50854835</v>
      </c>
      <c r="T260" s="39">
        <f t="shared" si="62"/>
        <v>0.18275197013677577</v>
      </c>
      <c r="U260" s="39">
        <f t="shared" si="63"/>
        <v>-6.9486762627667842E-2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339952</v>
      </c>
      <c r="K264" s="38">
        <f t="shared" si="66"/>
        <v>0.25000147080453006</v>
      </c>
      <c r="L264" s="33">
        <v>0</v>
      </c>
      <c r="M264" s="38">
        <f t="shared" si="67"/>
        <v>0</v>
      </c>
      <c r="N264" s="33">
        <f t="shared" si="68"/>
        <v>1352201</v>
      </c>
      <c r="O264" s="38">
        <f t="shared" si="69"/>
        <v>0.99441167818796883</v>
      </c>
      <c r="P264" s="33">
        <v>95659</v>
      </c>
      <c r="Q264" s="33">
        <v>1299996</v>
      </c>
      <c r="R264" s="33">
        <v>6299996</v>
      </c>
      <c r="S264" s="33">
        <v>1299996</v>
      </c>
      <c r="T264" s="38">
        <f t="shared" si="70"/>
        <v>0.20634870244362061</v>
      </c>
      <c r="U264" s="38">
        <f t="shared" si="71"/>
        <v>2.5537900249845809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5285347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422788</v>
      </c>
      <c r="K265" s="38">
        <f t="shared" si="66"/>
        <v>7.99924773151129E-2</v>
      </c>
      <c r="L265" s="33">
        <v>0</v>
      </c>
      <c r="M265" s="38">
        <f t="shared" si="67"/>
        <v>0</v>
      </c>
      <c r="N265" s="33">
        <f t="shared" si="68"/>
        <v>1364467</v>
      </c>
      <c r="O265" s="38">
        <f t="shared" si="69"/>
        <v>0.25816034406066435</v>
      </c>
      <c r="P265" s="33">
        <v>586356</v>
      </c>
      <c r="Q265" s="33">
        <v>1691463</v>
      </c>
      <c r="R265" s="33">
        <v>2764899</v>
      </c>
      <c r="S265" s="33">
        <v>1306260</v>
      </c>
      <c r="T265" s="38">
        <f t="shared" si="70"/>
        <v>0.47244402055915968</v>
      </c>
      <c r="U265" s="38">
        <f t="shared" si="71"/>
        <v>-0.27895681122048721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6645147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762740</v>
      </c>
      <c r="K267" s="39">
        <f t="shared" si="66"/>
        <v>0.1147815089718858</v>
      </c>
      <c r="L267" s="34">
        <f>SUM(L263:L266)</f>
        <v>0</v>
      </c>
      <c r="M267" s="39">
        <f t="shared" si="67"/>
        <v>0</v>
      </c>
      <c r="N267" s="34">
        <f t="shared" si="68"/>
        <v>2716668</v>
      </c>
      <c r="O267" s="39">
        <f t="shared" si="69"/>
        <v>0.40881985003492022</v>
      </c>
      <c r="P267" s="34">
        <f>SUM(P263:P266)</f>
        <v>682015</v>
      </c>
      <c r="Q267" s="34">
        <f>SUM(Q263:Q266)</f>
        <v>2991459</v>
      </c>
      <c r="R267" s="34">
        <f>SUM(R263:R266)</f>
        <v>9064895</v>
      </c>
      <c r="S267" s="34">
        <f>SUM(S263:S266)</f>
        <v>2606256</v>
      </c>
      <c r="T267" s="39">
        <f t="shared" si="70"/>
        <v>0.28751088677805975</v>
      </c>
      <c r="U267" s="39">
        <f t="shared" si="71"/>
        <v>0.11836249935851861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44097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-827</v>
      </c>
      <c r="K268" s="38">
        <f t="shared" si="66"/>
        <v>-1.8754110256933579E-2</v>
      </c>
      <c r="L268" s="33">
        <v>0</v>
      </c>
      <c r="M268" s="38">
        <f t="shared" si="67"/>
        <v>0</v>
      </c>
      <c r="N268" s="33">
        <f t="shared" si="68"/>
        <v>-766</v>
      </c>
      <c r="O268" s="38">
        <f t="shared" si="69"/>
        <v>-1.7370796199287934E-2</v>
      </c>
      <c r="P268" s="33">
        <v>-361</v>
      </c>
      <c r="Q268" s="33">
        <v>11650</v>
      </c>
      <c r="R268" s="33">
        <v>11650</v>
      </c>
      <c r="S268" s="33">
        <v>7944</v>
      </c>
      <c r="T268" s="38">
        <f t="shared" si="70"/>
        <v>0.68188841201716743</v>
      </c>
      <c r="U268" s="38">
        <f t="shared" si="71"/>
        <v>1.290858725761773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1026674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354154</v>
      </c>
      <c r="K269" s="38">
        <f t="shared" si="66"/>
        <v>0.34495273085711725</v>
      </c>
      <c r="L269" s="33">
        <v>0</v>
      </c>
      <c r="M269" s="38">
        <f t="shared" si="67"/>
        <v>0</v>
      </c>
      <c r="N269" s="33">
        <f t="shared" si="68"/>
        <v>953868</v>
      </c>
      <c r="O269" s="38">
        <f t="shared" si="69"/>
        <v>0.92908557146669735</v>
      </c>
      <c r="P269" s="33">
        <v>321507</v>
      </c>
      <c r="Q269" s="33">
        <v>2654342</v>
      </c>
      <c r="R269" s="33">
        <v>1324804</v>
      </c>
      <c r="S269" s="33">
        <v>1008304</v>
      </c>
      <c r="T269" s="38">
        <f t="shared" si="70"/>
        <v>0.76109673581903436</v>
      </c>
      <c r="U269" s="38">
        <f t="shared" si="71"/>
        <v>0.10154366778950386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1082094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1576</v>
      </c>
      <c r="K270" s="38">
        <f t="shared" si="66"/>
        <v>1.456435392858661E-3</v>
      </c>
      <c r="L270" s="33">
        <v>0</v>
      </c>
      <c r="M270" s="38">
        <f t="shared" si="67"/>
        <v>0</v>
      </c>
      <c r="N270" s="33">
        <f t="shared" si="68"/>
        <v>5123</v>
      </c>
      <c r="O270" s="38">
        <f t="shared" si="69"/>
        <v>4.734339160923173E-3</v>
      </c>
      <c r="P270" s="33">
        <v>1625</v>
      </c>
      <c r="Q270" s="33">
        <v>8994</v>
      </c>
      <c r="R270" s="33">
        <v>8994</v>
      </c>
      <c r="S270" s="33">
        <v>5104</v>
      </c>
      <c r="T270" s="38">
        <f t="shared" si="70"/>
        <v>0.56748943740271296</v>
      </c>
      <c r="U270" s="38">
        <f t="shared" si="71"/>
        <v>-3.0153846153846198E-2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876060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-8709</v>
      </c>
      <c r="K271" s="38">
        <f t="shared" si="66"/>
        <v>-9.9410999246626938E-3</v>
      </c>
      <c r="L271" s="33">
        <v>0</v>
      </c>
      <c r="M271" s="38">
        <f t="shared" si="67"/>
        <v>0</v>
      </c>
      <c r="N271" s="33">
        <f t="shared" si="68"/>
        <v>-18462</v>
      </c>
      <c r="O271" s="38">
        <f t="shared" si="69"/>
        <v>-2.1073899048010412E-2</v>
      </c>
      <c r="P271" s="33">
        <v>93482</v>
      </c>
      <c r="Q271" s="33">
        <v>1001000</v>
      </c>
      <c r="R271" s="33">
        <v>1001000</v>
      </c>
      <c r="S271" s="33">
        <v>133139</v>
      </c>
      <c r="T271" s="38">
        <f t="shared" si="70"/>
        <v>0.133005994005994</v>
      </c>
      <c r="U271" s="38">
        <f t="shared" si="71"/>
        <v>-1.0931623200188272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-3679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-3679</v>
      </c>
      <c r="O272" s="38">
        <f t="shared" si="69"/>
        <v>0</v>
      </c>
      <c r="P272" s="33">
        <v>0</v>
      </c>
      <c r="Q272" s="33">
        <v>1000000</v>
      </c>
      <c r="R272" s="33">
        <v>901000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148385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15493</v>
      </c>
      <c r="K273" s="38">
        <f t="shared" si="66"/>
        <v>0.10441082319641473</v>
      </c>
      <c r="L273" s="33">
        <v>0</v>
      </c>
      <c r="M273" s="38">
        <f t="shared" si="67"/>
        <v>0</v>
      </c>
      <c r="N273" s="33">
        <f t="shared" si="68"/>
        <v>50674</v>
      </c>
      <c r="O273" s="38">
        <f t="shared" si="69"/>
        <v>0.34150352124540889</v>
      </c>
      <c r="P273" s="33">
        <v>15893</v>
      </c>
      <c r="Q273" s="33">
        <v>179995</v>
      </c>
      <c r="R273" s="33">
        <v>179995</v>
      </c>
      <c r="S273" s="33">
        <v>54597</v>
      </c>
      <c r="T273" s="38">
        <f t="shared" si="70"/>
        <v>0.30332509236367677</v>
      </c>
      <c r="U273" s="38">
        <f t="shared" si="71"/>
        <v>-2.5168313093814842E-2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4056696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358008</v>
      </c>
      <c r="K275" s="39">
        <f t="shared" si="66"/>
        <v>8.8251128504576143E-2</v>
      </c>
      <c r="L275" s="34">
        <f>SUM(L268:L274)</f>
        <v>0</v>
      </c>
      <c r="M275" s="39">
        <f t="shared" si="67"/>
        <v>0</v>
      </c>
      <c r="N275" s="34">
        <f t="shared" si="68"/>
        <v>986758</v>
      </c>
      <c r="O275" s="39">
        <f t="shared" si="69"/>
        <v>0.24324179085640138</v>
      </c>
      <c r="P275" s="34">
        <f>SUM(P268:P274)</f>
        <v>432146</v>
      </c>
      <c r="Q275" s="34">
        <f>SUM(Q268:Q274)</f>
        <v>5775568</v>
      </c>
      <c r="R275" s="34">
        <f>SUM(R268:R274)</f>
        <v>4347030</v>
      </c>
      <c r="S275" s="34">
        <f>SUM(S268:S274)</f>
        <v>1209088</v>
      </c>
      <c r="T275" s="39">
        <f t="shared" si="70"/>
        <v>0.27814116764779634</v>
      </c>
      <c r="U275" s="39">
        <f t="shared" si="71"/>
        <v>-0.17155776057165861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37976285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93562</v>
      </c>
      <c r="K276" s="38">
        <f t="shared" si="66"/>
        <v>2.4636954351906722E-3</v>
      </c>
      <c r="L276" s="33">
        <v>0</v>
      </c>
      <c r="M276" s="38">
        <f t="shared" si="67"/>
        <v>0</v>
      </c>
      <c r="N276" s="33">
        <f t="shared" si="68"/>
        <v>348992</v>
      </c>
      <c r="O276" s="38">
        <f t="shared" si="69"/>
        <v>9.1897351202204214E-3</v>
      </c>
      <c r="P276" s="33">
        <v>160503</v>
      </c>
      <c r="Q276" s="33">
        <v>18792795</v>
      </c>
      <c r="R276" s="33">
        <v>18927184</v>
      </c>
      <c r="S276" s="33">
        <v>445596</v>
      </c>
      <c r="T276" s="38">
        <f t="shared" si="70"/>
        <v>2.3542646386277007E-2</v>
      </c>
      <c r="U276" s="38">
        <f t="shared" si="71"/>
        <v>-0.41707008591739714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24880600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1738460</v>
      </c>
      <c r="K277" s="38">
        <f t="shared" si="66"/>
        <v>6.9872109193508197E-2</v>
      </c>
      <c r="L277" s="33">
        <v>0</v>
      </c>
      <c r="M277" s="38">
        <f t="shared" si="67"/>
        <v>0</v>
      </c>
      <c r="N277" s="33">
        <f t="shared" si="68"/>
        <v>4452477</v>
      </c>
      <c r="O277" s="38">
        <f t="shared" si="69"/>
        <v>0.17895376317291384</v>
      </c>
      <c r="P277" s="33">
        <v>1993595</v>
      </c>
      <c r="Q277" s="33">
        <v>37336563</v>
      </c>
      <c r="R277" s="33">
        <v>26658913</v>
      </c>
      <c r="S277" s="33">
        <v>3483083</v>
      </c>
      <c r="T277" s="38">
        <f t="shared" si="70"/>
        <v>0.13065360166785495</v>
      </c>
      <c r="U277" s="38">
        <f t="shared" si="71"/>
        <v>-0.12797734745522538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4111</v>
      </c>
      <c r="Q278" s="33">
        <v>567407</v>
      </c>
      <c r="R278" s="33">
        <v>567407</v>
      </c>
      <c r="S278" s="33">
        <v>12942</v>
      </c>
      <c r="T278" s="38">
        <f t="shared" si="70"/>
        <v>2.2809024210134875E-2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1286276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4124</v>
      </c>
      <c r="K279" s="38">
        <f t="shared" si="66"/>
        <v>3.2061548221377061E-3</v>
      </c>
      <c r="L279" s="33">
        <v>0</v>
      </c>
      <c r="M279" s="38">
        <f t="shared" si="67"/>
        <v>0</v>
      </c>
      <c r="N279" s="33">
        <f t="shared" si="68"/>
        <v>59206</v>
      </c>
      <c r="O279" s="38">
        <f t="shared" si="69"/>
        <v>4.6029001551766494E-2</v>
      </c>
      <c r="P279" s="33">
        <v>152119</v>
      </c>
      <c r="Q279" s="33">
        <v>1062161</v>
      </c>
      <c r="R279" s="33">
        <v>797161</v>
      </c>
      <c r="S279" s="33">
        <v>161359</v>
      </c>
      <c r="T279" s="38">
        <f t="shared" si="70"/>
        <v>0.20241707760414773</v>
      </c>
      <c r="U279" s="38">
        <f t="shared" si="71"/>
        <v>-0.97288964560640023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1148595</v>
      </c>
      <c r="K281" s="38">
        <f t="shared" si="66"/>
        <v>0.92954419279183331</v>
      </c>
      <c r="L281" s="33">
        <v>0</v>
      </c>
      <c r="M281" s="38">
        <f t="shared" si="67"/>
        <v>0</v>
      </c>
      <c r="N281" s="33">
        <f t="shared" si="68"/>
        <v>3976104</v>
      </c>
      <c r="O281" s="38">
        <f t="shared" si="69"/>
        <v>3.2178134008387462</v>
      </c>
      <c r="P281" s="33">
        <v>422529</v>
      </c>
      <c r="Q281" s="33">
        <v>1179542</v>
      </c>
      <c r="R281" s="33">
        <v>1179542</v>
      </c>
      <c r="S281" s="33">
        <v>868667</v>
      </c>
      <c r="T281" s="38">
        <f t="shared" si="70"/>
        <v>0.73644431482728046</v>
      </c>
      <c r="U281" s="38">
        <f t="shared" si="71"/>
        <v>1.718381460207465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3013423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100</v>
      </c>
      <c r="K282" s="38">
        <f t="shared" si="66"/>
        <v>3.3184853238327308E-5</v>
      </c>
      <c r="L282" s="33">
        <v>0</v>
      </c>
      <c r="M282" s="38">
        <f t="shared" si="67"/>
        <v>0</v>
      </c>
      <c r="N282" s="33">
        <f t="shared" si="68"/>
        <v>-79245</v>
      </c>
      <c r="O282" s="38">
        <f t="shared" si="69"/>
        <v>-2.6297336948712478E-2</v>
      </c>
      <c r="P282" s="33">
        <v>-143732</v>
      </c>
      <c r="Q282" s="33">
        <v>1020800</v>
      </c>
      <c r="R282" s="33">
        <v>1020800</v>
      </c>
      <c r="S282" s="33">
        <v>1554893</v>
      </c>
      <c r="T282" s="38">
        <f t="shared" si="70"/>
        <v>1.5232102272727273</v>
      </c>
      <c r="U282" s="38">
        <f t="shared" si="71"/>
        <v>-1.0006957392925724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69491621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2984841</v>
      </c>
      <c r="K285" s="39">
        <f t="shared" si="66"/>
        <v>4.2952530924555636E-2</v>
      </c>
      <c r="L285" s="34">
        <f>SUM(L276:L284)</f>
        <v>0</v>
      </c>
      <c r="M285" s="39">
        <f t="shared" si="67"/>
        <v>0</v>
      </c>
      <c r="N285" s="34">
        <f t="shared" si="68"/>
        <v>8766057</v>
      </c>
      <c r="O285" s="39">
        <f t="shared" si="69"/>
        <v>0.12614552479643554</v>
      </c>
      <c r="P285" s="34">
        <f>SUM(P276:P284)</f>
        <v>2589125</v>
      </c>
      <c r="Q285" s="34">
        <f>SUM(Q276:Q284)</f>
        <v>61990268</v>
      </c>
      <c r="R285" s="34">
        <f>SUM(R276:R284)</f>
        <v>51182007</v>
      </c>
      <c r="S285" s="34">
        <f>SUM(S276:S284)</f>
        <v>6526540</v>
      </c>
      <c r="T285" s="39">
        <f t="shared" si="70"/>
        <v>0.12751629688925642</v>
      </c>
      <c r="U285" s="39">
        <f t="shared" si="71"/>
        <v>0.15283773475595042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685120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432141</v>
      </c>
      <c r="K286" s="38">
        <f t="shared" si="66"/>
        <v>0.63075227697337688</v>
      </c>
      <c r="L286" s="33">
        <v>0</v>
      </c>
      <c r="M286" s="38">
        <f t="shared" si="67"/>
        <v>0</v>
      </c>
      <c r="N286" s="33">
        <f t="shared" si="68"/>
        <v>432785</v>
      </c>
      <c r="O286" s="38">
        <f t="shared" si="69"/>
        <v>0.63169225829051845</v>
      </c>
      <c r="P286" s="33">
        <v>68992</v>
      </c>
      <c r="Q286" s="33">
        <v>959357</v>
      </c>
      <c r="R286" s="33">
        <v>747750</v>
      </c>
      <c r="S286" s="33">
        <v>79696</v>
      </c>
      <c r="T286" s="38">
        <f t="shared" si="70"/>
        <v>0.1065810765630224</v>
      </c>
      <c r="U286" s="38">
        <f t="shared" si="71"/>
        <v>5.2636392625231911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1527239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59194</v>
      </c>
      <c r="K287" s="38">
        <f t="shared" si="66"/>
        <v>3.8758832114685393E-2</v>
      </c>
      <c r="L287" s="33">
        <v>0</v>
      </c>
      <c r="M287" s="38">
        <f t="shared" si="67"/>
        <v>0</v>
      </c>
      <c r="N287" s="33">
        <f t="shared" si="68"/>
        <v>152579</v>
      </c>
      <c r="O287" s="38">
        <f t="shared" si="69"/>
        <v>9.9905122904797486E-2</v>
      </c>
      <c r="P287" s="33">
        <v>272983</v>
      </c>
      <c r="Q287" s="33">
        <v>1595654</v>
      </c>
      <c r="R287" s="33">
        <v>1595654</v>
      </c>
      <c r="S287" s="33">
        <v>766557</v>
      </c>
      <c r="T287" s="38">
        <f t="shared" si="70"/>
        <v>0.48040301970226629</v>
      </c>
      <c r="U287" s="38">
        <f t="shared" si="71"/>
        <v>-0.78315865823146491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439132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56940</v>
      </c>
      <c r="K288" s="38">
        <f t="shared" si="66"/>
        <v>0.12966488436278842</v>
      </c>
      <c r="L288" s="33">
        <v>0</v>
      </c>
      <c r="M288" s="38">
        <f t="shared" si="67"/>
        <v>0</v>
      </c>
      <c r="N288" s="33">
        <f t="shared" si="68"/>
        <v>530418</v>
      </c>
      <c r="O288" s="38">
        <f t="shared" si="69"/>
        <v>1.2078782689487444</v>
      </c>
      <c r="P288" s="33">
        <v>62549</v>
      </c>
      <c r="Q288" s="33">
        <v>1272815</v>
      </c>
      <c r="R288" s="33">
        <v>1112074</v>
      </c>
      <c r="S288" s="33">
        <v>185730</v>
      </c>
      <c r="T288" s="38">
        <f t="shared" si="70"/>
        <v>0.16701226716927112</v>
      </c>
      <c r="U288" s="38">
        <f t="shared" si="71"/>
        <v>-8.9673695822475197E-2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1105926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227818</v>
      </c>
      <c r="K289" s="38">
        <f t="shared" si="66"/>
        <v>0.20599750797069605</v>
      </c>
      <c r="L289" s="33">
        <v>0</v>
      </c>
      <c r="M289" s="38">
        <f t="shared" si="67"/>
        <v>0</v>
      </c>
      <c r="N289" s="33">
        <f t="shared" si="68"/>
        <v>663676</v>
      </c>
      <c r="O289" s="38">
        <f t="shared" si="69"/>
        <v>0.6001088680436123</v>
      </c>
      <c r="P289" s="33">
        <v>298742</v>
      </c>
      <c r="Q289" s="33">
        <v>795518</v>
      </c>
      <c r="R289" s="33">
        <v>1173257</v>
      </c>
      <c r="S289" s="33">
        <v>835395</v>
      </c>
      <c r="T289" s="38">
        <f t="shared" si="70"/>
        <v>0.71203069745162395</v>
      </c>
      <c r="U289" s="38">
        <f t="shared" si="71"/>
        <v>-0.23740886785252824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31043</v>
      </c>
      <c r="Q290" s="33">
        <v>10186834</v>
      </c>
      <c r="R290" s="33">
        <v>62924</v>
      </c>
      <c r="S290" s="33">
        <v>52706</v>
      </c>
      <c r="T290" s="38">
        <f t="shared" si="70"/>
        <v>0.83761362913991477</v>
      </c>
      <c r="U290" s="38">
        <f t="shared" si="71"/>
        <v>-1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3820341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776093</v>
      </c>
      <c r="K292" s="39">
        <f t="shared" si="66"/>
        <v>0.20314757242874393</v>
      </c>
      <c r="L292" s="34">
        <f>SUM(L286:L291)</f>
        <v>0</v>
      </c>
      <c r="M292" s="39">
        <f t="shared" si="67"/>
        <v>0</v>
      </c>
      <c r="N292" s="34">
        <f t="shared" si="68"/>
        <v>1779458</v>
      </c>
      <c r="O292" s="39">
        <f t="shared" si="69"/>
        <v>0.46578512232285024</v>
      </c>
      <c r="P292" s="34">
        <f>SUM(P286:P291)</f>
        <v>734309</v>
      </c>
      <c r="Q292" s="34">
        <f>SUM(Q286:Q291)</f>
        <v>14810178</v>
      </c>
      <c r="R292" s="34">
        <f>SUM(R286:R291)</f>
        <v>4691659</v>
      </c>
      <c r="S292" s="34">
        <f>SUM(S286:S291)</f>
        <v>1920084</v>
      </c>
      <c r="T292" s="39">
        <f t="shared" si="70"/>
        <v>0.40925480730803326</v>
      </c>
      <c r="U292" s="39">
        <f t="shared" si="71"/>
        <v>5.6902475660791207E-2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794357</v>
      </c>
      <c r="K293" s="38">
        <f t="shared" si="66"/>
        <v>4.3838686534216333E-2</v>
      </c>
      <c r="L293" s="33">
        <v>0</v>
      </c>
      <c r="M293" s="38">
        <f t="shared" si="67"/>
        <v>0</v>
      </c>
      <c r="N293" s="33">
        <f t="shared" si="68"/>
        <v>1900815</v>
      </c>
      <c r="O293" s="38">
        <f t="shared" si="69"/>
        <v>0.10490149006622516</v>
      </c>
      <c r="P293" s="33">
        <v>1696854</v>
      </c>
      <c r="Q293" s="33">
        <v>17255000</v>
      </c>
      <c r="R293" s="33">
        <v>17255000</v>
      </c>
      <c r="S293" s="33">
        <v>2899851</v>
      </c>
      <c r="T293" s="38">
        <f t="shared" si="70"/>
        <v>0.16805859171254708</v>
      </c>
      <c r="U293" s="38">
        <f t="shared" si="71"/>
        <v>-0.53186485107145343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300000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6890000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41600</v>
      </c>
      <c r="K295" s="38">
        <f t="shared" si="66"/>
        <v>6.0377358490566035E-3</v>
      </c>
      <c r="L295" s="33">
        <v>0</v>
      </c>
      <c r="M295" s="38">
        <f t="shared" si="67"/>
        <v>0</v>
      </c>
      <c r="N295" s="33">
        <f t="shared" si="68"/>
        <v>82200</v>
      </c>
      <c r="O295" s="38">
        <f t="shared" si="69"/>
        <v>1.1930333817126271E-2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0</v>
      </c>
      <c r="Q296" s="33">
        <v>20096790</v>
      </c>
      <c r="R296" s="33">
        <v>20096790</v>
      </c>
      <c r="S296" s="33">
        <v>18096646</v>
      </c>
      <c r="T296" s="38">
        <f t="shared" si="70"/>
        <v>0.90047445388044556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43106790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835957</v>
      </c>
      <c r="K298" s="39">
        <f t="shared" si="66"/>
        <v>1.939269892283791E-2</v>
      </c>
      <c r="L298" s="34">
        <f>SUM(L293:L297)</f>
        <v>0</v>
      </c>
      <c r="M298" s="39">
        <f t="shared" si="67"/>
        <v>0</v>
      </c>
      <c r="N298" s="34">
        <f t="shared" si="68"/>
        <v>2019352</v>
      </c>
      <c r="O298" s="39">
        <f t="shared" si="69"/>
        <v>4.684533457490108E-2</v>
      </c>
      <c r="P298" s="34">
        <f>SUM(P293:P297)</f>
        <v>1696854</v>
      </c>
      <c r="Q298" s="34">
        <f>SUM(Q293:Q297)</f>
        <v>37976790</v>
      </c>
      <c r="R298" s="34">
        <f>SUM(R293:R297)</f>
        <v>38276790</v>
      </c>
      <c r="S298" s="34">
        <f>SUM(S293:S297)</f>
        <v>20996497</v>
      </c>
      <c r="T298" s="39">
        <f t="shared" si="70"/>
        <v>0.54854383034732013</v>
      </c>
      <c r="U298" s="39">
        <f t="shared" si="71"/>
        <v>-0.5073488938942301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127120595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5717639</v>
      </c>
      <c r="K299" s="39">
        <f t="shared" si="66"/>
        <v>4.4978069839902809E-2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16268293</v>
      </c>
      <c r="O299" s="39">
        <f t="shared" si="69"/>
        <v>0.12797527418747529</v>
      </c>
      <c r="P299" s="34">
        <f>SUM(P263:P266,P268:P274,P276:P284,P286:P291,P293:P297)</f>
        <v>6134449</v>
      </c>
      <c r="Q299" s="34">
        <f>SUM(Q263:Q266,Q268:Q274,Q276:Q284,Q286:Q291,Q293:Q297)</f>
        <v>123544263</v>
      </c>
      <c r="R299" s="34">
        <f>SUM(R263:R266,R268:R274,R276:R284,R286:R291,R293:R297)</f>
        <v>107562381</v>
      </c>
      <c r="S299" s="34">
        <f>SUM(S263:S266,S268:S274,S276:S284,S286:S291,S293:S297)</f>
        <v>33258465</v>
      </c>
      <c r="T299" s="39">
        <f t="shared" si="70"/>
        <v>0.30920164364900027</v>
      </c>
      <c r="U299" s="39">
        <f t="shared" si="71"/>
        <v>-6.7945792686515127E-2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847972281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184418987</v>
      </c>
      <c r="K302" s="38">
        <f t="shared" ref="K302:K339" si="74">IF(($E302     =0),0,($J302     /$E302     ))</f>
        <v>0.21748232947251256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496886696</v>
      </c>
      <c r="O302" s="38">
        <f t="shared" ref="O302:O339" si="77">IF(($E302     =0),0,($N302     /$E302     ))</f>
        <v>0.58597044636179563</v>
      </c>
      <c r="P302" s="33">
        <v>242039059</v>
      </c>
      <c r="Q302" s="33">
        <v>1370043917</v>
      </c>
      <c r="R302" s="33">
        <v>1292407866</v>
      </c>
      <c r="S302" s="33">
        <v>762560522</v>
      </c>
      <c r="T302" s="38">
        <f t="shared" ref="T302:T339" si="78">IF(($R302     =0),0,($S302     /$R302     ))</f>
        <v>0.59003085795208243</v>
      </c>
      <c r="U302" s="38">
        <f t="shared" ref="U302:U339" si="79">IF(($P302     =0),0,(($J302     /$P302     )-1))</f>
        <v>-0.23806104782451665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847972281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184418987</v>
      </c>
      <c r="K303" s="39">
        <f t="shared" si="74"/>
        <v>0.21748232947251256</v>
      </c>
      <c r="L303" s="34">
        <f>L302</f>
        <v>0</v>
      </c>
      <c r="M303" s="39">
        <f t="shared" si="75"/>
        <v>0</v>
      </c>
      <c r="N303" s="34">
        <f t="shared" si="76"/>
        <v>496886696</v>
      </c>
      <c r="O303" s="39">
        <f t="shared" si="77"/>
        <v>0.58597044636179563</v>
      </c>
      <c r="P303" s="34">
        <f>P302</f>
        <v>242039059</v>
      </c>
      <c r="Q303" s="34">
        <f>Q302</f>
        <v>1370043917</v>
      </c>
      <c r="R303" s="34">
        <f>R302</f>
        <v>1292407866</v>
      </c>
      <c r="S303" s="34">
        <f>S302</f>
        <v>762560522</v>
      </c>
      <c r="T303" s="39">
        <f t="shared" si="78"/>
        <v>0.59003085795208243</v>
      </c>
      <c r="U303" s="39">
        <f t="shared" si="79"/>
        <v>-0.23806104782451665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11122793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2825016</v>
      </c>
      <c r="K304" s="38">
        <f t="shared" si="74"/>
        <v>0.25398440841252734</v>
      </c>
      <c r="L304" s="33">
        <v>0</v>
      </c>
      <c r="M304" s="38">
        <f t="shared" si="75"/>
        <v>0</v>
      </c>
      <c r="N304" s="33">
        <f t="shared" si="76"/>
        <v>7802083</v>
      </c>
      <c r="O304" s="38">
        <f t="shared" si="77"/>
        <v>0.70144998652766444</v>
      </c>
      <c r="P304" s="33">
        <v>1110677</v>
      </c>
      <c r="Q304" s="33">
        <v>9217177</v>
      </c>
      <c r="R304" s="33">
        <v>9410452</v>
      </c>
      <c r="S304" s="33">
        <v>4407495</v>
      </c>
      <c r="T304" s="38">
        <f t="shared" si="78"/>
        <v>0.46836166849371313</v>
      </c>
      <c r="U304" s="38">
        <f t="shared" si="79"/>
        <v>1.5435081486336713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5011348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1191745</v>
      </c>
      <c r="K305" s="38">
        <f t="shared" si="74"/>
        <v>0.23780926808515393</v>
      </c>
      <c r="L305" s="33">
        <v>0</v>
      </c>
      <c r="M305" s="38">
        <f t="shared" si="75"/>
        <v>0</v>
      </c>
      <c r="N305" s="33">
        <f t="shared" si="76"/>
        <v>3067269</v>
      </c>
      <c r="O305" s="38">
        <f t="shared" si="77"/>
        <v>0.61206465805208499</v>
      </c>
      <c r="P305" s="33">
        <v>1001577</v>
      </c>
      <c r="Q305" s="33">
        <v>3913090</v>
      </c>
      <c r="R305" s="33">
        <v>3758007</v>
      </c>
      <c r="S305" s="33">
        <v>3052382</v>
      </c>
      <c r="T305" s="38">
        <f t="shared" si="78"/>
        <v>0.81223425076110822</v>
      </c>
      <c r="U305" s="38">
        <f t="shared" si="79"/>
        <v>0.18986857725367101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7698000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2284760</v>
      </c>
      <c r="K306" s="38">
        <f t="shared" si="74"/>
        <v>0.29679916861522471</v>
      </c>
      <c r="L306" s="33">
        <v>0</v>
      </c>
      <c r="M306" s="38">
        <f t="shared" si="75"/>
        <v>0</v>
      </c>
      <c r="N306" s="33">
        <f t="shared" si="76"/>
        <v>5004766</v>
      </c>
      <c r="O306" s="38">
        <f t="shared" si="77"/>
        <v>0.65013847752663034</v>
      </c>
      <c r="P306" s="33">
        <v>1116416</v>
      </c>
      <c r="Q306" s="33">
        <v>6987000</v>
      </c>
      <c r="R306" s="33">
        <v>6873000</v>
      </c>
      <c r="S306" s="33">
        <v>3611696</v>
      </c>
      <c r="T306" s="38">
        <f t="shared" si="78"/>
        <v>0.52549046995489601</v>
      </c>
      <c r="U306" s="38">
        <f t="shared" si="79"/>
        <v>1.0465131277229993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11597221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2084362</v>
      </c>
      <c r="K307" s="38">
        <f t="shared" si="74"/>
        <v>0.1797294369056173</v>
      </c>
      <c r="L307" s="33">
        <v>0</v>
      </c>
      <c r="M307" s="38">
        <f t="shared" si="75"/>
        <v>0</v>
      </c>
      <c r="N307" s="33">
        <f t="shared" si="76"/>
        <v>6799348</v>
      </c>
      <c r="O307" s="38">
        <f t="shared" si="77"/>
        <v>0.58629114681870764</v>
      </c>
      <c r="P307" s="33">
        <v>2140652</v>
      </c>
      <c r="Q307" s="33">
        <v>7974960</v>
      </c>
      <c r="R307" s="33">
        <v>10804330</v>
      </c>
      <c r="S307" s="33">
        <v>7061923</v>
      </c>
      <c r="T307" s="38">
        <f t="shared" si="78"/>
        <v>0.65361970617335829</v>
      </c>
      <c r="U307" s="38">
        <f t="shared" si="79"/>
        <v>-2.6295726722512569E-2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2491799</v>
      </c>
      <c r="K308" s="38">
        <f t="shared" si="74"/>
        <v>0.23440577294295165</v>
      </c>
      <c r="L308" s="33">
        <v>0</v>
      </c>
      <c r="M308" s="38">
        <f t="shared" si="75"/>
        <v>0</v>
      </c>
      <c r="N308" s="33">
        <f t="shared" si="76"/>
        <v>8468920</v>
      </c>
      <c r="O308" s="38">
        <f t="shared" si="77"/>
        <v>0.79667892096915605</v>
      </c>
      <c r="P308" s="33">
        <v>2487403</v>
      </c>
      <c r="Q308" s="33">
        <v>9249442</v>
      </c>
      <c r="R308" s="33">
        <v>10299442</v>
      </c>
      <c r="S308" s="33">
        <v>8180760</v>
      </c>
      <c r="T308" s="38">
        <f t="shared" si="78"/>
        <v>0.7942915742425658</v>
      </c>
      <c r="U308" s="38">
        <f t="shared" si="79"/>
        <v>1.7673050969224668E-3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237324340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84313019</v>
      </c>
      <c r="K309" s="38">
        <f t="shared" si="74"/>
        <v>0.35526494669699704</v>
      </c>
      <c r="L309" s="33">
        <v>0</v>
      </c>
      <c r="M309" s="38">
        <f t="shared" si="75"/>
        <v>0</v>
      </c>
      <c r="N309" s="33">
        <f t="shared" si="76"/>
        <v>188606615</v>
      </c>
      <c r="O309" s="38">
        <f t="shared" si="77"/>
        <v>0.79472090810407392</v>
      </c>
      <c r="P309" s="33">
        <v>45923361</v>
      </c>
      <c r="Q309" s="33">
        <v>154612000</v>
      </c>
      <c r="R309" s="33">
        <v>171612000</v>
      </c>
      <c r="S309" s="33">
        <v>110476465</v>
      </c>
      <c r="T309" s="38">
        <f t="shared" si="78"/>
        <v>0.64375722560193926</v>
      </c>
      <c r="U309" s="38">
        <f t="shared" si="79"/>
        <v>0.83595053071137371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283383982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95190701</v>
      </c>
      <c r="K310" s="39">
        <f t="shared" si="74"/>
        <v>0.33590713324086185</v>
      </c>
      <c r="L310" s="34">
        <f>SUM(L304:L309)</f>
        <v>0</v>
      </c>
      <c r="M310" s="39">
        <f t="shared" si="75"/>
        <v>0</v>
      </c>
      <c r="N310" s="34">
        <f t="shared" si="76"/>
        <v>219749001</v>
      </c>
      <c r="O310" s="39">
        <f t="shared" si="77"/>
        <v>0.77544609066859682</v>
      </c>
      <c r="P310" s="34">
        <f>SUM(P304:P309)</f>
        <v>53780086</v>
      </c>
      <c r="Q310" s="34">
        <f>SUM(Q304:Q309)</f>
        <v>191953669</v>
      </c>
      <c r="R310" s="34">
        <f>SUM(R304:R309)</f>
        <v>212757231</v>
      </c>
      <c r="S310" s="34">
        <f>SUM(S304:S309)</f>
        <v>136790721</v>
      </c>
      <c r="T310" s="39">
        <f t="shared" si="78"/>
        <v>0.64294275854718186</v>
      </c>
      <c r="U310" s="39">
        <f t="shared" si="79"/>
        <v>0.76999904760286175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1217</v>
      </c>
      <c r="O311" s="38">
        <f t="shared" si="77"/>
        <v>1.217E-2</v>
      </c>
      <c r="P311" s="33">
        <v>0</v>
      </c>
      <c r="Q311" s="33">
        <v>100000</v>
      </c>
      <c r="R311" s="33">
        <v>100000</v>
      </c>
      <c r="S311" s="33">
        <v>3477</v>
      </c>
      <c r="T311" s="38">
        <f t="shared" si="78"/>
        <v>3.4770000000000002E-2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11371</v>
      </c>
      <c r="K312" s="38">
        <f t="shared" si="74"/>
        <v>1.0727358490566039E-2</v>
      </c>
      <c r="L312" s="33">
        <v>0</v>
      </c>
      <c r="M312" s="38">
        <f t="shared" si="75"/>
        <v>0</v>
      </c>
      <c r="N312" s="33">
        <f t="shared" si="76"/>
        <v>15520</v>
      </c>
      <c r="O312" s="38">
        <f t="shared" si="77"/>
        <v>1.4641509433962264E-2</v>
      </c>
      <c r="P312" s="33">
        <v>475493</v>
      </c>
      <c r="Q312" s="33">
        <v>849572</v>
      </c>
      <c r="R312" s="33">
        <v>849572</v>
      </c>
      <c r="S312" s="33">
        <v>491327</v>
      </c>
      <c r="T312" s="38">
        <f t="shared" si="78"/>
        <v>0.57832296732943178</v>
      </c>
      <c r="U312" s="38">
        <f t="shared" si="79"/>
        <v>-0.97608587297815108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742856</v>
      </c>
      <c r="K313" s="38">
        <f t="shared" si="74"/>
        <v>0.12568116577581545</v>
      </c>
      <c r="L313" s="33">
        <v>0</v>
      </c>
      <c r="M313" s="38">
        <f t="shared" si="75"/>
        <v>0</v>
      </c>
      <c r="N313" s="33">
        <f t="shared" si="76"/>
        <v>2578870</v>
      </c>
      <c r="O313" s="38">
        <f t="shared" si="77"/>
        <v>0.43630984737859985</v>
      </c>
      <c r="P313" s="33">
        <v>607233</v>
      </c>
      <c r="Q313" s="33">
        <v>1364894</v>
      </c>
      <c r="R313" s="33">
        <v>1364894</v>
      </c>
      <c r="S313" s="33">
        <v>762275</v>
      </c>
      <c r="T313" s="38">
        <f t="shared" si="78"/>
        <v>0.55848659309807214</v>
      </c>
      <c r="U313" s="38">
        <f t="shared" si="79"/>
        <v>0.22334589852659525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13852700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3275785</v>
      </c>
      <c r="K314" s="38">
        <f t="shared" si="74"/>
        <v>0.23647267319728285</v>
      </c>
      <c r="L314" s="33">
        <v>0</v>
      </c>
      <c r="M314" s="38">
        <f t="shared" si="75"/>
        <v>0</v>
      </c>
      <c r="N314" s="33">
        <f t="shared" si="76"/>
        <v>9515321</v>
      </c>
      <c r="O314" s="38">
        <f t="shared" si="77"/>
        <v>0.68689288008835825</v>
      </c>
      <c r="P314" s="33">
        <v>3406197</v>
      </c>
      <c r="Q314" s="33">
        <v>13108500</v>
      </c>
      <c r="R314" s="33">
        <v>13108500</v>
      </c>
      <c r="S314" s="33">
        <v>9828300</v>
      </c>
      <c r="T314" s="38">
        <f t="shared" si="78"/>
        <v>0.74976541938436891</v>
      </c>
      <c r="U314" s="38">
        <f t="shared" si="79"/>
        <v>-3.8286687469926139E-2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857935</v>
      </c>
      <c r="K315" s="38">
        <f t="shared" si="74"/>
        <v>0.17168661257261464</v>
      </c>
      <c r="L315" s="33">
        <v>0</v>
      </c>
      <c r="M315" s="38">
        <f t="shared" si="75"/>
        <v>0</v>
      </c>
      <c r="N315" s="33">
        <f t="shared" si="76"/>
        <v>2794185</v>
      </c>
      <c r="O315" s="38">
        <f t="shared" si="77"/>
        <v>0.55916142545905134</v>
      </c>
      <c r="P315" s="33">
        <v>34813</v>
      </c>
      <c r="Q315" s="33">
        <v>3026419</v>
      </c>
      <c r="R315" s="33">
        <v>4863934</v>
      </c>
      <c r="S315" s="33">
        <v>1722972</v>
      </c>
      <c r="T315" s="38">
        <f t="shared" si="78"/>
        <v>0.35423424742194282</v>
      </c>
      <c r="U315" s="38">
        <f t="shared" si="79"/>
        <v>23.644098468962742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113065753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23843423</v>
      </c>
      <c r="K316" s="38">
        <f t="shared" si="74"/>
        <v>0.21088103486119267</v>
      </c>
      <c r="L316" s="33">
        <v>0</v>
      </c>
      <c r="M316" s="38">
        <f t="shared" si="75"/>
        <v>0</v>
      </c>
      <c r="N316" s="33">
        <f t="shared" si="76"/>
        <v>66287112</v>
      </c>
      <c r="O316" s="38">
        <f t="shared" si="77"/>
        <v>0.58627046865375765</v>
      </c>
      <c r="P316" s="33">
        <v>39206986</v>
      </c>
      <c r="Q316" s="33">
        <v>118555000</v>
      </c>
      <c r="R316" s="33">
        <v>119312150</v>
      </c>
      <c r="S316" s="33">
        <v>76272316</v>
      </c>
      <c r="T316" s="38">
        <f t="shared" si="78"/>
        <v>0.63926696484808965</v>
      </c>
      <c r="U316" s="38">
        <f t="shared" si="79"/>
        <v>-0.39185779289435818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138986191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28731370</v>
      </c>
      <c r="K317" s="39">
        <f t="shared" si="74"/>
        <v>0.20672104036580152</v>
      </c>
      <c r="L317" s="34">
        <f>SUM(L311:L316)</f>
        <v>0</v>
      </c>
      <c r="M317" s="39">
        <f t="shared" si="75"/>
        <v>0</v>
      </c>
      <c r="N317" s="34">
        <f t="shared" si="76"/>
        <v>81192225</v>
      </c>
      <c r="O317" s="39">
        <f t="shared" si="77"/>
        <v>0.58417476164952242</v>
      </c>
      <c r="P317" s="34">
        <f>SUM(P311:P316)</f>
        <v>43730722</v>
      </c>
      <c r="Q317" s="34">
        <f>SUM(Q311:Q316)</f>
        <v>137004385</v>
      </c>
      <c r="R317" s="34">
        <f>SUM(R311:R316)</f>
        <v>139599050</v>
      </c>
      <c r="S317" s="34">
        <f>SUM(S311:S316)</f>
        <v>89080667</v>
      </c>
      <c r="T317" s="39">
        <f t="shared" si="78"/>
        <v>0.63811800295202581</v>
      </c>
      <c r="U317" s="39">
        <f t="shared" si="79"/>
        <v>-0.34299346807034192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8477200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1940763</v>
      </c>
      <c r="K318" s="38">
        <f t="shared" si="74"/>
        <v>0.22893915443778606</v>
      </c>
      <c r="L318" s="33">
        <v>0</v>
      </c>
      <c r="M318" s="38">
        <f t="shared" si="75"/>
        <v>0</v>
      </c>
      <c r="N318" s="33">
        <f t="shared" si="76"/>
        <v>5416155</v>
      </c>
      <c r="O318" s="38">
        <f t="shared" si="77"/>
        <v>0.63890848393337418</v>
      </c>
      <c r="P318" s="33">
        <v>1784320</v>
      </c>
      <c r="Q318" s="33">
        <v>8032253</v>
      </c>
      <c r="R318" s="33">
        <v>8448960</v>
      </c>
      <c r="S318" s="33">
        <v>5487681</v>
      </c>
      <c r="T318" s="38">
        <f t="shared" si="78"/>
        <v>0.64950964379047837</v>
      </c>
      <c r="U318" s="38">
        <f t="shared" si="79"/>
        <v>8.7676537840746027E-2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319552</v>
      </c>
      <c r="K319" s="38">
        <f t="shared" si="74"/>
        <v>0.2790359762486902</v>
      </c>
      <c r="L319" s="33">
        <v>0</v>
      </c>
      <c r="M319" s="38">
        <f t="shared" si="75"/>
        <v>0</v>
      </c>
      <c r="N319" s="33">
        <f t="shared" si="76"/>
        <v>1068734</v>
      </c>
      <c r="O319" s="38">
        <f t="shared" si="77"/>
        <v>0.93322913028291998</v>
      </c>
      <c r="P319" s="33">
        <v>0</v>
      </c>
      <c r="Q319" s="33">
        <v>145400</v>
      </c>
      <c r="R319" s="33">
        <v>145400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908351</v>
      </c>
      <c r="K320" s="38">
        <f t="shared" si="74"/>
        <v>0.27957863958140966</v>
      </c>
      <c r="L320" s="33">
        <v>0</v>
      </c>
      <c r="M320" s="38">
        <f t="shared" si="75"/>
        <v>0</v>
      </c>
      <c r="N320" s="33">
        <f t="shared" si="76"/>
        <v>2631160</v>
      </c>
      <c r="O320" s="38">
        <f t="shared" si="77"/>
        <v>0.80983687288396433</v>
      </c>
      <c r="P320" s="33">
        <v>560881</v>
      </c>
      <c r="Q320" s="33">
        <v>3121000</v>
      </c>
      <c r="R320" s="33">
        <v>3121000</v>
      </c>
      <c r="S320" s="33">
        <v>2306192</v>
      </c>
      <c r="T320" s="38">
        <f t="shared" si="78"/>
        <v>0.73892726690163413</v>
      </c>
      <c r="U320" s="38">
        <f t="shared" si="79"/>
        <v>0.61950752476906867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110839206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22528111</v>
      </c>
      <c r="K322" s="38">
        <f t="shared" si="74"/>
        <v>0.20325038236019122</v>
      </c>
      <c r="L322" s="33">
        <v>0</v>
      </c>
      <c r="M322" s="38">
        <f t="shared" si="75"/>
        <v>0</v>
      </c>
      <c r="N322" s="33">
        <f t="shared" si="76"/>
        <v>81925611</v>
      </c>
      <c r="O322" s="38">
        <f t="shared" si="77"/>
        <v>0.7391392807342918</v>
      </c>
      <c r="P322" s="33">
        <v>38008154</v>
      </c>
      <c r="Q322" s="33">
        <v>101209821</v>
      </c>
      <c r="R322" s="33">
        <v>115906987</v>
      </c>
      <c r="S322" s="33">
        <v>88184843</v>
      </c>
      <c r="T322" s="38">
        <f t="shared" si="78"/>
        <v>0.76082422019994356</v>
      </c>
      <c r="U322" s="38">
        <f t="shared" si="79"/>
        <v>-0.40728215845473581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123760606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25696777</v>
      </c>
      <c r="K323" s="39">
        <f t="shared" si="74"/>
        <v>0.20763292804173891</v>
      </c>
      <c r="L323" s="34">
        <f>SUM(L318:L322)</f>
        <v>0</v>
      </c>
      <c r="M323" s="39">
        <f t="shared" si="75"/>
        <v>0</v>
      </c>
      <c r="N323" s="34">
        <f t="shared" si="76"/>
        <v>91041660</v>
      </c>
      <c r="O323" s="39">
        <f t="shared" si="77"/>
        <v>0.73562713485743603</v>
      </c>
      <c r="P323" s="34">
        <f>SUM(P318:P322)</f>
        <v>40353355</v>
      </c>
      <c r="Q323" s="34">
        <f>SUM(Q318:Q322)</f>
        <v>112558474</v>
      </c>
      <c r="R323" s="34">
        <f>SUM(R318:R322)</f>
        <v>127672347</v>
      </c>
      <c r="S323" s="34">
        <f>SUM(S318:S322)</f>
        <v>95978716</v>
      </c>
      <c r="T323" s="39">
        <f t="shared" si="78"/>
        <v>0.75175806081171204</v>
      </c>
      <c r="U323" s="39">
        <f t="shared" si="79"/>
        <v>-0.36320593417821145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2151010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514434</v>
      </c>
      <c r="K324" s="38">
        <f t="shared" si="74"/>
        <v>0.23915927866444137</v>
      </c>
      <c r="L324" s="33">
        <v>0</v>
      </c>
      <c r="M324" s="38">
        <f t="shared" si="75"/>
        <v>0</v>
      </c>
      <c r="N324" s="33">
        <f t="shared" si="76"/>
        <v>1383109</v>
      </c>
      <c r="O324" s="38">
        <f t="shared" si="77"/>
        <v>0.64300444907276122</v>
      </c>
      <c r="P324" s="33">
        <v>521438</v>
      </c>
      <c r="Q324" s="33">
        <v>7397650</v>
      </c>
      <c r="R324" s="33">
        <v>6490020</v>
      </c>
      <c r="S324" s="33">
        <v>1425503</v>
      </c>
      <c r="T324" s="38">
        <f t="shared" si="78"/>
        <v>0.21964539400494915</v>
      </c>
      <c r="U324" s="38">
        <f t="shared" si="79"/>
        <v>-1.3432085885570322E-2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1880360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168587</v>
      </c>
      <c r="K325" s="38">
        <f t="shared" si="74"/>
        <v>8.9656767852964322E-2</v>
      </c>
      <c r="L325" s="33">
        <v>0</v>
      </c>
      <c r="M325" s="38">
        <f t="shared" si="75"/>
        <v>0</v>
      </c>
      <c r="N325" s="33">
        <f t="shared" si="76"/>
        <v>796893</v>
      </c>
      <c r="O325" s="38">
        <f t="shared" si="77"/>
        <v>0.42379810249101235</v>
      </c>
      <c r="P325" s="33">
        <v>4155</v>
      </c>
      <c r="Q325" s="33">
        <v>834000</v>
      </c>
      <c r="R325" s="33">
        <v>834000</v>
      </c>
      <c r="S325" s="33">
        <v>1184151</v>
      </c>
      <c r="T325" s="38">
        <f t="shared" si="78"/>
        <v>1.4198453237410071</v>
      </c>
      <c r="U325" s="38">
        <f t="shared" si="79"/>
        <v>39.574488567990372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16165324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7201871</v>
      </c>
      <c r="K326" s="38">
        <f t="shared" si="74"/>
        <v>0.44551355729090242</v>
      </c>
      <c r="L326" s="33">
        <v>0</v>
      </c>
      <c r="M326" s="38">
        <f t="shared" si="75"/>
        <v>0</v>
      </c>
      <c r="N326" s="33">
        <f t="shared" si="76"/>
        <v>13846709</v>
      </c>
      <c r="O326" s="38">
        <f t="shared" si="77"/>
        <v>0.85656860326461748</v>
      </c>
      <c r="P326" s="33">
        <v>2578001</v>
      </c>
      <c r="Q326" s="33">
        <v>8475666</v>
      </c>
      <c r="R326" s="33">
        <v>9173514</v>
      </c>
      <c r="S326" s="33">
        <v>8031379</v>
      </c>
      <c r="T326" s="38">
        <f t="shared" si="78"/>
        <v>0.87549645642880147</v>
      </c>
      <c r="U326" s="38">
        <f t="shared" si="79"/>
        <v>1.7935873570258507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460750194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140545516</v>
      </c>
      <c r="K327" s="38">
        <f t="shared" si="74"/>
        <v>0.30503626006069573</v>
      </c>
      <c r="L327" s="33">
        <v>0</v>
      </c>
      <c r="M327" s="38">
        <f t="shared" si="75"/>
        <v>0</v>
      </c>
      <c r="N327" s="33">
        <f t="shared" si="76"/>
        <v>314753402</v>
      </c>
      <c r="O327" s="38">
        <f t="shared" si="77"/>
        <v>0.68313243509996224</v>
      </c>
      <c r="P327" s="33">
        <v>19628362</v>
      </c>
      <c r="Q327" s="33">
        <v>388869039</v>
      </c>
      <c r="R327" s="33">
        <v>380651023</v>
      </c>
      <c r="S327" s="33">
        <v>145904306</v>
      </c>
      <c r="T327" s="38">
        <f t="shared" si="78"/>
        <v>0.38330201991864871</v>
      </c>
      <c r="U327" s="38">
        <f t="shared" si="79"/>
        <v>6.1603283045217934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221325</v>
      </c>
      <c r="K328" s="38">
        <f t="shared" si="74"/>
        <v>7.2617953933985166E-2</v>
      </c>
      <c r="L328" s="33">
        <v>0</v>
      </c>
      <c r="M328" s="38">
        <f t="shared" si="75"/>
        <v>0</v>
      </c>
      <c r="N328" s="33">
        <f t="shared" si="76"/>
        <v>1675623</v>
      </c>
      <c r="O328" s="38">
        <f t="shared" si="77"/>
        <v>0.54978115361900393</v>
      </c>
      <c r="P328" s="33">
        <v>1162413</v>
      </c>
      <c r="Q328" s="33">
        <v>3264538</v>
      </c>
      <c r="R328" s="33">
        <v>3449352</v>
      </c>
      <c r="S328" s="33">
        <v>1581183</v>
      </c>
      <c r="T328" s="38">
        <f t="shared" si="78"/>
        <v>0.45840001252409146</v>
      </c>
      <c r="U328" s="38">
        <f t="shared" si="79"/>
        <v>-0.80959865383473861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230521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891770</v>
      </c>
      <c r="R329" s="33">
        <v>891770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6647972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1568173</v>
      </c>
      <c r="K330" s="38">
        <f t="shared" si="74"/>
        <v>0.23588742551863937</v>
      </c>
      <c r="L330" s="33">
        <v>0</v>
      </c>
      <c r="M330" s="38">
        <f t="shared" si="75"/>
        <v>0</v>
      </c>
      <c r="N330" s="33">
        <f t="shared" si="76"/>
        <v>4348439</v>
      </c>
      <c r="O330" s="38">
        <f t="shared" si="77"/>
        <v>0.65410007743714926</v>
      </c>
      <c r="P330" s="33">
        <v>1411002</v>
      </c>
      <c r="Q330" s="33">
        <v>4996595</v>
      </c>
      <c r="R330" s="33">
        <v>5090631</v>
      </c>
      <c r="S330" s="33">
        <v>4295126</v>
      </c>
      <c r="T330" s="38">
        <f t="shared" si="78"/>
        <v>0.84373155312180359</v>
      </c>
      <c r="U330" s="38">
        <f t="shared" si="79"/>
        <v>0.11138963658449819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236350310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38075568</v>
      </c>
      <c r="K331" s="38">
        <f t="shared" si="74"/>
        <v>0.16109802436899701</v>
      </c>
      <c r="L331" s="33">
        <v>0</v>
      </c>
      <c r="M331" s="38">
        <f t="shared" si="75"/>
        <v>0</v>
      </c>
      <c r="N331" s="33">
        <f t="shared" si="76"/>
        <v>147364128</v>
      </c>
      <c r="O331" s="38">
        <f t="shared" si="77"/>
        <v>0.62349877180190705</v>
      </c>
      <c r="P331" s="33">
        <v>49014534</v>
      </c>
      <c r="Q331" s="33">
        <v>165472675</v>
      </c>
      <c r="R331" s="33">
        <v>184258206</v>
      </c>
      <c r="S331" s="33">
        <v>111442710</v>
      </c>
      <c r="T331" s="38">
        <f t="shared" si="78"/>
        <v>0.60481816478773276</v>
      </c>
      <c r="U331" s="38">
        <f t="shared" si="79"/>
        <v>-0.22317800675203803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727223491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188295474</v>
      </c>
      <c r="K332" s="39">
        <f t="shared" si="74"/>
        <v>0.2589238058592912</v>
      </c>
      <c r="L332" s="34">
        <f>SUM(L324:L331)</f>
        <v>0</v>
      </c>
      <c r="M332" s="39">
        <f t="shared" si="75"/>
        <v>0</v>
      </c>
      <c r="N332" s="34">
        <f t="shared" si="76"/>
        <v>484168303</v>
      </c>
      <c r="O332" s="39">
        <f t="shared" si="77"/>
        <v>0.66577648961012459</v>
      </c>
      <c r="P332" s="34">
        <f>SUM(P324:P331)</f>
        <v>74319905</v>
      </c>
      <c r="Q332" s="34">
        <f>SUM(Q324:Q331)</f>
        <v>580201933</v>
      </c>
      <c r="R332" s="34">
        <f>SUM(R324:R331)</f>
        <v>590838516</v>
      </c>
      <c r="S332" s="34">
        <f>SUM(S324:S331)</f>
        <v>273864358</v>
      </c>
      <c r="T332" s="39">
        <f t="shared" si="78"/>
        <v>0.46351811972935086</v>
      </c>
      <c r="U332" s="39">
        <f t="shared" si="79"/>
        <v>1.5335806605242568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1172696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1214899</v>
      </c>
      <c r="K333" s="38">
        <f t="shared" si="74"/>
        <v>1.0359880139439377</v>
      </c>
      <c r="L333" s="33">
        <v>0</v>
      </c>
      <c r="M333" s="38">
        <f t="shared" si="75"/>
        <v>0</v>
      </c>
      <c r="N333" s="33">
        <f t="shared" si="76"/>
        <v>1502409</v>
      </c>
      <c r="O333" s="38">
        <f t="shared" si="77"/>
        <v>1.2811581177048441</v>
      </c>
      <c r="P333" s="33">
        <v>8409</v>
      </c>
      <c r="Q333" s="33">
        <v>1337292</v>
      </c>
      <c r="R333" s="33">
        <v>1470000</v>
      </c>
      <c r="S333" s="33">
        <v>624753</v>
      </c>
      <c r="T333" s="38">
        <f t="shared" si="78"/>
        <v>0.42500204081632653</v>
      </c>
      <c r="U333" s="38">
        <f t="shared" si="79"/>
        <v>143.47603757878463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1293200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94428</v>
      </c>
      <c r="K334" s="38">
        <f t="shared" si="74"/>
        <v>7.3018867924528302E-2</v>
      </c>
      <c r="L334" s="33">
        <v>0</v>
      </c>
      <c r="M334" s="38">
        <f t="shared" si="75"/>
        <v>0</v>
      </c>
      <c r="N334" s="33">
        <f t="shared" si="76"/>
        <v>1243085</v>
      </c>
      <c r="O334" s="38">
        <f t="shared" si="77"/>
        <v>0.96124729353541605</v>
      </c>
      <c r="P334" s="33">
        <v>39313</v>
      </c>
      <c r="Q334" s="33">
        <v>1082500</v>
      </c>
      <c r="R334" s="33">
        <v>1082500</v>
      </c>
      <c r="S334" s="33">
        <v>992129</v>
      </c>
      <c r="T334" s="38">
        <f t="shared" si="78"/>
        <v>0.91651639722863742</v>
      </c>
      <c r="U334" s="38">
        <f t="shared" si="79"/>
        <v>1.4019535522600668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54952000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13550083</v>
      </c>
      <c r="Q336" s="33">
        <v>51444000</v>
      </c>
      <c r="R336" s="33">
        <v>51444001</v>
      </c>
      <c r="S336" s="33">
        <v>34928761</v>
      </c>
      <c r="T336" s="38">
        <f t="shared" si="78"/>
        <v>0.67896664958077424</v>
      </c>
      <c r="U336" s="38">
        <f t="shared" si="79"/>
        <v>-1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57467896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1309327</v>
      </c>
      <c r="K337" s="39">
        <f t="shared" si="74"/>
        <v>2.2783625139155956E-2</v>
      </c>
      <c r="L337" s="34">
        <f>SUM(L333:L336)</f>
        <v>0</v>
      </c>
      <c r="M337" s="39">
        <f t="shared" si="75"/>
        <v>0</v>
      </c>
      <c r="N337" s="34">
        <f t="shared" si="76"/>
        <v>2896713</v>
      </c>
      <c r="O337" s="39">
        <f t="shared" si="77"/>
        <v>5.0405760461458345E-2</v>
      </c>
      <c r="P337" s="34">
        <f>SUM(P333:P336)</f>
        <v>13597805</v>
      </c>
      <c r="Q337" s="34">
        <f>SUM(Q333:Q336)</f>
        <v>53913792</v>
      </c>
      <c r="R337" s="34">
        <f>SUM(R333:R336)</f>
        <v>54046501</v>
      </c>
      <c r="S337" s="34">
        <f>SUM(S333:S336)</f>
        <v>36545643</v>
      </c>
      <c r="T337" s="39">
        <f t="shared" si="78"/>
        <v>0.67618888038653968</v>
      </c>
      <c r="U337" s="39">
        <f t="shared" si="79"/>
        <v>-0.90371041502654292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2178794447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523642636</v>
      </c>
      <c r="K338" s="39">
        <f t="shared" si="74"/>
        <v>0.24033595125093504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1375934598</v>
      </c>
      <c r="O338" s="39">
        <f t="shared" si="77"/>
        <v>0.6315118894738031</v>
      </c>
      <c r="P338" s="34">
        <f>SUM(P302,P304:P309,P311:P316,P318:P322,P324:P331,P333:P336)</f>
        <v>467820932</v>
      </c>
      <c r="Q338" s="34">
        <f>SUM(Q302,Q304:Q309,Q311:Q316,Q318:Q322,Q324:Q331,Q333:Q336)</f>
        <v>2445676170</v>
      </c>
      <c r="R338" s="34">
        <f>SUM(R302,R304:R309,R311:R316,R318:R322,R324:R331,R333:R336)</f>
        <v>2417321511</v>
      </c>
      <c r="S338" s="34">
        <f>SUM(S302,S304:S309,S311:S316,S318:S322,S324:S331,S333:S336)</f>
        <v>1394820627</v>
      </c>
      <c r="T338" s="39">
        <f t="shared" si="78"/>
        <v>0.5770108033428244</v>
      </c>
      <c r="U338" s="39">
        <f t="shared" si="79"/>
        <v>0.11932280105841864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6993570144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1295988923</v>
      </c>
      <c r="K339" s="41">
        <f t="shared" si="74"/>
        <v>0.18531149274478487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3493143911</v>
      </c>
      <c r="O339" s="41">
        <f t="shared" si="77"/>
        <v>0.49947935590477721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1430838844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6089657357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3883159548</v>
      </c>
      <c r="T339" s="41">
        <f t="shared" si="78"/>
        <v>0.63766470268419073</v>
      </c>
      <c r="U339" s="41">
        <f t="shared" si="79"/>
        <v>-9.4245359332724377E-2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435</v>
      </c>
      <c r="O8" s="38">
        <f>IF(($E8       =0),0,($N8       /$E8       ))</f>
        <v>0</v>
      </c>
      <c r="P8" s="33">
        <v>25830</v>
      </c>
      <c r="Q8" s="33">
        <v>3915380</v>
      </c>
      <c r="R8" s="33">
        <v>3915380</v>
      </c>
      <c r="S8" s="33">
        <v>104442</v>
      </c>
      <c r="T8" s="38">
        <f>IF(($R8       =0),0,($S8       /$R8       ))</f>
        <v>2.667480551057624E-2</v>
      </c>
      <c r="U8" s="38">
        <f>IF(($P8       =0),0,(($J8       /$P8       )-1))</f>
        <v>-1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1576690</v>
      </c>
      <c r="E9" s="33">
        <v>1576860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337678</v>
      </c>
      <c r="K9" s="38">
        <f>IF(($E9       =0),0,($J9       /$E9       ))</f>
        <v>0.21414583412604796</v>
      </c>
      <c r="L9" s="33">
        <v>0</v>
      </c>
      <c r="M9" s="38">
        <f>IF(($E9       =0),0,($L9       /$E9       ))</f>
        <v>0</v>
      </c>
      <c r="N9" s="33">
        <f>$F9       +$H9       +$J9</f>
        <v>1005057</v>
      </c>
      <c r="O9" s="38">
        <f>IF(($E9       =0),0,($N9       /$E9       ))</f>
        <v>0.63737871466078155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1576860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337678</v>
      </c>
      <c r="K10" s="39">
        <f t="shared" ref="K10:K54" si="2">IF(($E10      =0),0,($J10      /$E10      ))</f>
        <v>0.21414583412604796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1005492</v>
      </c>
      <c r="O10" s="39">
        <f t="shared" ref="O10:O54" si="5">IF(($E10      =0),0,($N10      /$E10      ))</f>
        <v>0.6376545793539059</v>
      </c>
      <c r="P10" s="34">
        <f>SUM(P8:P9)</f>
        <v>25830</v>
      </c>
      <c r="Q10" s="34">
        <f>SUM(Q8:Q9)</f>
        <v>3915380</v>
      </c>
      <c r="R10" s="34">
        <f>SUM(R8:R9)</f>
        <v>3915380</v>
      </c>
      <c r="S10" s="34">
        <f>SUM(S8:S9)</f>
        <v>104442</v>
      </c>
      <c r="T10" s="39">
        <f t="shared" ref="T10:T54" si="6">IF(($R10      =0),0,($S10      /$R10      ))</f>
        <v>2.667480551057624E-2</v>
      </c>
      <c r="U10" s="39">
        <f t="shared" ref="U10:U54" si="7">IF(($P10      =0),0,(($J10      /$P10      )-1))</f>
        <v>12.073093302361595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2003370</v>
      </c>
      <c r="E14" s="33">
        <v>1734899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258464</v>
      </c>
      <c r="K14" s="38">
        <f t="shared" si="2"/>
        <v>0.14897927775622674</v>
      </c>
      <c r="L14" s="33">
        <v>0</v>
      </c>
      <c r="M14" s="38">
        <f t="shared" si="3"/>
        <v>0</v>
      </c>
      <c r="N14" s="33">
        <f t="shared" si="4"/>
        <v>1117422</v>
      </c>
      <c r="O14" s="38">
        <f t="shared" si="5"/>
        <v>0.64408475651896735</v>
      </c>
      <c r="P14" s="33">
        <v>215542</v>
      </c>
      <c r="Q14" s="33">
        <v>2003516</v>
      </c>
      <c r="R14" s="33">
        <v>2003516</v>
      </c>
      <c r="S14" s="33">
        <v>885159</v>
      </c>
      <c r="T14" s="38">
        <f t="shared" si="6"/>
        <v>0.44180281065886173</v>
      </c>
      <c r="U14" s="38">
        <f t="shared" si="7"/>
        <v>0.1991352033478393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2546400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1445624</v>
      </c>
      <c r="E16" s="33">
        <v>1393166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420841</v>
      </c>
      <c r="K16" s="38">
        <f t="shared" si="2"/>
        <v>0.30207527315481431</v>
      </c>
      <c r="L16" s="33">
        <v>0</v>
      </c>
      <c r="M16" s="38">
        <f t="shared" si="3"/>
        <v>0</v>
      </c>
      <c r="N16" s="33">
        <f t="shared" si="4"/>
        <v>1289677</v>
      </c>
      <c r="O16" s="38">
        <f t="shared" si="5"/>
        <v>0.92571667697890991</v>
      </c>
      <c r="P16" s="33">
        <v>414464</v>
      </c>
      <c r="Q16" s="33">
        <v>1388688</v>
      </c>
      <c r="R16" s="33">
        <v>1388688</v>
      </c>
      <c r="S16" s="33">
        <v>1143561</v>
      </c>
      <c r="T16" s="38">
        <f t="shared" si="6"/>
        <v>0.82348302858525457</v>
      </c>
      <c r="U16" s="38">
        <f t="shared" si="7"/>
        <v>1.538613727609639E-2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3128065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679305</v>
      </c>
      <c r="K19" s="39">
        <f t="shared" si="2"/>
        <v>0.21716460495545969</v>
      </c>
      <c r="L19" s="34">
        <f>SUM(L11:L18)</f>
        <v>0</v>
      </c>
      <c r="M19" s="39">
        <f t="shared" si="3"/>
        <v>0</v>
      </c>
      <c r="N19" s="34">
        <f t="shared" si="4"/>
        <v>2407099</v>
      </c>
      <c r="O19" s="39">
        <f t="shared" si="5"/>
        <v>0.76951693778741814</v>
      </c>
      <c r="P19" s="34">
        <f>SUM(P11:P18)</f>
        <v>630006</v>
      </c>
      <c r="Q19" s="34">
        <f>SUM(Q11:Q18)</f>
        <v>3392204</v>
      </c>
      <c r="R19" s="34">
        <f>SUM(R11:R18)</f>
        <v>5938604</v>
      </c>
      <c r="S19" s="34">
        <f>SUM(S11:S18)</f>
        <v>2028720</v>
      </c>
      <c r="T19" s="39">
        <f t="shared" si="6"/>
        <v>0.34161563896161456</v>
      </c>
      <c r="U19" s="39">
        <f t="shared" si="7"/>
        <v>7.8251635698707522E-2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42000</v>
      </c>
      <c r="E23" s="33">
        <v>22000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8261</v>
      </c>
      <c r="O23" s="38">
        <f t="shared" si="5"/>
        <v>0.3755</v>
      </c>
      <c r="P23" s="33">
        <v>6391</v>
      </c>
      <c r="Q23" s="33">
        <v>63000</v>
      </c>
      <c r="R23" s="33">
        <v>43000</v>
      </c>
      <c r="S23" s="33">
        <v>14652</v>
      </c>
      <c r="T23" s="38">
        <f t="shared" si="6"/>
        <v>0.34074418604651163</v>
      </c>
      <c r="U23" s="38">
        <f t="shared" si="7"/>
        <v>-1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22000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8261</v>
      </c>
      <c r="O27" s="39">
        <f t="shared" si="5"/>
        <v>0.3755</v>
      </c>
      <c r="P27" s="34">
        <f>SUM(P20:P26)</f>
        <v>6391</v>
      </c>
      <c r="Q27" s="34">
        <f>SUM(Q20:Q26)</f>
        <v>63000</v>
      </c>
      <c r="R27" s="34">
        <f>SUM(R20:R26)</f>
        <v>43000</v>
      </c>
      <c r="S27" s="34">
        <f>SUM(S20:S26)</f>
        <v>14652</v>
      </c>
      <c r="T27" s="39">
        <f t="shared" si="6"/>
        <v>0.34074418604651163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15852</v>
      </c>
      <c r="K33" s="38">
        <f t="shared" si="2"/>
        <v>0.34853348577459214</v>
      </c>
      <c r="L33" s="33">
        <v>0</v>
      </c>
      <c r="M33" s="38">
        <f t="shared" si="3"/>
        <v>0</v>
      </c>
      <c r="N33" s="33">
        <f t="shared" si="4"/>
        <v>38648</v>
      </c>
      <c r="O33" s="38">
        <f t="shared" si="5"/>
        <v>0.84974275537575306</v>
      </c>
      <c r="P33" s="33">
        <v>4182</v>
      </c>
      <c r="Q33" s="33">
        <v>45482</v>
      </c>
      <c r="R33" s="33">
        <v>45482</v>
      </c>
      <c r="S33" s="33">
        <v>21491</v>
      </c>
      <c r="T33" s="38">
        <f t="shared" si="6"/>
        <v>0.47251659997361595</v>
      </c>
      <c r="U33" s="38">
        <f t="shared" si="7"/>
        <v>2.7905308464849354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639321</v>
      </c>
      <c r="K34" s="38">
        <f t="shared" si="2"/>
        <v>0.4565730650022139</v>
      </c>
      <c r="L34" s="33">
        <v>0</v>
      </c>
      <c r="M34" s="38">
        <f t="shared" si="3"/>
        <v>0</v>
      </c>
      <c r="N34" s="33">
        <f t="shared" si="4"/>
        <v>688069</v>
      </c>
      <c r="O34" s="38">
        <f t="shared" si="5"/>
        <v>0.491386599631497</v>
      </c>
      <c r="P34" s="33">
        <v>443109</v>
      </c>
      <c r="Q34" s="33">
        <v>2077896</v>
      </c>
      <c r="R34" s="33">
        <v>2077896</v>
      </c>
      <c r="S34" s="33">
        <v>532593</v>
      </c>
      <c r="T34" s="38">
        <f t="shared" si="6"/>
        <v>0.25631359798565473</v>
      </c>
      <c r="U34" s="38">
        <f t="shared" si="7"/>
        <v>0.44280752591348849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655173</v>
      </c>
      <c r="K35" s="39">
        <f t="shared" si="2"/>
        <v>0.45317421780649658</v>
      </c>
      <c r="L35" s="34">
        <f>SUM(L28:L34)</f>
        <v>0</v>
      </c>
      <c r="M35" s="39">
        <f t="shared" si="3"/>
        <v>0</v>
      </c>
      <c r="N35" s="34">
        <f t="shared" si="4"/>
        <v>726717</v>
      </c>
      <c r="O35" s="39">
        <f t="shared" si="5"/>
        <v>0.50266022568342072</v>
      </c>
      <c r="P35" s="34">
        <f>SUM(P28:P34)</f>
        <v>447291</v>
      </c>
      <c r="Q35" s="34">
        <f>SUM(Q28:Q34)</f>
        <v>2123378</v>
      </c>
      <c r="R35" s="34">
        <f>SUM(R28:R34)</f>
        <v>2123378</v>
      </c>
      <c r="S35" s="34">
        <f>SUM(S28:S34)</f>
        <v>554084</v>
      </c>
      <c r="T35" s="39">
        <f t="shared" si="6"/>
        <v>0.26094458923470054</v>
      </c>
      <c r="U35" s="39">
        <f t="shared" si="7"/>
        <v>0.46475784221010485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13311128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8189122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13311128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20861789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1672156</v>
      </c>
      <c r="K54" s="39">
        <f t="shared" si="2"/>
        <v>8.0154007884942174E-2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4147569</v>
      </c>
      <c r="O54" s="39">
        <f t="shared" si="5"/>
        <v>0.19881176058294905</v>
      </c>
      <c r="P54" s="34">
        <f>SUM(P8:P9,P11:P18,P20:P26,P28:P34,P36:P39,P41:P46,P48:P52)</f>
        <v>1109518</v>
      </c>
      <c r="Q54" s="34">
        <f>SUM(Q8:Q9,Q11:Q18,Q20:Q26,Q28:Q34,Q36:Q39,Q41:Q46,Q48:Q52)</f>
        <v>29477479</v>
      </c>
      <c r="R54" s="34">
        <f>SUM(R8:R9,R11:R18,R20:R26,R28:R34,R36:R39,R41:R46,R48:R52)</f>
        <v>29273843</v>
      </c>
      <c r="S54" s="34">
        <f>SUM(S8:S9,S11:S18,S20:S26,S28:S34,S36:S39,S41:S46,S48:S52)</f>
        <v>2701898</v>
      </c>
      <c r="T54" s="39">
        <f t="shared" si="6"/>
        <v>9.2297345449314602E-2</v>
      </c>
      <c r="U54" s="39">
        <f t="shared" si="7"/>
        <v>0.5071012818178704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55706</v>
      </c>
      <c r="K57" s="38">
        <f t="shared" ref="K57:K85" si="10">IF(($E57      =0),0,($J57      /$E57      ))</f>
        <v>0.13516313670873176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188363</v>
      </c>
      <c r="O57" s="38">
        <f t="shared" ref="O57:O85" si="13">IF(($E57      =0),0,($N57      /$E57      ))</f>
        <v>0.45703755286444619</v>
      </c>
      <c r="P57" s="33">
        <v>53057</v>
      </c>
      <c r="Q57" s="33">
        <v>387972</v>
      </c>
      <c r="R57" s="33">
        <v>107025</v>
      </c>
      <c r="S57" s="33">
        <v>335308</v>
      </c>
      <c r="T57" s="38">
        <f t="shared" ref="T57:T85" si="14">IF(($R57      =0),0,($S57      /$R57      ))</f>
        <v>3.1329876197150197</v>
      </c>
      <c r="U57" s="38">
        <f t="shared" ref="U57:U85" si="15">IF(($P57      =0),0,(($J57      /$P57      )-1))</f>
        <v>4.9927436530523783E-2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55706</v>
      </c>
      <c r="K58" s="39">
        <f t="shared" si="10"/>
        <v>0.13516313670873176</v>
      </c>
      <c r="L58" s="34">
        <f>L57</f>
        <v>0</v>
      </c>
      <c r="M58" s="39">
        <f t="shared" si="11"/>
        <v>0</v>
      </c>
      <c r="N58" s="34">
        <f t="shared" si="12"/>
        <v>188363</v>
      </c>
      <c r="O58" s="39">
        <f t="shared" si="13"/>
        <v>0.45703755286444619</v>
      </c>
      <c r="P58" s="34">
        <f>P57</f>
        <v>53057</v>
      </c>
      <c r="Q58" s="34">
        <f>Q57</f>
        <v>387972</v>
      </c>
      <c r="R58" s="34">
        <f>R57</f>
        <v>107025</v>
      </c>
      <c r="S58" s="34">
        <f>S57</f>
        <v>335308</v>
      </c>
      <c r="T58" s="39">
        <f t="shared" si="14"/>
        <v>3.1329876197150197</v>
      </c>
      <c r="U58" s="39">
        <f t="shared" si="15"/>
        <v>4.9927436530523783E-2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898880</v>
      </c>
      <c r="E72" s="33">
        <v>1734864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302883</v>
      </c>
      <c r="K72" s="38">
        <f t="shared" si="10"/>
        <v>0.17458601942284813</v>
      </c>
      <c r="L72" s="33">
        <v>0</v>
      </c>
      <c r="M72" s="38">
        <f t="shared" si="11"/>
        <v>0</v>
      </c>
      <c r="N72" s="33">
        <f t="shared" si="12"/>
        <v>1209531</v>
      </c>
      <c r="O72" s="38">
        <f t="shared" si="13"/>
        <v>0.69719067315939465</v>
      </c>
      <c r="P72" s="33">
        <v>285645</v>
      </c>
      <c r="Q72" s="33">
        <v>848000</v>
      </c>
      <c r="R72" s="33">
        <v>848000</v>
      </c>
      <c r="S72" s="33">
        <v>1179873</v>
      </c>
      <c r="T72" s="38">
        <f t="shared" si="14"/>
        <v>1.3913596698113209</v>
      </c>
      <c r="U72" s="38">
        <f t="shared" si="15"/>
        <v>6.0347634301318065E-2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1734864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302883</v>
      </c>
      <c r="K78" s="39">
        <f t="shared" si="10"/>
        <v>0.17458601942284813</v>
      </c>
      <c r="L78" s="34">
        <f>SUM(L71:L77)</f>
        <v>0</v>
      </c>
      <c r="M78" s="39">
        <f t="shared" si="11"/>
        <v>0</v>
      </c>
      <c r="N78" s="34">
        <f t="shared" si="12"/>
        <v>1209531</v>
      </c>
      <c r="O78" s="39">
        <f t="shared" si="13"/>
        <v>0.69719067315939465</v>
      </c>
      <c r="P78" s="34">
        <f>SUM(P71:P77)</f>
        <v>285645</v>
      </c>
      <c r="Q78" s="34">
        <f>SUM(Q71:Q77)</f>
        <v>848000</v>
      </c>
      <c r="R78" s="34">
        <f>SUM(R71:R77)</f>
        <v>848000</v>
      </c>
      <c r="S78" s="34">
        <f>SUM(S71:S77)</f>
        <v>1179873</v>
      </c>
      <c r="T78" s="39">
        <f t="shared" si="14"/>
        <v>1.3913596698113209</v>
      </c>
      <c r="U78" s="39">
        <f t="shared" si="15"/>
        <v>6.0347634301318065E-2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22932017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5824716</v>
      </c>
      <c r="K82" s="38">
        <f t="shared" si="10"/>
        <v>0.25399928841845881</v>
      </c>
      <c r="L82" s="33">
        <v>0</v>
      </c>
      <c r="M82" s="38">
        <f t="shared" si="11"/>
        <v>0</v>
      </c>
      <c r="N82" s="33">
        <f t="shared" si="12"/>
        <v>17260424</v>
      </c>
      <c r="O82" s="38">
        <f t="shared" si="13"/>
        <v>0.75267796984451918</v>
      </c>
      <c r="P82" s="33">
        <v>5533201</v>
      </c>
      <c r="Q82" s="33">
        <v>15093386</v>
      </c>
      <c r="R82" s="33">
        <v>15093386</v>
      </c>
      <c r="S82" s="33">
        <v>6326758</v>
      </c>
      <c r="T82" s="38">
        <f t="shared" si="14"/>
        <v>0.4191741998780128</v>
      </c>
      <c r="U82" s="38">
        <f t="shared" si="15"/>
        <v>5.2684693724301734E-2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22932017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5824716</v>
      </c>
      <c r="K84" s="39">
        <f t="shared" si="10"/>
        <v>0.25399928841845881</v>
      </c>
      <c r="L84" s="34">
        <f>SUM(L79:L83)</f>
        <v>0</v>
      </c>
      <c r="M84" s="39">
        <f t="shared" si="11"/>
        <v>0</v>
      </c>
      <c r="N84" s="34">
        <f t="shared" si="12"/>
        <v>17260424</v>
      </c>
      <c r="O84" s="39">
        <f t="shared" si="13"/>
        <v>0.75267796984451918</v>
      </c>
      <c r="P84" s="34">
        <f>SUM(P79:P83)</f>
        <v>5533201</v>
      </c>
      <c r="Q84" s="34">
        <f>SUM(Q79:Q83)</f>
        <v>15093386</v>
      </c>
      <c r="R84" s="34">
        <f>SUM(R79:R83)</f>
        <v>15093386</v>
      </c>
      <c r="S84" s="34">
        <f>SUM(S79:S83)</f>
        <v>6326758</v>
      </c>
      <c r="T84" s="39">
        <f t="shared" si="14"/>
        <v>0.4191741998780128</v>
      </c>
      <c r="U84" s="39">
        <f t="shared" si="15"/>
        <v>5.2684693724301734E-2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25079020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6183305</v>
      </c>
      <c r="K85" s="39">
        <f t="shared" si="10"/>
        <v>0.2465528956075636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18658318</v>
      </c>
      <c r="O85" s="39">
        <f t="shared" si="13"/>
        <v>0.74398114439878438</v>
      </c>
      <c r="P85" s="34">
        <f>SUM(P57,P59:P62,P64:P69,P71:P77,P79:P83)</f>
        <v>5871903</v>
      </c>
      <c r="Q85" s="34">
        <f>SUM(Q57,Q59:Q62,Q64:Q69,Q71:Q77,Q79:Q83)</f>
        <v>16329358</v>
      </c>
      <c r="R85" s="34">
        <f>SUM(R57,R59:R62,R64:R69,R71:R77,R79:R83)</f>
        <v>16048411</v>
      </c>
      <c r="S85" s="34">
        <f>SUM(S57,S59:S62,S64:S69,S71:S77,S79:S83)</f>
        <v>7841939</v>
      </c>
      <c r="T85" s="39">
        <f t="shared" si="14"/>
        <v>0.48864270736834942</v>
      </c>
      <c r="U85" s="39">
        <f t="shared" si="15"/>
        <v>5.3032551797943528E-2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733925</v>
      </c>
      <c r="K89" s="38">
        <f t="shared" si="18"/>
        <v>0.59620227457351749</v>
      </c>
      <c r="L89" s="33">
        <v>0</v>
      </c>
      <c r="M89" s="38">
        <f t="shared" si="19"/>
        <v>0</v>
      </c>
      <c r="N89" s="33">
        <f t="shared" si="20"/>
        <v>1800173</v>
      </c>
      <c r="O89" s="38">
        <f t="shared" si="21"/>
        <v>1.4623663688058488</v>
      </c>
      <c r="P89" s="33">
        <v>163360</v>
      </c>
      <c r="Q89" s="33">
        <v>1361321</v>
      </c>
      <c r="R89" s="33">
        <v>1179000</v>
      </c>
      <c r="S89" s="33">
        <v>989312</v>
      </c>
      <c r="T89" s="38">
        <f t="shared" si="22"/>
        <v>0.83911111111111114</v>
      </c>
      <c r="U89" s="38">
        <f t="shared" si="23"/>
        <v>3.4926848677766893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7766697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2662670</v>
      </c>
      <c r="K90" s="38">
        <f t="shared" si="18"/>
        <v>0.34283170825384329</v>
      </c>
      <c r="L90" s="33">
        <v>0</v>
      </c>
      <c r="M90" s="38">
        <f t="shared" si="19"/>
        <v>0</v>
      </c>
      <c r="N90" s="33">
        <f t="shared" si="20"/>
        <v>3468964</v>
      </c>
      <c r="O90" s="38">
        <f t="shared" si="21"/>
        <v>0.44664598091054664</v>
      </c>
      <c r="P90" s="33">
        <v>-220124</v>
      </c>
      <c r="Q90" s="33">
        <v>9641991</v>
      </c>
      <c r="R90" s="33">
        <v>9677844</v>
      </c>
      <c r="S90" s="33">
        <v>842058</v>
      </c>
      <c r="T90" s="38">
        <f t="shared" si="22"/>
        <v>8.700884205201076E-2</v>
      </c>
      <c r="U90" s="38">
        <f t="shared" si="23"/>
        <v>-13.096227580818084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8997697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3396595</v>
      </c>
      <c r="K91" s="39">
        <f t="shared" si="18"/>
        <v>0.37749604148706051</v>
      </c>
      <c r="L91" s="34">
        <f>SUM(L88:L90)</f>
        <v>0</v>
      </c>
      <c r="M91" s="39">
        <f t="shared" si="19"/>
        <v>0</v>
      </c>
      <c r="N91" s="34">
        <f t="shared" si="20"/>
        <v>5269137</v>
      </c>
      <c r="O91" s="39">
        <f t="shared" si="21"/>
        <v>0.58560951763545721</v>
      </c>
      <c r="P91" s="34">
        <f>SUM(P88:P90)</f>
        <v>-56764</v>
      </c>
      <c r="Q91" s="34">
        <f>SUM(Q88:Q90)</f>
        <v>11003317</v>
      </c>
      <c r="R91" s="34">
        <f>SUM(R88:R90)</f>
        <v>10856849</v>
      </c>
      <c r="S91" s="34">
        <f>SUM(S88:S90)</f>
        <v>1831370</v>
      </c>
      <c r="T91" s="39">
        <f t="shared" si="22"/>
        <v>0.16868338133836069</v>
      </c>
      <c r="U91" s="39">
        <f t="shared" si="23"/>
        <v>-60.837132689732933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0</v>
      </c>
      <c r="Q93" s="33">
        <v>3081089</v>
      </c>
      <c r="R93" s="33">
        <v>3081089</v>
      </c>
      <c r="S93" s="33">
        <v>831</v>
      </c>
      <c r="T93" s="38">
        <f t="shared" si="22"/>
        <v>2.6970983311420087E-4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0</v>
      </c>
      <c r="Q96" s="34">
        <f>SUM(Q92:Q95)</f>
        <v>3081089</v>
      </c>
      <c r="R96" s="34">
        <f>SUM(R92:R95)</f>
        <v>3081089</v>
      </c>
      <c r="S96" s="34">
        <f>SUM(S92:S95)</f>
        <v>831</v>
      </c>
      <c r="T96" s="39">
        <f t="shared" si="22"/>
        <v>2.6970983311420087E-4</v>
      </c>
      <c r="U96" s="39">
        <f t="shared" si="23"/>
        <v>0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0</v>
      </c>
      <c r="E97" s="33">
        <v>63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0.58730158730158732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63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37</v>
      </c>
      <c r="O101" s="39">
        <f>IF(($E101     =0),0,($N101     /$E101     ))</f>
        <v>0.58730158730158732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IF(($R101     =0),0,($S101     /$R101     ))</f>
        <v>0</v>
      </c>
      <c r="U101" s="39">
        <f>IF(($P101     =0),0,(($J101     /$P101     )-1))</f>
        <v>0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12078849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3396595</v>
      </c>
      <c r="K102" s="39">
        <f>IF(($E102     =0),0,($J102     /$E102     ))</f>
        <v>0.28120187610591041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6985535</v>
      </c>
      <c r="O102" s="39">
        <f>IF(($E102     =0),0,($N102     /$E102     ))</f>
        <v>0.57832786882260057</v>
      </c>
      <c r="P102" s="34">
        <f>SUM(P88:P90,P92:P95,P97:P100)</f>
        <v>-56764</v>
      </c>
      <c r="Q102" s="34">
        <f>SUM(Q88:Q90,Q92:Q95,Q97:Q100)</f>
        <v>14084406</v>
      </c>
      <c r="R102" s="34">
        <f>SUM(R88:R90,R92:R95,R97:R100)</f>
        <v>13937938</v>
      </c>
      <c r="S102" s="34">
        <f>SUM(S88:S90,S92:S95,S97:S100)</f>
        <v>1832201</v>
      </c>
      <c r="T102" s="39">
        <f>IF(($R102     =0),0,($S102     /$R102     ))</f>
        <v>0.13145423663098516</v>
      </c>
      <c r="U102" s="39">
        <f>IF(($P102     =0),0,(($J102     /$P102     )-1))</f>
        <v>-60.837132689732933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391573</v>
      </c>
      <c r="K105" s="38">
        <f t="shared" ref="K105:K136" si="26">IF(($E105     =0),0,($J105     /$E105     ))</f>
        <v>1.7638423423423424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1406020</v>
      </c>
      <c r="O105" s="38">
        <f t="shared" ref="O105:O136" si="29">IF(($E105     =0),0,($N105     /$E105     ))</f>
        <v>6.3334234234234232</v>
      </c>
      <c r="P105" s="33">
        <v>10000</v>
      </c>
      <c r="Q105" s="33">
        <v>1769050</v>
      </c>
      <c r="R105" s="33">
        <v>1769050</v>
      </c>
      <c r="S105" s="33">
        <v>52000</v>
      </c>
      <c r="T105" s="38">
        <f t="shared" ref="T105:T136" si="30">IF(($R105     =0),0,($S105     /$R105     ))</f>
        <v>2.939430767926288E-2</v>
      </c>
      <c r="U105" s="38">
        <f t="shared" ref="U105:U136" si="31">IF(($P105     =0),0,(($J105     /$P105     )-1))</f>
        <v>38.157299999999999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391573</v>
      </c>
      <c r="K106" s="39">
        <f t="shared" si="26"/>
        <v>1.7638423423423424</v>
      </c>
      <c r="L106" s="34">
        <f>L105</f>
        <v>0</v>
      </c>
      <c r="M106" s="39">
        <f t="shared" si="27"/>
        <v>0</v>
      </c>
      <c r="N106" s="34">
        <f t="shared" si="28"/>
        <v>1406020</v>
      </c>
      <c r="O106" s="39">
        <f t="shared" si="29"/>
        <v>6.3334234234234232</v>
      </c>
      <c r="P106" s="34">
        <f>P105</f>
        <v>10000</v>
      </c>
      <c r="Q106" s="34">
        <f>Q105</f>
        <v>1769050</v>
      </c>
      <c r="R106" s="34">
        <f>R105</f>
        <v>1769050</v>
      </c>
      <c r="S106" s="34">
        <f>S105</f>
        <v>52000</v>
      </c>
      <c r="T106" s="39">
        <f t="shared" si="30"/>
        <v>2.939430767926288E-2</v>
      </c>
      <c r="U106" s="39">
        <f t="shared" si="31"/>
        <v>38.157299999999999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374132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4348</v>
      </c>
      <c r="K110" s="38">
        <f t="shared" si="26"/>
        <v>1.1621566719767355E-2</v>
      </c>
      <c r="L110" s="33">
        <v>0</v>
      </c>
      <c r="M110" s="38">
        <f t="shared" si="27"/>
        <v>0</v>
      </c>
      <c r="N110" s="33">
        <f t="shared" si="28"/>
        <v>218590</v>
      </c>
      <c r="O110" s="38">
        <f t="shared" si="29"/>
        <v>0.58425903157174475</v>
      </c>
      <c r="P110" s="33">
        <v>104979</v>
      </c>
      <c r="Q110" s="33">
        <v>349368</v>
      </c>
      <c r="R110" s="33">
        <v>349368</v>
      </c>
      <c r="S110" s="33">
        <v>313014</v>
      </c>
      <c r="T110" s="38">
        <f t="shared" si="30"/>
        <v>0.89594353232122004</v>
      </c>
      <c r="U110" s="38">
        <f t="shared" si="31"/>
        <v>-0.95858219262900202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477490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11500</v>
      </c>
      <c r="Q111" s="33">
        <v>20708678</v>
      </c>
      <c r="R111" s="33">
        <v>20808678</v>
      </c>
      <c r="S111" s="33">
        <v>23000</v>
      </c>
      <c r="T111" s="38">
        <f t="shared" si="30"/>
        <v>1.1053080834832467E-3</v>
      </c>
      <c r="U111" s="38">
        <f t="shared" si="31"/>
        <v>-1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851622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4348</v>
      </c>
      <c r="K112" s="39">
        <f t="shared" si="26"/>
        <v>5.1055515240329627E-3</v>
      </c>
      <c r="L112" s="34">
        <f>SUM(L107:L111)</f>
        <v>0</v>
      </c>
      <c r="M112" s="39">
        <f t="shared" si="27"/>
        <v>0</v>
      </c>
      <c r="N112" s="34">
        <f t="shared" si="28"/>
        <v>218590</v>
      </c>
      <c r="O112" s="39">
        <f t="shared" si="29"/>
        <v>0.25667490976043361</v>
      </c>
      <c r="P112" s="34">
        <f>SUM(P107:P111)</f>
        <v>116479</v>
      </c>
      <c r="Q112" s="34">
        <f>SUM(Q107:Q111)</f>
        <v>21058046</v>
      </c>
      <c r="R112" s="34">
        <f>SUM(R107:R111)</f>
        <v>21158046</v>
      </c>
      <c r="S112" s="34">
        <f>SUM(S107:S111)</f>
        <v>336014</v>
      </c>
      <c r="T112" s="39">
        <f t="shared" si="30"/>
        <v>1.588114516813131E-2</v>
      </c>
      <c r="U112" s="39">
        <f t="shared" si="31"/>
        <v>-0.96267138282437181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0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</v>
      </c>
      <c r="P117" s="33">
        <v>94000</v>
      </c>
      <c r="Q117" s="33">
        <v>108347</v>
      </c>
      <c r="R117" s="33">
        <v>108347</v>
      </c>
      <c r="S117" s="33">
        <v>152897</v>
      </c>
      <c r="T117" s="38">
        <f t="shared" si="30"/>
        <v>1.411178897431401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22500</v>
      </c>
      <c r="O121" s="39">
        <f t="shared" si="29"/>
        <v>0</v>
      </c>
      <c r="P121" s="34">
        <f>SUM(P113:P120)</f>
        <v>94000</v>
      </c>
      <c r="Q121" s="34">
        <f>SUM(Q113:Q120)</f>
        <v>108347</v>
      </c>
      <c r="R121" s="34">
        <f>SUM(R113:R120)</f>
        <v>108347</v>
      </c>
      <c r="S121" s="34">
        <f>SUM(S113:S120)</f>
        <v>152897</v>
      </c>
      <c r="T121" s="39">
        <f t="shared" si="30"/>
        <v>1.411178897431401</v>
      </c>
      <c r="U121" s="39">
        <f t="shared" si="31"/>
        <v>-1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=0),0,(($J137     /$P137     )-1))</f>
        <v>0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100399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11300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19983504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4978315</v>
      </c>
      <c r="K156" s="38">
        <f t="shared" si="34"/>
        <v>0.24912122518653385</v>
      </c>
      <c r="L156" s="33">
        <v>0</v>
      </c>
      <c r="M156" s="38">
        <f t="shared" si="35"/>
        <v>0</v>
      </c>
      <c r="N156" s="33">
        <f t="shared" si="36"/>
        <v>19953909</v>
      </c>
      <c r="O156" s="38">
        <f t="shared" si="37"/>
        <v>0.99851902849470242</v>
      </c>
      <c r="P156" s="33">
        <v>4005501</v>
      </c>
      <c r="Q156" s="33">
        <v>19582947</v>
      </c>
      <c r="R156" s="33">
        <v>19582947</v>
      </c>
      <c r="S156" s="33">
        <v>18667053</v>
      </c>
      <c r="T156" s="38">
        <f t="shared" si="38"/>
        <v>0.95323002201864715</v>
      </c>
      <c r="U156" s="38">
        <f t="shared" si="39"/>
        <v>0.24286949372874944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20083903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4978315</v>
      </c>
      <c r="K157" s="39">
        <f t="shared" si="34"/>
        <v>0.24787587352916413</v>
      </c>
      <c r="L157" s="34">
        <f>SUM(L151:L156)</f>
        <v>0</v>
      </c>
      <c r="M157" s="39">
        <f t="shared" si="35"/>
        <v>0</v>
      </c>
      <c r="N157" s="34">
        <f t="shared" si="36"/>
        <v>19953909</v>
      </c>
      <c r="O157" s="39">
        <f t="shared" si="37"/>
        <v>0.99352745330427061</v>
      </c>
      <c r="P157" s="34">
        <f>SUM(P151:P156)</f>
        <v>4005501</v>
      </c>
      <c r="Q157" s="34">
        <f>SUM(Q151:Q156)</f>
        <v>19694147</v>
      </c>
      <c r="R157" s="34">
        <f>SUM(R151:R156)</f>
        <v>19594247</v>
      </c>
      <c r="S157" s="34">
        <f>SUM(S151:S156)</f>
        <v>18667053</v>
      </c>
      <c r="T157" s="39">
        <f t="shared" si="38"/>
        <v>0.95268029437415991</v>
      </c>
      <c r="U157" s="39">
        <f t="shared" si="39"/>
        <v>0.24286949372874944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1592652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1592652</v>
      </c>
      <c r="O159" s="38">
        <f t="shared" si="37"/>
        <v>1</v>
      </c>
      <c r="P159" s="33">
        <v>1592652</v>
      </c>
      <c r="Q159" s="33">
        <v>1592652</v>
      </c>
      <c r="R159" s="33">
        <v>1592652</v>
      </c>
      <c r="S159" s="33">
        <v>1592652</v>
      </c>
      <c r="T159" s="38">
        <f t="shared" si="38"/>
        <v>1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1592652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1592652</v>
      </c>
      <c r="O163" s="39">
        <f t="shared" si="37"/>
        <v>1</v>
      </c>
      <c r="P163" s="34">
        <f>SUM(P158:P162)</f>
        <v>1592652</v>
      </c>
      <c r="Q163" s="34">
        <f>SUM(Q158:Q162)</f>
        <v>1592652</v>
      </c>
      <c r="R163" s="34">
        <f>SUM(R158:R162)</f>
        <v>1592652</v>
      </c>
      <c r="S163" s="34">
        <f>SUM(S158:S162)</f>
        <v>1592652</v>
      </c>
      <c r="T163" s="39">
        <f t="shared" si="38"/>
        <v>1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22750177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6966888</v>
      </c>
      <c r="K170" s="39">
        <f t="shared" si="34"/>
        <v>0.30623445259348969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23193671</v>
      </c>
      <c r="O170" s="39">
        <f t="shared" si="37"/>
        <v>1.0194940900899365</v>
      </c>
      <c r="P170" s="34">
        <f>SUM(P105,P107:P111,P113:P120,P122:P125,P127:P131,P133:P136,P138:P143,P145:P149,P151:P156,P158:P162,P164:P168)</f>
        <v>5818632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44222342</v>
      </c>
      <c r="S170" s="34">
        <f>SUM(S105,S107:S111,S113:S120,S122:S125,S127:S131,S133:S136,S138:S143,S145:S149,S151:S156,S158:S162,S164:S168)</f>
        <v>20800616</v>
      </c>
      <c r="T170" s="39">
        <f t="shared" si="38"/>
        <v>0.47036441444010363</v>
      </c>
      <c r="U170" s="39">
        <f t="shared" si="39"/>
        <v>0.19734123072227283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173453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70560</v>
      </c>
      <c r="K184" s="38">
        <f t="shared" si="42"/>
        <v>0.40679607732354012</v>
      </c>
      <c r="L184" s="33">
        <v>0</v>
      </c>
      <c r="M184" s="38">
        <f t="shared" si="43"/>
        <v>0</v>
      </c>
      <c r="N184" s="33">
        <f t="shared" si="44"/>
        <v>225632</v>
      </c>
      <c r="O184" s="38">
        <f t="shared" si="45"/>
        <v>1.3008250073506944</v>
      </c>
      <c r="P184" s="33">
        <v>82021</v>
      </c>
      <c r="Q184" s="33">
        <v>393000</v>
      </c>
      <c r="R184" s="33">
        <v>438000</v>
      </c>
      <c r="S184" s="33">
        <v>303217</v>
      </c>
      <c r="T184" s="38">
        <f t="shared" si="46"/>
        <v>0.69227625570776252</v>
      </c>
      <c r="U184" s="38">
        <f t="shared" si="47"/>
        <v>-0.13973250752855981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173453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70560</v>
      </c>
      <c r="K185" s="39">
        <f t="shared" si="42"/>
        <v>0.40679607732354012</v>
      </c>
      <c r="L185" s="34">
        <f>SUM(L180:L184)</f>
        <v>0</v>
      </c>
      <c r="M185" s="39">
        <f t="shared" si="43"/>
        <v>0</v>
      </c>
      <c r="N185" s="34">
        <f t="shared" si="44"/>
        <v>225632</v>
      </c>
      <c r="O185" s="39">
        <f t="shared" si="45"/>
        <v>1.3008250073506944</v>
      </c>
      <c r="P185" s="34">
        <f>SUM(P180:P184)</f>
        <v>82021</v>
      </c>
      <c r="Q185" s="34">
        <f>SUM(Q180:Q184)</f>
        <v>393000</v>
      </c>
      <c r="R185" s="34">
        <f>SUM(R180:R184)</f>
        <v>438000</v>
      </c>
      <c r="S185" s="34">
        <f>SUM(S180:S184)</f>
        <v>303217</v>
      </c>
      <c r="T185" s="39">
        <f t="shared" si="46"/>
        <v>0.69227625570776252</v>
      </c>
      <c r="U185" s="39">
        <f t="shared" si="47"/>
        <v>-0.13973250752855981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300000</v>
      </c>
      <c r="K188" s="38">
        <f t="shared" si="42"/>
        <v>0.14502562119307744</v>
      </c>
      <c r="L188" s="33">
        <v>0</v>
      </c>
      <c r="M188" s="38">
        <f t="shared" si="43"/>
        <v>0</v>
      </c>
      <c r="N188" s="33">
        <f t="shared" si="44"/>
        <v>300000</v>
      </c>
      <c r="O188" s="38">
        <f t="shared" si="45"/>
        <v>0.14502562119307744</v>
      </c>
      <c r="P188" s="33">
        <v>0</v>
      </c>
      <c r="Q188" s="33">
        <v>1988753</v>
      </c>
      <c r="R188" s="33">
        <v>1988753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16455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7943000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2273246</v>
      </c>
      <c r="K190" s="38">
        <f t="shared" si="42"/>
        <v>0.28619488858114062</v>
      </c>
      <c r="L190" s="33">
        <v>0</v>
      </c>
      <c r="M190" s="38">
        <f t="shared" si="43"/>
        <v>0</v>
      </c>
      <c r="N190" s="33">
        <f t="shared" si="44"/>
        <v>9064829</v>
      </c>
      <c r="O190" s="38">
        <f t="shared" si="45"/>
        <v>1.1412349238323052</v>
      </c>
      <c r="P190" s="33">
        <v>3711630</v>
      </c>
      <c r="Q190" s="33">
        <v>15190000</v>
      </c>
      <c r="R190" s="33">
        <v>15476000</v>
      </c>
      <c r="S190" s="33">
        <v>16322927</v>
      </c>
      <c r="T190" s="38">
        <f t="shared" si="46"/>
        <v>1.0547251873869217</v>
      </c>
      <c r="U190" s="38">
        <f t="shared" si="47"/>
        <v>-0.38753431780646241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10028055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2573246</v>
      </c>
      <c r="K191" s="39">
        <f t="shared" si="42"/>
        <v>0.25660469552669984</v>
      </c>
      <c r="L191" s="34">
        <f>SUM(L186:L190)</f>
        <v>0</v>
      </c>
      <c r="M191" s="39">
        <f t="shared" si="43"/>
        <v>0</v>
      </c>
      <c r="N191" s="34">
        <f t="shared" si="44"/>
        <v>9364829</v>
      </c>
      <c r="O191" s="39">
        <f t="shared" si="45"/>
        <v>0.93386294750078658</v>
      </c>
      <c r="P191" s="34">
        <f>SUM(P186:P190)</f>
        <v>3711630</v>
      </c>
      <c r="Q191" s="34">
        <f>SUM(Q186:Q190)</f>
        <v>17178753</v>
      </c>
      <c r="R191" s="34">
        <f>SUM(R186:R190)</f>
        <v>17481208</v>
      </c>
      <c r="S191" s="34">
        <f>SUM(S186:S190)</f>
        <v>16322927</v>
      </c>
      <c r="T191" s="39">
        <f t="shared" si="46"/>
        <v>0.93374136386913309</v>
      </c>
      <c r="U191" s="39">
        <f t="shared" si="47"/>
        <v>-0.30670729571643729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612532</v>
      </c>
      <c r="K200" s="38">
        <f t="shared" si="42"/>
        <v>0.21739116547163964</v>
      </c>
      <c r="L200" s="33">
        <v>0</v>
      </c>
      <c r="M200" s="38">
        <f t="shared" si="43"/>
        <v>0</v>
      </c>
      <c r="N200" s="33">
        <f t="shared" si="44"/>
        <v>2806152</v>
      </c>
      <c r="O200" s="38">
        <f t="shared" si="45"/>
        <v>0.99591964790504428</v>
      </c>
      <c r="P200" s="33">
        <v>0</v>
      </c>
      <c r="Q200" s="33">
        <v>1400061</v>
      </c>
      <c r="R200" s="33">
        <v>3233958</v>
      </c>
      <c r="S200" s="33">
        <v>1616978</v>
      </c>
      <c r="T200" s="38">
        <f t="shared" si="46"/>
        <v>0.49999969078138923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612532</v>
      </c>
      <c r="K204" s="39">
        <f t="shared" si="42"/>
        <v>0.21739116547163964</v>
      </c>
      <c r="L204" s="34">
        <f>SUM(L199:L203)</f>
        <v>0</v>
      </c>
      <c r="M204" s="39">
        <f t="shared" si="43"/>
        <v>0</v>
      </c>
      <c r="N204" s="34">
        <f t="shared" si="44"/>
        <v>2806152</v>
      </c>
      <c r="O204" s="39">
        <f t="shared" si="45"/>
        <v>0.99591964790504428</v>
      </c>
      <c r="P204" s="34">
        <f>SUM(P199:P203)</f>
        <v>0</v>
      </c>
      <c r="Q204" s="34">
        <f>SUM(Q199:Q203)</f>
        <v>1400061</v>
      </c>
      <c r="R204" s="34">
        <f>SUM(R199:R203)</f>
        <v>3233958</v>
      </c>
      <c r="S204" s="34">
        <f>SUM(S199:S203)</f>
        <v>1616978</v>
      </c>
      <c r="T204" s="39">
        <f t="shared" si="46"/>
        <v>0.49999969078138923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13019157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3256338</v>
      </c>
      <c r="K205" s="39">
        <f t="shared" si="42"/>
        <v>0.25011895931510775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12396613</v>
      </c>
      <c r="O205" s="39">
        <f t="shared" si="45"/>
        <v>0.95218246465573775</v>
      </c>
      <c r="P205" s="34">
        <f>SUM(P173:P178,P180:P184,P186:P190,P192:P197,P199:P203)</f>
        <v>3793651</v>
      </c>
      <c r="Q205" s="34">
        <f>SUM(Q173:Q178,Q180:Q184,Q186:Q190,Q192:Q197,Q199:Q203)</f>
        <v>18971814</v>
      </c>
      <c r="R205" s="34">
        <f>SUM(R173:R178,R180:R184,R186:R190,R192:R197,R199:R203)</f>
        <v>21153166</v>
      </c>
      <c r="S205" s="34">
        <f>SUM(S173:S178,S180:S184,S186:S190,S192:S197,S199:S203)</f>
        <v>18243122</v>
      </c>
      <c r="T205" s="39">
        <f t="shared" si="46"/>
        <v>0.86242986038118363</v>
      </c>
      <c r="U205" s="39">
        <f t="shared" si="47"/>
        <v>-0.1416347998273958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3274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0</v>
      </c>
      <c r="Q216" s="34">
        <f>SUM(Q208:Q215)</f>
        <v>0</v>
      </c>
      <c r="R216" s="34">
        <f>SUM(R208:R215)</f>
        <v>0</v>
      </c>
      <c r="S216" s="34">
        <f>SUM(S208:S215)</f>
        <v>3274</v>
      </c>
      <c r="T216" s="39">
        <f t="shared" si="54"/>
        <v>0</v>
      </c>
      <c r="U216" s="39">
        <f t="shared" si="55"/>
        <v>0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42296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24541</v>
      </c>
      <c r="K218" s="38">
        <f t="shared" si="50"/>
        <v>0.58022035180631737</v>
      </c>
      <c r="L218" s="33">
        <v>0</v>
      </c>
      <c r="M218" s="38">
        <f t="shared" si="51"/>
        <v>0</v>
      </c>
      <c r="N218" s="33">
        <f t="shared" si="52"/>
        <v>44189</v>
      </c>
      <c r="O218" s="38">
        <f t="shared" si="53"/>
        <v>1.044756005296009</v>
      </c>
      <c r="P218" s="33">
        <v>12074</v>
      </c>
      <c r="Q218" s="33">
        <v>27812</v>
      </c>
      <c r="R218" s="33">
        <v>27812</v>
      </c>
      <c r="S218" s="33">
        <v>31953</v>
      </c>
      <c r="T218" s="38">
        <f t="shared" si="54"/>
        <v>1.1488925643607075</v>
      </c>
      <c r="U218" s="38">
        <f t="shared" si="55"/>
        <v>1.0325492794434323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381</v>
      </c>
      <c r="O219" s="38">
        <f t="shared" si="53"/>
        <v>9.5249999999999998E-5</v>
      </c>
      <c r="P219" s="33">
        <v>504</v>
      </c>
      <c r="Q219" s="33">
        <v>0</v>
      </c>
      <c r="R219" s="33">
        <v>4000000</v>
      </c>
      <c r="S219" s="33">
        <v>3471265</v>
      </c>
      <c r="T219" s="38">
        <f t="shared" si="54"/>
        <v>0.86781624999999996</v>
      </c>
      <c r="U219" s="38">
        <f t="shared" si="55"/>
        <v>-1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520000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39131</v>
      </c>
      <c r="K223" s="38">
        <f t="shared" si="50"/>
        <v>7.5251923076923077E-2</v>
      </c>
      <c r="L223" s="33">
        <v>0</v>
      </c>
      <c r="M223" s="38">
        <f t="shared" si="51"/>
        <v>0</v>
      </c>
      <c r="N223" s="33">
        <f t="shared" si="52"/>
        <v>178261</v>
      </c>
      <c r="O223" s="38">
        <f t="shared" si="53"/>
        <v>0.34280961538461541</v>
      </c>
      <c r="P223" s="33">
        <v>0</v>
      </c>
      <c r="Q223" s="33">
        <v>1100000</v>
      </c>
      <c r="R223" s="33">
        <v>340000</v>
      </c>
      <c r="S223" s="33">
        <v>32174</v>
      </c>
      <c r="T223" s="38">
        <f t="shared" si="54"/>
        <v>9.4629411764705879E-2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4562296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63672</v>
      </c>
      <c r="K224" s="39">
        <f t="shared" si="50"/>
        <v>1.3956130860426416E-2</v>
      </c>
      <c r="L224" s="34">
        <f>SUM(L217:L223)</f>
        <v>0</v>
      </c>
      <c r="M224" s="39">
        <f t="shared" si="51"/>
        <v>0</v>
      </c>
      <c r="N224" s="34">
        <f t="shared" si="52"/>
        <v>222831</v>
      </c>
      <c r="O224" s="39">
        <f t="shared" si="53"/>
        <v>4.884185506595802E-2</v>
      </c>
      <c r="P224" s="34">
        <f>SUM(P217:P223)</f>
        <v>12578</v>
      </c>
      <c r="Q224" s="34">
        <f>SUM(Q217:Q223)</f>
        <v>1127812</v>
      </c>
      <c r="R224" s="34">
        <f>SUM(R217:R223)</f>
        <v>4367812</v>
      </c>
      <c r="S224" s="34">
        <f>SUM(S217:S223)</f>
        <v>3535392</v>
      </c>
      <c r="T224" s="39">
        <f t="shared" si="54"/>
        <v>0.80941945303506657</v>
      </c>
      <c r="U224" s="39">
        <f t="shared" si="55"/>
        <v>4.0621720464302751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275050</v>
      </c>
      <c r="K226" s="38">
        <f t="shared" si="50"/>
        <v>0.23770592393756126</v>
      </c>
      <c r="L226" s="33">
        <v>0</v>
      </c>
      <c r="M226" s="38">
        <f t="shared" si="51"/>
        <v>0</v>
      </c>
      <c r="N226" s="33">
        <f t="shared" si="52"/>
        <v>823923</v>
      </c>
      <c r="O226" s="38">
        <f t="shared" si="53"/>
        <v>0.71205736400075359</v>
      </c>
      <c r="P226" s="33">
        <v>274877</v>
      </c>
      <c r="Q226" s="33">
        <v>1170276</v>
      </c>
      <c r="R226" s="33">
        <v>1092006</v>
      </c>
      <c r="S226" s="33">
        <v>822049</v>
      </c>
      <c r="T226" s="38">
        <f t="shared" si="54"/>
        <v>0.75278798834438643</v>
      </c>
      <c r="U226" s="38">
        <f t="shared" si="55"/>
        <v>6.2937241020533108E-4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275050</v>
      </c>
      <c r="K230" s="39">
        <f t="shared" si="50"/>
        <v>0.23765580906660583</v>
      </c>
      <c r="L230" s="34">
        <f>SUM(L225:L229)</f>
        <v>0</v>
      </c>
      <c r="M230" s="39">
        <f t="shared" si="51"/>
        <v>0</v>
      </c>
      <c r="N230" s="34">
        <f t="shared" si="52"/>
        <v>823923</v>
      </c>
      <c r="O230" s="39">
        <f t="shared" si="53"/>
        <v>0.71190724295068197</v>
      </c>
      <c r="P230" s="34">
        <f>SUM(P225:P229)</f>
        <v>274877</v>
      </c>
      <c r="Q230" s="34">
        <f>SUM(Q225:Q229)</f>
        <v>1170508</v>
      </c>
      <c r="R230" s="34">
        <f>SUM(R225:R229)</f>
        <v>1092238</v>
      </c>
      <c r="S230" s="34">
        <f>SUM(S225:S229)</f>
        <v>822049</v>
      </c>
      <c r="T230" s="39">
        <f t="shared" si="54"/>
        <v>0.75262809021477006</v>
      </c>
      <c r="U230" s="39">
        <f t="shared" si="55"/>
        <v>6.2937241020533108E-4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5719642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338722</v>
      </c>
      <c r="K231" s="39">
        <f t="shared" si="50"/>
        <v>5.9220839346238806E-2</v>
      </c>
      <c r="L231" s="34">
        <f>SUM(L208:L215,L217:L223,L225:L229)</f>
        <v>0</v>
      </c>
      <c r="M231" s="39">
        <f t="shared" si="51"/>
        <v>0</v>
      </c>
      <c r="N231" s="34">
        <f t="shared" si="52"/>
        <v>1046754</v>
      </c>
      <c r="O231" s="39">
        <f t="shared" si="53"/>
        <v>0.18301040519668887</v>
      </c>
      <c r="P231" s="34">
        <f>SUM(P208:P215,P217:P223,P225:P229)</f>
        <v>287455</v>
      </c>
      <c r="Q231" s="34">
        <f>SUM(Q208:Q215,Q217:Q223,Q225:Q229)</f>
        <v>2298320</v>
      </c>
      <c r="R231" s="34">
        <f>SUM(R208:R215,R217:R223,R225:R229)</f>
        <v>5460050</v>
      </c>
      <c r="S231" s="34">
        <f>SUM(S208:S215,S217:S223,S225:S229)</f>
        <v>4360715</v>
      </c>
      <c r="T231" s="39">
        <f t="shared" si="54"/>
        <v>0.79865843719379859</v>
      </c>
      <c r="U231" s="39">
        <f t="shared" si="55"/>
        <v>0.17834791532587713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1510</v>
      </c>
      <c r="K248" s="38">
        <f t="shared" si="58"/>
        <v>0.21925366632786408</v>
      </c>
      <c r="L248" s="33">
        <v>0</v>
      </c>
      <c r="M248" s="38">
        <f t="shared" si="59"/>
        <v>0</v>
      </c>
      <c r="N248" s="33">
        <f t="shared" si="60"/>
        <v>10850</v>
      </c>
      <c r="O248" s="38">
        <f t="shared" si="61"/>
        <v>1.5754319732829969</v>
      </c>
      <c r="P248" s="33">
        <v>0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17901607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0.93293116087287586</v>
      </c>
      <c r="P253" s="33">
        <v>5984999</v>
      </c>
      <c r="Q253" s="33">
        <v>17158010</v>
      </c>
      <c r="R253" s="33">
        <v>23073155</v>
      </c>
      <c r="S253" s="33">
        <v>15940741</v>
      </c>
      <c r="T253" s="38">
        <f t="shared" si="62"/>
        <v>0.69087825223728616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17908494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1510</v>
      </c>
      <c r="K254" s="39">
        <f t="shared" si="58"/>
        <v>8.4317531111214605E-5</v>
      </c>
      <c r="L254" s="34">
        <f>SUM(L248:L253)</f>
        <v>0</v>
      </c>
      <c r="M254" s="39">
        <f t="shared" si="59"/>
        <v>0</v>
      </c>
      <c r="N254" s="34">
        <f t="shared" si="60"/>
        <v>16711817</v>
      </c>
      <c r="O254" s="39">
        <f t="shared" si="61"/>
        <v>0.93317824491551327</v>
      </c>
      <c r="P254" s="34">
        <f>SUM(P248:P253)</f>
        <v>5984999</v>
      </c>
      <c r="Q254" s="34">
        <f>SUM(Q248:Q253)</f>
        <v>17373684</v>
      </c>
      <c r="R254" s="34">
        <f>SUM(R248:R253)</f>
        <v>23288829</v>
      </c>
      <c r="S254" s="34">
        <f>SUM(S248:S253)</f>
        <v>15945160</v>
      </c>
      <c r="T254" s="39">
        <f t="shared" si="62"/>
        <v>0.68466989044404081</v>
      </c>
      <c r="U254" s="39">
        <f t="shared" si="63"/>
        <v>-0.99974770254765288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200456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32574</v>
      </c>
      <c r="K255" s="38">
        <f t="shared" si="58"/>
        <v>0.16249950113740672</v>
      </c>
      <c r="L255" s="33">
        <v>0</v>
      </c>
      <c r="M255" s="38">
        <f t="shared" si="59"/>
        <v>0</v>
      </c>
      <c r="N255" s="33">
        <f t="shared" si="60"/>
        <v>143188</v>
      </c>
      <c r="O255" s="38">
        <f t="shared" si="61"/>
        <v>0.71431137007622625</v>
      </c>
      <c r="P255" s="33">
        <v>48452</v>
      </c>
      <c r="Q255" s="33">
        <v>444000</v>
      </c>
      <c r="R255" s="33">
        <v>444000</v>
      </c>
      <c r="S255" s="33">
        <v>176848</v>
      </c>
      <c r="T255" s="38">
        <f t="shared" si="62"/>
        <v>0.39830630630630631</v>
      </c>
      <c r="U255" s="38">
        <f t="shared" si="63"/>
        <v>-0.32770577065962192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-262461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200456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32574</v>
      </c>
      <c r="K259" s="39">
        <f t="shared" si="58"/>
        <v>0.16249950113740672</v>
      </c>
      <c r="L259" s="34">
        <f>SUM(L255:L258)</f>
        <v>0</v>
      </c>
      <c r="M259" s="39">
        <f t="shared" si="59"/>
        <v>0</v>
      </c>
      <c r="N259" s="34">
        <f t="shared" si="60"/>
        <v>143188</v>
      </c>
      <c r="O259" s="39">
        <f t="shared" si="61"/>
        <v>0.71431137007622625</v>
      </c>
      <c r="P259" s="34">
        <f>SUM(P255:P258)</f>
        <v>-214009</v>
      </c>
      <c r="Q259" s="34">
        <f>SUM(Q255:Q258)</f>
        <v>444000</v>
      </c>
      <c r="R259" s="34">
        <f>SUM(R255:R258)</f>
        <v>444000</v>
      </c>
      <c r="S259" s="34">
        <f>SUM(S255:S258)</f>
        <v>176848</v>
      </c>
      <c r="T259" s="39">
        <f t="shared" si="62"/>
        <v>0.39830630630630631</v>
      </c>
      <c r="U259" s="39">
        <f t="shared" si="63"/>
        <v>-1.152208551976786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18108950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34084</v>
      </c>
      <c r="K260" s="39">
        <f t="shared" si="58"/>
        <v>1.882163239724004E-3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16855005</v>
      </c>
      <c r="O260" s="39">
        <f t="shared" si="61"/>
        <v>0.93075551039679272</v>
      </c>
      <c r="P260" s="34">
        <f>SUM(P234:P239,P241:P246,P248:P253,P255:P258)</f>
        <v>5770990</v>
      </c>
      <c r="Q260" s="34">
        <f>SUM(Q234:Q239,Q241:Q246,Q248:Q253,Q255:Q258)</f>
        <v>17817684</v>
      </c>
      <c r="R260" s="34">
        <f>SUM(R234:R239,R241:R246,R248:R253,R255:R258)</f>
        <v>23732829</v>
      </c>
      <c r="S260" s="34">
        <f>SUM(S234:S239,S241:S246,S248:S253,S255:S258)</f>
        <v>16122008</v>
      </c>
      <c r="T260" s="39">
        <f t="shared" si="62"/>
        <v>0.67931252527880259</v>
      </c>
      <c r="U260" s="39">
        <f t="shared" si="63"/>
        <v>-0.99409390763109973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1925009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79</v>
      </c>
      <c r="K263" s="38">
        <f t="shared" ref="K263:K299" si="66">IF(($E263     =0),0,($J263     /$E263     ))</f>
        <v>4.1038769169390895E-5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130</v>
      </c>
      <c r="O263" s="38">
        <f t="shared" ref="O263:O299" si="69">IF(($E263     =0),0,($N263     /$E263     ))</f>
        <v>6.7532151797731858E-5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130751</v>
      </c>
      <c r="K264" s="38">
        <f t="shared" si="66"/>
        <v>0.23432078853046595</v>
      </c>
      <c r="L264" s="33">
        <v>0</v>
      </c>
      <c r="M264" s="38">
        <f t="shared" si="67"/>
        <v>0</v>
      </c>
      <c r="N264" s="33">
        <f t="shared" si="68"/>
        <v>521475</v>
      </c>
      <c r="O264" s="38">
        <f t="shared" si="69"/>
        <v>0.9345430107526882</v>
      </c>
      <c r="P264" s="33">
        <v>50167</v>
      </c>
      <c r="Q264" s="33">
        <v>515736</v>
      </c>
      <c r="R264" s="33">
        <v>520736</v>
      </c>
      <c r="S264" s="33">
        <v>522274</v>
      </c>
      <c r="T264" s="38">
        <f t="shared" si="70"/>
        <v>1.0029535119523136</v>
      </c>
      <c r="U264" s="38">
        <f t="shared" si="71"/>
        <v>1.6063149082065902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3000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1500</v>
      </c>
      <c r="O265" s="38">
        <f t="shared" si="69"/>
        <v>0.5</v>
      </c>
      <c r="P265" s="33">
        <v>205</v>
      </c>
      <c r="Q265" s="33">
        <v>14163</v>
      </c>
      <c r="R265" s="33">
        <v>9213</v>
      </c>
      <c r="S265" s="33">
        <v>1655</v>
      </c>
      <c r="T265" s="38">
        <f t="shared" si="70"/>
        <v>0.17963746879409531</v>
      </c>
      <c r="U265" s="38">
        <f t="shared" si="71"/>
        <v>-1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2486009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130830</v>
      </c>
      <c r="K267" s="39">
        <f t="shared" si="66"/>
        <v>5.2626519051218235E-2</v>
      </c>
      <c r="L267" s="34">
        <f>SUM(L263:L266)</f>
        <v>0</v>
      </c>
      <c r="M267" s="39">
        <f t="shared" si="67"/>
        <v>0</v>
      </c>
      <c r="N267" s="34">
        <f t="shared" si="68"/>
        <v>523105</v>
      </c>
      <c r="O267" s="39">
        <f t="shared" si="69"/>
        <v>0.21041959220582065</v>
      </c>
      <c r="P267" s="34">
        <f>SUM(P263:P266)</f>
        <v>50372</v>
      </c>
      <c r="Q267" s="34">
        <f>SUM(Q263:Q266)</f>
        <v>529899</v>
      </c>
      <c r="R267" s="34">
        <f>SUM(R263:R266)</f>
        <v>529949</v>
      </c>
      <c r="S267" s="34">
        <f>SUM(S263:S266)</f>
        <v>523929</v>
      </c>
      <c r="T267" s="39">
        <f t="shared" si="70"/>
        <v>0.98864041634194988</v>
      </c>
      <c r="U267" s="39">
        <f t="shared" si="71"/>
        <v>1.5972762645914398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0</v>
      </c>
      <c r="Q271" s="33">
        <v>160000</v>
      </c>
      <c r="R271" s="33">
        <v>266283</v>
      </c>
      <c r="S271" s="33">
        <v>266283</v>
      </c>
      <c r="T271" s="38">
        <f t="shared" si="70"/>
        <v>1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4265212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8.1914568373154723E-2</v>
      </c>
      <c r="P275" s="34">
        <f>SUM(P268:P274)</f>
        <v>0</v>
      </c>
      <c r="Q275" s="34">
        <f>SUM(Q268:Q274)</f>
        <v>4897600</v>
      </c>
      <c r="R275" s="34">
        <f>SUM(R268:R274)</f>
        <v>5003883</v>
      </c>
      <c r="S275" s="34">
        <f>SUM(S268:S274)</f>
        <v>266283</v>
      </c>
      <c r="T275" s="39">
        <f t="shared" si="70"/>
        <v>5.3215273018973462E-2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7781</v>
      </c>
      <c r="K296" s="38">
        <f t="shared" si="66"/>
        <v>2.1874745225705424E-3</v>
      </c>
      <c r="L296" s="33">
        <v>0</v>
      </c>
      <c r="M296" s="38">
        <f t="shared" si="67"/>
        <v>0</v>
      </c>
      <c r="N296" s="33">
        <f t="shared" si="68"/>
        <v>24222</v>
      </c>
      <c r="O296" s="38">
        <f t="shared" si="69"/>
        <v>6.8095370628073106E-3</v>
      </c>
      <c r="P296" s="33">
        <v>4935</v>
      </c>
      <c r="Q296" s="33">
        <v>4557070</v>
      </c>
      <c r="R296" s="33">
        <v>4557070</v>
      </c>
      <c r="S296" s="33">
        <v>28159</v>
      </c>
      <c r="T296" s="38">
        <f t="shared" si="70"/>
        <v>6.1791896986440852E-3</v>
      </c>
      <c r="U296" s="38">
        <f t="shared" si="71"/>
        <v>0.57669706180344482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7781</v>
      </c>
      <c r="K298" s="39">
        <f t="shared" si="66"/>
        <v>2.1874745225705424E-3</v>
      </c>
      <c r="L298" s="34">
        <f>SUM(L293:L297)</f>
        <v>0</v>
      </c>
      <c r="M298" s="39">
        <f t="shared" si="67"/>
        <v>0</v>
      </c>
      <c r="N298" s="34">
        <f t="shared" si="68"/>
        <v>24222</v>
      </c>
      <c r="O298" s="39">
        <f t="shared" si="69"/>
        <v>6.8095370628073106E-3</v>
      </c>
      <c r="P298" s="34">
        <f>SUM(P293:P297)</f>
        <v>4935</v>
      </c>
      <c r="Q298" s="34">
        <f>SUM(Q293:Q297)</f>
        <v>4557070</v>
      </c>
      <c r="R298" s="34">
        <f>SUM(R293:R297)</f>
        <v>4557070</v>
      </c>
      <c r="S298" s="34">
        <f>SUM(S293:S297)</f>
        <v>28159</v>
      </c>
      <c r="T298" s="39">
        <f t="shared" si="70"/>
        <v>6.1791896986440852E-3</v>
      </c>
      <c r="U298" s="39">
        <f t="shared" si="71"/>
        <v>0.57669706180344482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10313291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138611</v>
      </c>
      <c r="K299" s="39">
        <f t="shared" si="66"/>
        <v>1.3440035775195328E-2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896710</v>
      </c>
      <c r="O299" s="39">
        <f t="shared" si="69"/>
        <v>8.6947027869183555E-2</v>
      </c>
      <c r="P299" s="34">
        <f>SUM(P263:P266,P268:P274,P276:P284,P286:P291,P293:P297)</f>
        <v>55307</v>
      </c>
      <c r="Q299" s="34">
        <f>SUM(Q263:Q266,Q268:Q274,Q276:Q284,Q286:Q291,Q293:Q297)</f>
        <v>9984569</v>
      </c>
      <c r="R299" s="34">
        <f>SUM(R263:R266,R268:R274,R276:R284,R286:R291,R293:R297)</f>
        <v>10090902</v>
      </c>
      <c r="S299" s="34">
        <f>SUM(S263:S266,S268:S274,S276:S284,S286:S291,S293:S297)</f>
        <v>818371</v>
      </c>
      <c r="T299" s="39">
        <f t="shared" si="70"/>
        <v>8.1099885817937784E-2</v>
      </c>
      <c r="U299" s="39">
        <f t="shared" si="71"/>
        <v>1.5062107870613124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51053412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10718519</v>
      </c>
      <c r="K302" s="38">
        <f t="shared" ref="K302:K339" si="74">IF(($E302     =0),0,($J302     /$E302     ))</f>
        <v>0.20994716278708267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24692863</v>
      </c>
      <c r="O302" s="38">
        <f t="shared" ref="O302:O339" si="77">IF(($E302     =0),0,($N302     /$E302     ))</f>
        <v>0.48366724245580295</v>
      </c>
      <c r="P302" s="33">
        <v>6074616</v>
      </c>
      <c r="Q302" s="33">
        <v>38544605</v>
      </c>
      <c r="R302" s="33">
        <v>48541079</v>
      </c>
      <c r="S302" s="33">
        <v>21908831</v>
      </c>
      <c r="T302" s="38">
        <f t="shared" ref="T302:T339" si="78">IF(($R302     =0),0,($S302     /$R302     ))</f>
        <v>0.45134618865806425</v>
      </c>
      <c r="U302" s="38">
        <f t="shared" ref="U302:U339" si="79">IF(($P302     =0),0,(($J302     /$P302     )-1))</f>
        <v>0.76447679985039385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51053412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10718519</v>
      </c>
      <c r="K303" s="39">
        <f t="shared" si="74"/>
        <v>0.20994716278708267</v>
      </c>
      <c r="L303" s="34">
        <f>L302</f>
        <v>0</v>
      </c>
      <c r="M303" s="39">
        <f t="shared" si="75"/>
        <v>0</v>
      </c>
      <c r="N303" s="34">
        <f t="shared" si="76"/>
        <v>24692863</v>
      </c>
      <c r="O303" s="39">
        <f t="shared" si="77"/>
        <v>0.48366724245580295</v>
      </c>
      <c r="P303" s="34">
        <f>P302</f>
        <v>6074616</v>
      </c>
      <c r="Q303" s="34">
        <f>Q302</f>
        <v>38544605</v>
      </c>
      <c r="R303" s="34">
        <f>R302</f>
        <v>48541079</v>
      </c>
      <c r="S303" s="34">
        <f>S302</f>
        <v>21908831</v>
      </c>
      <c r="T303" s="39">
        <f t="shared" si="78"/>
        <v>0.45134618865806425</v>
      </c>
      <c r="U303" s="39">
        <f t="shared" si="79"/>
        <v>0.76447679985039385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231</v>
      </c>
      <c r="O311" s="38">
        <f t="shared" si="77"/>
        <v>1.6413244280233052E-2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98780</v>
      </c>
      <c r="K313" s="38">
        <f t="shared" si="74"/>
        <v>0.10006442698477659</v>
      </c>
      <c r="L313" s="33">
        <v>0</v>
      </c>
      <c r="M313" s="38">
        <f t="shared" si="75"/>
        <v>0</v>
      </c>
      <c r="N313" s="33">
        <f t="shared" si="76"/>
        <v>229544</v>
      </c>
      <c r="O313" s="38">
        <f t="shared" si="77"/>
        <v>0.23252873889242315</v>
      </c>
      <c r="P313" s="33">
        <v>726441</v>
      </c>
      <c r="Q313" s="33">
        <v>130634</v>
      </c>
      <c r="R313" s="33">
        <v>130632</v>
      </c>
      <c r="S313" s="33">
        <v>832722</v>
      </c>
      <c r="T313" s="38">
        <f t="shared" si="78"/>
        <v>6.374563659746463</v>
      </c>
      <c r="U313" s="38">
        <f t="shared" si="79"/>
        <v>-0.86402199215077347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3377790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98780</v>
      </c>
      <c r="K317" s="39">
        <f t="shared" si="74"/>
        <v>9.8657861567379587E-2</v>
      </c>
      <c r="L317" s="34">
        <f>SUM(L311:L316)</f>
        <v>0</v>
      </c>
      <c r="M317" s="39">
        <f t="shared" si="75"/>
        <v>0</v>
      </c>
      <c r="N317" s="34">
        <f t="shared" si="76"/>
        <v>229775</v>
      </c>
      <c r="O317" s="39">
        <f t="shared" si="77"/>
        <v>0.22949089027783603</v>
      </c>
      <c r="P317" s="34">
        <f>SUM(P311:P316)</f>
        <v>726441</v>
      </c>
      <c r="Q317" s="34">
        <f>SUM(Q311:Q316)</f>
        <v>2394039</v>
      </c>
      <c r="R317" s="34">
        <f>SUM(R311:R316)</f>
        <v>3521827</v>
      </c>
      <c r="S317" s="34">
        <f>SUM(S311:S316)</f>
        <v>832722</v>
      </c>
      <c r="T317" s="39">
        <f t="shared" si="78"/>
        <v>0.23644602645161161</v>
      </c>
      <c r="U317" s="39">
        <f t="shared" si="79"/>
        <v>-0.86402199215077347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486700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81701</v>
      </c>
      <c r="K319" s="38">
        <f t="shared" si="74"/>
        <v>0.16786726936511198</v>
      </c>
      <c r="L319" s="33">
        <v>0</v>
      </c>
      <c r="M319" s="38">
        <f t="shared" si="75"/>
        <v>0</v>
      </c>
      <c r="N319" s="33">
        <f t="shared" si="76"/>
        <v>117404</v>
      </c>
      <c r="O319" s="38">
        <f t="shared" si="77"/>
        <v>0.24122457365933841</v>
      </c>
      <c r="P319" s="33">
        <v>0</v>
      </c>
      <c r="Q319" s="33">
        <v>31600</v>
      </c>
      <c r="R319" s="33">
        <v>31600</v>
      </c>
      <c r="S319" s="33">
        <v>32457</v>
      </c>
      <c r="T319" s="38">
        <f t="shared" si="78"/>
        <v>1.0271202531645569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4550600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216907</v>
      </c>
      <c r="K320" s="38">
        <f t="shared" si="74"/>
        <v>4.7665582560541465E-2</v>
      </c>
      <c r="L320" s="33">
        <v>0</v>
      </c>
      <c r="M320" s="38">
        <f t="shared" si="75"/>
        <v>0</v>
      </c>
      <c r="N320" s="33">
        <f t="shared" si="76"/>
        <v>692275</v>
      </c>
      <c r="O320" s="38">
        <f t="shared" si="77"/>
        <v>0.15212829077484288</v>
      </c>
      <c r="P320" s="33">
        <v>326824</v>
      </c>
      <c r="Q320" s="33">
        <v>12460400</v>
      </c>
      <c r="R320" s="33">
        <v>7460400</v>
      </c>
      <c r="S320" s="33">
        <v>1089948</v>
      </c>
      <c r="T320" s="38">
        <f t="shared" si="78"/>
        <v>0.14609779636480619</v>
      </c>
      <c r="U320" s="38">
        <f t="shared" si="79"/>
        <v>-0.33631863021075559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5172500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298608</v>
      </c>
      <c r="K323" s="39">
        <f t="shared" si="74"/>
        <v>5.7729917834702757E-2</v>
      </c>
      <c r="L323" s="34">
        <f>SUM(L318:L322)</f>
        <v>0</v>
      </c>
      <c r="M323" s="39">
        <f t="shared" si="75"/>
        <v>0</v>
      </c>
      <c r="N323" s="34">
        <f t="shared" si="76"/>
        <v>809679</v>
      </c>
      <c r="O323" s="39">
        <f t="shared" si="77"/>
        <v>0.15653533107781537</v>
      </c>
      <c r="P323" s="34">
        <f>SUM(P318:P322)</f>
        <v>326824</v>
      </c>
      <c r="Q323" s="34">
        <f>SUM(Q318:Q322)</f>
        <v>12692000</v>
      </c>
      <c r="R323" s="34">
        <f>SUM(R318:R322)</f>
        <v>7692000</v>
      </c>
      <c r="S323" s="34">
        <f>SUM(S318:S322)</f>
        <v>1122405</v>
      </c>
      <c r="T323" s="39">
        <f t="shared" si="78"/>
        <v>0.14591848673946958</v>
      </c>
      <c r="U323" s="39">
        <f t="shared" si="79"/>
        <v>-8.6333928964825057E-2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256680</v>
      </c>
      <c r="K325" s="38">
        <f t="shared" si="74"/>
        <v>0.38586775144993551</v>
      </c>
      <c r="L325" s="33">
        <v>0</v>
      </c>
      <c r="M325" s="38">
        <f t="shared" si="75"/>
        <v>0</v>
      </c>
      <c r="N325" s="33">
        <f t="shared" si="76"/>
        <v>665898</v>
      </c>
      <c r="O325" s="38">
        <f t="shared" si="77"/>
        <v>1.001046298718284</v>
      </c>
      <c r="P325" s="33">
        <v>149234</v>
      </c>
      <c r="Q325" s="33">
        <v>689530</v>
      </c>
      <c r="R325" s="33">
        <v>689530</v>
      </c>
      <c r="S325" s="33">
        <v>367605</v>
      </c>
      <c r="T325" s="38">
        <f t="shared" si="78"/>
        <v>0.53312401200817949</v>
      </c>
      <c r="U325" s="38">
        <f t="shared" si="79"/>
        <v>0.71998338180307431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4306</v>
      </c>
      <c r="Q326" s="33">
        <v>9637</v>
      </c>
      <c r="R326" s="33">
        <v>3945152</v>
      </c>
      <c r="S326" s="33">
        <v>5036</v>
      </c>
      <c r="T326" s="38">
        <f t="shared" si="78"/>
        <v>1.2765034148240677E-3</v>
      </c>
      <c r="U326" s="38">
        <f t="shared" si="79"/>
        <v>-1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172</v>
      </c>
      <c r="K327" s="38">
        <f t="shared" si="74"/>
        <v>8.5999999999999993E-2</v>
      </c>
      <c r="L327" s="33">
        <v>0</v>
      </c>
      <c r="M327" s="38">
        <f t="shared" si="75"/>
        <v>0</v>
      </c>
      <c r="N327" s="33">
        <f t="shared" si="76"/>
        <v>1642</v>
      </c>
      <c r="O327" s="38">
        <f t="shared" si="77"/>
        <v>0.82099999999999995</v>
      </c>
      <c r="P327" s="33">
        <v>249</v>
      </c>
      <c r="Q327" s="33">
        <v>1700</v>
      </c>
      <c r="R327" s="33">
        <v>1700</v>
      </c>
      <c r="S327" s="33">
        <v>1529</v>
      </c>
      <c r="T327" s="38">
        <f t="shared" si="78"/>
        <v>0.89941176470588236</v>
      </c>
      <c r="U327" s="38">
        <f t="shared" si="79"/>
        <v>-0.30923694779116462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1100000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25001</v>
      </c>
      <c r="K331" s="38">
        <f t="shared" si="74"/>
        <v>0.21191239044567631</v>
      </c>
      <c r="L331" s="33">
        <v>0</v>
      </c>
      <c r="M331" s="38">
        <f t="shared" si="75"/>
        <v>0</v>
      </c>
      <c r="N331" s="33">
        <f t="shared" si="76"/>
        <v>62524</v>
      </c>
      <c r="O331" s="38">
        <f t="shared" si="77"/>
        <v>0.52996321348047937</v>
      </c>
      <c r="P331" s="33">
        <v>31989</v>
      </c>
      <c r="Q331" s="33">
        <v>111300</v>
      </c>
      <c r="R331" s="33">
        <v>111300</v>
      </c>
      <c r="S331" s="33">
        <v>85836</v>
      </c>
      <c r="T331" s="38">
        <f t="shared" si="78"/>
        <v>0.77121293800539081</v>
      </c>
      <c r="U331" s="38">
        <f t="shared" si="79"/>
        <v>-0.21845009221920031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1885719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281853</v>
      </c>
      <c r="K332" s="39">
        <f t="shared" si="74"/>
        <v>0.14946712633218417</v>
      </c>
      <c r="L332" s="34">
        <f>SUM(L324:L331)</f>
        <v>0</v>
      </c>
      <c r="M332" s="39">
        <f t="shared" si="75"/>
        <v>0</v>
      </c>
      <c r="N332" s="34">
        <f t="shared" si="76"/>
        <v>730064</v>
      </c>
      <c r="O332" s="39">
        <f t="shared" si="77"/>
        <v>0.38715418362969245</v>
      </c>
      <c r="P332" s="34">
        <f>SUM(P324:P331)</f>
        <v>185778</v>
      </c>
      <c r="Q332" s="34">
        <f>SUM(Q324:Q331)</f>
        <v>812167</v>
      </c>
      <c r="R332" s="34">
        <f>SUM(R324:R331)</f>
        <v>4747682</v>
      </c>
      <c r="S332" s="34">
        <f>SUM(S324:S331)</f>
        <v>460006</v>
      </c>
      <c r="T332" s="39">
        <f t="shared" si="78"/>
        <v>9.6890651058769317E-2</v>
      </c>
      <c r="U332" s="39">
        <f t="shared" si="79"/>
        <v>0.51714950101734325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59112869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11397760</v>
      </c>
      <c r="K338" s="39">
        <f t="shared" si="74"/>
        <v>0.192813514092845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26462381</v>
      </c>
      <c r="O338" s="39">
        <f t="shared" si="77"/>
        <v>0.44765854622958667</v>
      </c>
      <c r="P338" s="34">
        <f>SUM(P302,P304:P309,P311:P316,P318:P322,P324:P331,P333:P336)</f>
        <v>7313659</v>
      </c>
      <c r="Q338" s="34">
        <f>SUM(Q302,Q304:Q309,Q311:Q316,Q318:Q322,Q324:Q331,Q333:Q336)</f>
        <v>54442811</v>
      </c>
      <c r="R338" s="34">
        <f>SUM(R302,R304:R309,R311:R316,R318:R322,R324:R331,R333:R336)</f>
        <v>64502588</v>
      </c>
      <c r="S338" s="34">
        <f>SUM(S302,S304:S309,S311:S316,S318:S322,S324:S331,S333:S336)</f>
        <v>24323964</v>
      </c>
      <c r="T338" s="39">
        <f t="shared" si="78"/>
        <v>0.37710059013446096</v>
      </c>
      <c r="U338" s="39">
        <f t="shared" si="79"/>
        <v>0.55842103111452146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187043744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33384459</v>
      </c>
      <c r="K339" s="41">
        <f t="shared" si="74"/>
        <v>0.17848476664367882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110642556</v>
      </c>
      <c r="O339" s="41">
        <f t="shared" si="77"/>
        <v>0.5915330480125548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29964351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228422069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97044834</v>
      </c>
      <c r="T339" s="41">
        <f t="shared" si="78"/>
        <v>0.42484876537914557</v>
      </c>
      <c r="U339" s="41">
        <f t="shared" si="79"/>
        <v>0.11413923164896844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533823265</v>
      </c>
      <c r="K8" s="38">
        <f>IF(($E8       =0),0,($J8       /$E8       ))</f>
        <v>0.21889032188417576</v>
      </c>
      <c r="L8" s="33">
        <v>0</v>
      </c>
      <c r="M8" s="38">
        <f>IF(($E8       =0),0,($L8       /$E8       ))</f>
        <v>0</v>
      </c>
      <c r="N8" s="33">
        <f>$F8       +$H8       +$J8</f>
        <v>1649269176</v>
      </c>
      <c r="O8" s="38">
        <f>IF(($E8       =0),0,($N8       /$E8       ))</f>
        <v>0.67627075190941577</v>
      </c>
      <c r="P8" s="33">
        <v>472149255</v>
      </c>
      <c r="Q8" s="33">
        <v>2247390354</v>
      </c>
      <c r="R8" s="33">
        <v>2129390354</v>
      </c>
      <c r="S8" s="33">
        <v>1439128945</v>
      </c>
      <c r="T8" s="38">
        <f>IF(($R8       =0),0,($S8       /$R8       ))</f>
        <v>0.67584083035627385</v>
      </c>
      <c r="U8" s="38">
        <f>IF(($P8       =0),0,(($J8       /$P8       )-1))</f>
        <v>0.13062396974448265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4666434520</v>
      </c>
      <c r="E9" s="33">
        <v>4515887780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958150321</v>
      </c>
      <c r="K9" s="38">
        <f>IF(($E9       =0),0,($J9       /$E9       ))</f>
        <v>0.21217319111503696</v>
      </c>
      <c r="L9" s="33">
        <v>0</v>
      </c>
      <c r="M9" s="38">
        <f>IF(($E9       =0),0,($L9       /$E9       ))</f>
        <v>0</v>
      </c>
      <c r="N9" s="33">
        <f>$F9       +$H9       +$J9</f>
        <v>2524677104</v>
      </c>
      <c r="O9" s="38">
        <f>IF(($E9       =0),0,($N9       /$E9       ))</f>
        <v>0.55906550981654379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6954658304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1491973586</v>
      </c>
      <c r="K10" s="39">
        <f t="shared" ref="K10:K54" si="2">IF(($E10      =0),0,($J10      /$E10      ))</f>
        <v>0.21452866852450325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4173946280</v>
      </c>
      <c r="O10" s="39">
        <f t="shared" ref="O10:O54" si="5">IF(($E10      =0),0,($N10      /$E10      ))</f>
        <v>0.60016554337390493</v>
      </c>
      <c r="P10" s="34">
        <f>SUM(P8:P9)</f>
        <v>472149255</v>
      </c>
      <c r="Q10" s="34">
        <f>SUM(Q8:Q9)</f>
        <v>2247390354</v>
      </c>
      <c r="R10" s="34">
        <f>SUM(R8:R9)</f>
        <v>2129390354</v>
      </c>
      <c r="S10" s="34">
        <f>SUM(S8:S9)</f>
        <v>1439128945</v>
      </c>
      <c r="T10" s="39">
        <f t="shared" ref="T10:T54" si="6">IF(($R10      =0),0,($S10      /$R10      ))</f>
        <v>0.67584083035627385</v>
      </c>
      <c r="U10" s="39">
        <f t="shared" ref="U10:U54" si="7">IF(($P10      =0),0,(($J10      /$P10      )-1))</f>
        <v>2.1599617498072723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36487891</v>
      </c>
      <c r="K11" s="38">
        <f t="shared" si="2"/>
        <v>0.23137337323829968</v>
      </c>
      <c r="L11" s="33">
        <v>0</v>
      </c>
      <c r="M11" s="38">
        <f t="shared" si="3"/>
        <v>0</v>
      </c>
      <c r="N11" s="33">
        <f t="shared" si="4"/>
        <v>99458500</v>
      </c>
      <c r="O11" s="38">
        <f t="shared" si="5"/>
        <v>0.63067631511564837</v>
      </c>
      <c r="P11" s="33">
        <v>27678948</v>
      </c>
      <c r="Q11" s="33">
        <v>158222783</v>
      </c>
      <c r="R11" s="33">
        <v>151222783</v>
      </c>
      <c r="S11" s="33">
        <v>93078163</v>
      </c>
      <c r="T11" s="38">
        <f t="shared" si="6"/>
        <v>0.61550357131041555</v>
      </c>
      <c r="U11" s="38">
        <f t="shared" si="7"/>
        <v>0.31825425590596867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152530046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29657413</v>
      </c>
      <c r="K12" s="38">
        <f t="shared" si="2"/>
        <v>0.19443653088520016</v>
      </c>
      <c r="L12" s="33">
        <v>0</v>
      </c>
      <c r="M12" s="38">
        <f t="shared" si="3"/>
        <v>0</v>
      </c>
      <c r="N12" s="33">
        <f t="shared" si="4"/>
        <v>100903738</v>
      </c>
      <c r="O12" s="38">
        <f t="shared" si="5"/>
        <v>0.66153351845183339</v>
      </c>
      <c r="P12" s="33">
        <v>31886207</v>
      </c>
      <c r="Q12" s="33">
        <v>141930110</v>
      </c>
      <c r="R12" s="33">
        <v>140561210</v>
      </c>
      <c r="S12" s="33">
        <v>100869486</v>
      </c>
      <c r="T12" s="38">
        <f t="shared" si="6"/>
        <v>0.7176196476965444</v>
      </c>
      <c r="U12" s="38">
        <f t="shared" si="7"/>
        <v>-6.9898373299778216E-2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36846081</v>
      </c>
      <c r="K13" s="38">
        <f t="shared" si="2"/>
        <v>0.19693068125808316</v>
      </c>
      <c r="L13" s="33">
        <v>0</v>
      </c>
      <c r="M13" s="38">
        <f t="shared" si="3"/>
        <v>0</v>
      </c>
      <c r="N13" s="33">
        <f t="shared" si="4"/>
        <v>125648770</v>
      </c>
      <c r="O13" s="38">
        <f t="shared" si="5"/>
        <v>0.67155304455147358</v>
      </c>
      <c r="P13" s="33">
        <v>28801005</v>
      </c>
      <c r="Q13" s="33">
        <v>164231952</v>
      </c>
      <c r="R13" s="33">
        <v>165677040</v>
      </c>
      <c r="S13" s="33">
        <v>100669648</v>
      </c>
      <c r="T13" s="38">
        <f t="shared" si="6"/>
        <v>0.60762582431458212</v>
      </c>
      <c r="U13" s="38">
        <f t="shared" si="7"/>
        <v>0.27933316910295325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87377588</v>
      </c>
      <c r="E14" s="33">
        <v>92851381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22133298</v>
      </c>
      <c r="K14" s="38">
        <f t="shared" si="2"/>
        <v>0.23837338509806333</v>
      </c>
      <c r="L14" s="33">
        <v>0</v>
      </c>
      <c r="M14" s="38">
        <f t="shared" si="3"/>
        <v>0</v>
      </c>
      <c r="N14" s="33">
        <f t="shared" si="4"/>
        <v>71084572</v>
      </c>
      <c r="O14" s="38">
        <f t="shared" si="5"/>
        <v>0.76557366443478103</v>
      </c>
      <c r="P14" s="33">
        <v>17178492</v>
      </c>
      <c r="Q14" s="33">
        <v>78834444</v>
      </c>
      <c r="R14" s="33">
        <v>78834444</v>
      </c>
      <c r="S14" s="33">
        <v>53870229</v>
      </c>
      <c r="T14" s="38">
        <f t="shared" si="6"/>
        <v>0.68333365806448765</v>
      </c>
      <c r="U14" s="38">
        <f t="shared" si="7"/>
        <v>0.28843078891907381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38178503</v>
      </c>
      <c r="E15" s="33">
        <v>41342464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11169786</v>
      </c>
      <c r="K15" s="38">
        <f t="shared" si="2"/>
        <v>0.27017707507709265</v>
      </c>
      <c r="L15" s="33">
        <v>0</v>
      </c>
      <c r="M15" s="38">
        <f t="shared" si="3"/>
        <v>0</v>
      </c>
      <c r="N15" s="33">
        <f t="shared" si="4"/>
        <v>29501275</v>
      </c>
      <c r="O15" s="38">
        <f t="shared" si="5"/>
        <v>0.71358289143095099</v>
      </c>
      <c r="P15" s="33">
        <v>25423116</v>
      </c>
      <c r="Q15" s="33">
        <v>45880993</v>
      </c>
      <c r="R15" s="33">
        <v>38573830</v>
      </c>
      <c r="S15" s="33">
        <v>45177363</v>
      </c>
      <c r="T15" s="38">
        <f t="shared" si="6"/>
        <v>1.1711920491172383</v>
      </c>
      <c r="U15" s="38">
        <f t="shared" si="7"/>
        <v>-0.56064449377487802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349665930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86752719</v>
      </c>
      <c r="K16" s="38">
        <f t="shared" si="2"/>
        <v>0.24810172097693362</v>
      </c>
      <c r="L16" s="33">
        <v>0</v>
      </c>
      <c r="M16" s="38">
        <f t="shared" si="3"/>
        <v>0</v>
      </c>
      <c r="N16" s="33">
        <f t="shared" si="4"/>
        <v>258322337</v>
      </c>
      <c r="O16" s="38">
        <f t="shared" si="5"/>
        <v>0.73876896442269913</v>
      </c>
      <c r="P16" s="33">
        <v>70241503</v>
      </c>
      <c r="Q16" s="33">
        <v>299117173</v>
      </c>
      <c r="R16" s="33">
        <v>299117173</v>
      </c>
      <c r="S16" s="33">
        <v>221389894</v>
      </c>
      <c r="T16" s="38">
        <f t="shared" si="6"/>
        <v>0.74014437813639</v>
      </c>
      <c r="U16" s="38">
        <f t="shared" si="7"/>
        <v>0.23506353501575838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752264</v>
      </c>
      <c r="K17" s="38">
        <f t="shared" si="2"/>
        <v>0.15644993268982602</v>
      </c>
      <c r="L17" s="33">
        <v>0</v>
      </c>
      <c r="M17" s="38">
        <f t="shared" si="3"/>
        <v>0</v>
      </c>
      <c r="N17" s="33">
        <f t="shared" si="4"/>
        <v>2281523</v>
      </c>
      <c r="O17" s="38">
        <f t="shared" si="5"/>
        <v>0.47449315636570399</v>
      </c>
      <c r="P17" s="33">
        <v>647399</v>
      </c>
      <c r="Q17" s="33">
        <v>4701160</v>
      </c>
      <c r="R17" s="33">
        <v>10759909</v>
      </c>
      <c r="S17" s="33">
        <v>11760661</v>
      </c>
      <c r="T17" s="38">
        <f t="shared" si="6"/>
        <v>1.0930074780372214</v>
      </c>
      <c r="U17" s="38">
        <f t="shared" si="7"/>
        <v>0.16197893416579268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986001278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223799452</v>
      </c>
      <c r="K19" s="39">
        <f t="shared" si="2"/>
        <v>0.22697683765071144</v>
      </c>
      <c r="L19" s="34">
        <f>SUM(L11:L18)</f>
        <v>0</v>
      </c>
      <c r="M19" s="39">
        <f t="shared" si="3"/>
        <v>0</v>
      </c>
      <c r="N19" s="34">
        <f t="shared" si="4"/>
        <v>687200715</v>
      </c>
      <c r="O19" s="39">
        <f t="shared" si="5"/>
        <v>0.69695722544489436</v>
      </c>
      <c r="P19" s="34">
        <f>SUM(P11:P18)</f>
        <v>201856670</v>
      </c>
      <c r="Q19" s="34">
        <f>SUM(Q11:Q18)</f>
        <v>892918615</v>
      </c>
      <c r="R19" s="34">
        <f>SUM(R11:R18)</f>
        <v>884746389</v>
      </c>
      <c r="S19" s="34">
        <f>SUM(S11:S18)</f>
        <v>626815444</v>
      </c>
      <c r="T19" s="39">
        <f t="shared" si="6"/>
        <v>0.70846906163524337</v>
      </c>
      <c r="U19" s="39">
        <f t="shared" si="7"/>
        <v>0.108704765614136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838186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4307538</v>
      </c>
      <c r="Q20" s="33">
        <v>12492000</v>
      </c>
      <c r="R20" s="33">
        <v>13580218</v>
      </c>
      <c r="S20" s="33">
        <v>4307538</v>
      </c>
      <c r="T20" s="38">
        <f t="shared" si="6"/>
        <v>0.31719210987629209</v>
      </c>
      <c r="U20" s="38">
        <f t="shared" si="7"/>
        <v>-1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4943027</v>
      </c>
      <c r="K22" s="38">
        <f t="shared" si="2"/>
        <v>0.46342136603647144</v>
      </c>
      <c r="L22" s="33">
        <v>0</v>
      </c>
      <c r="M22" s="38">
        <f t="shared" si="3"/>
        <v>0</v>
      </c>
      <c r="N22" s="33">
        <f t="shared" si="4"/>
        <v>10056863</v>
      </c>
      <c r="O22" s="38">
        <f t="shared" si="5"/>
        <v>0.94285651069711862</v>
      </c>
      <c r="P22" s="33">
        <v>2569702</v>
      </c>
      <c r="Q22" s="33">
        <v>7434258</v>
      </c>
      <c r="R22" s="33">
        <v>9634258</v>
      </c>
      <c r="S22" s="33">
        <v>6996984</v>
      </c>
      <c r="T22" s="38">
        <f t="shared" si="6"/>
        <v>0.72626080804562221</v>
      </c>
      <c r="U22" s="38">
        <f t="shared" si="7"/>
        <v>0.92357985478471827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40200000</v>
      </c>
      <c r="E23" s="33">
        <v>39564688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7431620</v>
      </c>
      <c r="K23" s="38">
        <f t="shared" si="2"/>
        <v>0.18783466711528218</v>
      </c>
      <c r="L23" s="33">
        <v>0</v>
      </c>
      <c r="M23" s="38">
        <f t="shared" si="3"/>
        <v>0</v>
      </c>
      <c r="N23" s="33">
        <f t="shared" si="4"/>
        <v>29673049</v>
      </c>
      <c r="O23" s="38">
        <f t="shared" si="5"/>
        <v>0.74998819654536386</v>
      </c>
      <c r="P23" s="33">
        <v>12430638</v>
      </c>
      <c r="Q23" s="33">
        <v>34992000</v>
      </c>
      <c r="R23" s="33">
        <v>36533053</v>
      </c>
      <c r="S23" s="33">
        <v>28335211</v>
      </c>
      <c r="T23" s="38">
        <f t="shared" si="6"/>
        <v>0.77560479273385663</v>
      </c>
      <c r="U23" s="38">
        <f t="shared" si="7"/>
        <v>-0.40215297074856493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9365298</v>
      </c>
      <c r="K25" s="38">
        <f t="shared" si="2"/>
        <v>0.12010856904857187</v>
      </c>
      <c r="L25" s="33">
        <v>0</v>
      </c>
      <c r="M25" s="38">
        <f t="shared" si="3"/>
        <v>0</v>
      </c>
      <c r="N25" s="33">
        <f t="shared" si="4"/>
        <v>20806731</v>
      </c>
      <c r="O25" s="38">
        <f t="shared" si="5"/>
        <v>0.26684326403586528</v>
      </c>
      <c r="P25" s="33">
        <v>14532158</v>
      </c>
      <c r="Q25" s="33">
        <v>83951936</v>
      </c>
      <c r="R25" s="33">
        <v>118337936</v>
      </c>
      <c r="S25" s="33">
        <v>31816892</v>
      </c>
      <c r="T25" s="38">
        <f t="shared" si="6"/>
        <v>0.26886468596173591</v>
      </c>
      <c r="U25" s="38">
        <f t="shared" si="7"/>
        <v>-0.35554664351984067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129042855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21739945</v>
      </c>
      <c r="K27" s="39">
        <f t="shared" si="2"/>
        <v>0.16847073788006317</v>
      </c>
      <c r="L27" s="34">
        <f>SUM(L20:L26)</f>
        <v>0</v>
      </c>
      <c r="M27" s="39">
        <f t="shared" si="3"/>
        <v>0</v>
      </c>
      <c r="N27" s="34">
        <f t="shared" si="4"/>
        <v>60536643</v>
      </c>
      <c r="O27" s="39">
        <f t="shared" si="5"/>
        <v>0.46912045614613845</v>
      </c>
      <c r="P27" s="34">
        <f>SUM(P20:P26)</f>
        <v>33840036</v>
      </c>
      <c r="Q27" s="34">
        <f>SUM(Q20:Q26)</f>
        <v>138870195</v>
      </c>
      <c r="R27" s="34">
        <f>SUM(R20:R26)</f>
        <v>178085466</v>
      </c>
      <c r="S27" s="34">
        <f>SUM(S20:S26)</f>
        <v>71456625</v>
      </c>
      <c r="T27" s="39">
        <f t="shared" si="6"/>
        <v>0.40124905532717647</v>
      </c>
      <c r="U27" s="39">
        <f t="shared" si="7"/>
        <v>-0.35756732055485996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165098194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26780755</v>
      </c>
      <c r="K28" s="38">
        <f t="shared" si="2"/>
        <v>0.1622110717940379</v>
      </c>
      <c r="L28" s="33">
        <v>0</v>
      </c>
      <c r="M28" s="38">
        <f t="shared" si="3"/>
        <v>0</v>
      </c>
      <c r="N28" s="33">
        <f t="shared" si="4"/>
        <v>83971350</v>
      </c>
      <c r="O28" s="38">
        <f t="shared" si="5"/>
        <v>0.50861458847938701</v>
      </c>
      <c r="P28" s="33">
        <v>24988295</v>
      </c>
      <c r="Q28" s="33">
        <v>146812528</v>
      </c>
      <c r="R28" s="33">
        <v>146710559</v>
      </c>
      <c r="S28" s="33">
        <v>77843481</v>
      </c>
      <c r="T28" s="38">
        <f t="shared" si="6"/>
        <v>0.53059221865550932</v>
      </c>
      <c r="U28" s="38">
        <f t="shared" si="7"/>
        <v>7.1731984915337277E-2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16900000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3808277</v>
      </c>
      <c r="K30" s="38">
        <f t="shared" si="2"/>
        <v>0.22534183431952662</v>
      </c>
      <c r="L30" s="33">
        <v>0</v>
      </c>
      <c r="M30" s="38">
        <f t="shared" si="3"/>
        <v>0</v>
      </c>
      <c r="N30" s="33">
        <f t="shared" si="4"/>
        <v>6745653</v>
      </c>
      <c r="O30" s="38">
        <f t="shared" si="5"/>
        <v>0.39915106508875742</v>
      </c>
      <c r="P30" s="33">
        <v>4381875</v>
      </c>
      <c r="Q30" s="33">
        <v>29344368</v>
      </c>
      <c r="R30" s="33">
        <v>28344368</v>
      </c>
      <c r="S30" s="33">
        <v>11810981</v>
      </c>
      <c r="T30" s="38">
        <f t="shared" si="6"/>
        <v>0.41669586705902212</v>
      </c>
      <c r="U30" s="38">
        <f t="shared" si="7"/>
        <v>-0.13090241049778917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12801176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1551953</v>
      </c>
      <c r="K32" s="38">
        <f t="shared" si="2"/>
        <v>0.12123518964195165</v>
      </c>
      <c r="L32" s="33">
        <v>0</v>
      </c>
      <c r="M32" s="38">
        <f t="shared" si="3"/>
        <v>0</v>
      </c>
      <c r="N32" s="33">
        <f t="shared" si="4"/>
        <v>6861419</v>
      </c>
      <c r="O32" s="38">
        <f t="shared" si="5"/>
        <v>0.53599911445635928</v>
      </c>
      <c r="P32" s="33">
        <v>1326419</v>
      </c>
      <c r="Q32" s="33">
        <v>11478761</v>
      </c>
      <c r="R32" s="33">
        <v>11978761</v>
      </c>
      <c r="S32" s="33">
        <v>4038221</v>
      </c>
      <c r="T32" s="38">
        <f t="shared" si="6"/>
        <v>0.33711508226935993</v>
      </c>
      <c r="U32" s="38">
        <f t="shared" si="7"/>
        <v>0.17003224471302048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388025962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57803893</v>
      </c>
      <c r="K33" s="38">
        <f t="shared" si="2"/>
        <v>0.14896913779186766</v>
      </c>
      <c r="L33" s="33">
        <v>0</v>
      </c>
      <c r="M33" s="38">
        <f t="shared" si="3"/>
        <v>0</v>
      </c>
      <c r="N33" s="33">
        <f t="shared" si="4"/>
        <v>195261870</v>
      </c>
      <c r="O33" s="38">
        <f t="shared" si="5"/>
        <v>0.50321857072027565</v>
      </c>
      <c r="P33" s="33">
        <v>44869661</v>
      </c>
      <c r="Q33" s="33">
        <v>317107161</v>
      </c>
      <c r="R33" s="33">
        <v>313177732</v>
      </c>
      <c r="S33" s="33">
        <v>164150945</v>
      </c>
      <c r="T33" s="38">
        <f t="shared" si="6"/>
        <v>0.52414628572634281</v>
      </c>
      <c r="U33" s="38">
        <f t="shared" si="7"/>
        <v>0.28826230712997813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582825332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89944878</v>
      </c>
      <c r="K35" s="39">
        <f t="shared" si="2"/>
        <v>0.15432561534576539</v>
      </c>
      <c r="L35" s="34">
        <f>SUM(L28:L34)</f>
        <v>0</v>
      </c>
      <c r="M35" s="39">
        <f t="shared" si="3"/>
        <v>0</v>
      </c>
      <c r="N35" s="34">
        <f t="shared" si="4"/>
        <v>292840292</v>
      </c>
      <c r="O35" s="39">
        <f t="shared" si="5"/>
        <v>0.50244949202036404</v>
      </c>
      <c r="P35" s="34">
        <f>SUM(P28:P34)</f>
        <v>75566250</v>
      </c>
      <c r="Q35" s="34">
        <f>SUM(Q28:Q34)</f>
        <v>504742818</v>
      </c>
      <c r="R35" s="34">
        <f>SUM(R28:R34)</f>
        <v>500211420</v>
      </c>
      <c r="S35" s="34">
        <f>SUM(S28:S34)</f>
        <v>257843628</v>
      </c>
      <c r="T35" s="39">
        <f t="shared" si="6"/>
        <v>0.51546929496331773</v>
      </c>
      <c r="U35" s="39">
        <f t="shared" si="7"/>
        <v>0.19027843779465048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8568464</v>
      </c>
      <c r="K36" s="38">
        <f t="shared" si="2"/>
        <v>0.18085951022865773</v>
      </c>
      <c r="L36" s="33">
        <v>0</v>
      </c>
      <c r="M36" s="38">
        <f t="shared" si="3"/>
        <v>0</v>
      </c>
      <c r="N36" s="33">
        <f t="shared" si="4"/>
        <v>29805302</v>
      </c>
      <c r="O36" s="38">
        <f t="shared" si="5"/>
        <v>0.62911769506614412</v>
      </c>
      <c r="P36" s="33">
        <v>8270588</v>
      </c>
      <c r="Q36" s="33">
        <v>65481667</v>
      </c>
      <c r="R36" s="33">
        <v>62549273</v>
      </c>
      <c r="S36" s="33">
        <v>27577059</v>
      </c>
      <c r="T36" s="38">
        <f t="shared" si="6"/>
        <v>0.44088536408728524</v>
      </c>
      <c r="U36" s="38">
        <f t="shared" si="7"/>
        <v>3.6016302589368498E-2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81415308</v>
      </c>
      <c r="E37" s="33">
        <v>91352665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10379668</v>
      </c>
      <c r="K37" s="38">
        <f t="shared" si="2"/>
        <v>0.11362195071156381</v>
      </c>
      <c r="L37" s="33">
        <v>0</v>
      </c>
      <c r="M37" s="38">
        <f t="shared" si="3"/>
        <v>0</v>
      </c>
      <c r="N37" s="33">
        <f t="shared" si="4"/>
        <v>36590823</v>
      </c>
      <c r="O37" s="38">
        <f t="shared" si="5"/>
        <v>0.40054466938649247</v>
      </c>
      <c r="P37" s="33">
        <v>10178898</v>
      </c>
      <c r="Q37" s="33">
        <v>74973042</v>
      </c>
      <c r="R37" s="33">
        <v>81073842</v>
      </c>
      <c r="S37" s="33">
        <v>29829674</v>
      </c>
      <c r="T37" s="38">
        <f t="shared" si="6"/>
        <v>0.3679321623859888</v>
      </c>
      <c r="U37" s="38">
        <f t="shared" si="7"/>
        <v>1.9724139096393367E-2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92280529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19284491</v>
      </c>
      <c r="K38" s="38">
        <f t="shared" si="2"/>
        <v>0.20897681459975159</v>
      </c>
      <c r="L38" s="33">
        <v>0</v>
      </c>
      <c r="M38" s="38">
        <f t="shared" si="3"/>
        <v>0</v>
      </c>
      <c r="N38" s="33">
        <f t="shared" si="4"/>
        <v>68757368</v>
      </c>
      <c r="O38" s="38">
        <f t="shared" si="5"/>
        <v>0.7450907438989649</v>
      </c>
      <c r="P38" s="33">
        <v>4742288</v>
      </c>
      <c r="Q38" s="33">
        <v>119556491</v>
      </c>
      <c r="R38" s="33">
        <v>109822743</v>
      </c>
      <c r="S38" s="33">
        <v>22803198</v>
      </c>
      <c r="T38" s="38">
        <f t="shared" si="6"/>
        <v>0.20763639094317649</v>
      </c>
      <c r="U38" s="38">
        <f t="shared" si="7"/>
        <v>3.0664951179683735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231009547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38232623</v>
      </c>
      <c r="K40" s="39">
        <f t="shared" si="2"/>
        <v>0.16550235042883316</v>
      </c>
      <c r="L40" s="34">
        <f>SUM(L36:L39)</f>
        <v>0</v>
      </c>
      <c r="M40" s="39">
        <f t="shared" si="3"/>
        <v>0</v>
      </c>
      <c r="N40" s="34">
        <f t="shared" si="4"/>
        <v>135153493</v>
      </c>
      <c r="O40" s="39">
        <f t="shared" si="5"/>
        <v>0.58505587650020374</v>
      </c>
      <c r="P40" s="34">
        <f>SUM(P36:P39)</f>
        <v>23191774</v>
      </c>
      <c r="Q40" s="34">
        <f>SUM(Q36:Q39)</f>
        <v>260011200</v>
      </c>
      <c r="R40" s="34">
        <f>SUM(R36:R39)</f>
        <v>253445858</v>
      </c>
      <c r="S40" s="34">
        <f>SUM(S36:S39)</f>
        <v>80209931</v>
      </c>
      <c r="T40" s="39">
        <f t="shared" si="6"/>
        <v>0.31647757684009969</v>
      </c>
      <c r="U40" s="39">
        <f t="shared" si="7"/>
        <v>0.64854240990792689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-10323670</v>
      </c>
      <c r="K43" s="38">
        <f t="shared" si="2"/>
        <v>-0.64253874400946043</v>
      </c>
      <c r="L43" s="33">
        <v>0</v>
      </c>
      <c r="M43" s="38">
        <f t="shared" si="3"/>
        <v>0</v>
      </c>
      <c r="N43" s="33">
        <f t="shared" si="4"/>
        <v>18176330</v>
      </c>
      <c r="O43" s="38">
        <f t="shared" si="5"/>
        <v>1.1312833758635712</v>
      </c>
      <c r="P43" s="33">
        <v>3000000</v>
      </c>
      <c r="Q43" s="33">
        <v>3150000</v>
      </c>
      <c r="R43" s="33">
        <v>5150000</v>
      </c>
      <c r="S43" s="33">
        <v>4000000</v>
      </c>
      <c r="T43" s="38">
        <f t="shared" si="6"/>
        <v>0.77669902912621358</v>
      </c>
      <c r="U43" s="38">
        <f t="shared" si="7"/>
        <v>-4.4412233333333333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569021239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121854382</v>
      </c>
      <c r="K45" s="38">
        <f t="shared" si="2"/>
        <v>0.21414733519287846</v>
      </c>
      <c r="L45" s="33">
        <v>0</v>
      </c>
      <c r="M45" s="38">
        <f t="shared" si="3"/>
        <v>0</v>
      </c>
      <c r="N45" s="33">
        <f t="shared" si="4"/>
        <v>383886223</v>
      </c>
      <c r="O45" s="38">
        <f t="shared" si="5"/>
        <v>0.67464304790211882</v>
      </c>
      <c r="P45" s="33">
        <v>109242910</v>
      </c>
      <c r="Q45" s="33">
        <v>530415359</v>
      </c>
      <c r="R45" s="33">
        <v>534615359</v>
      </c>
      <c r="S45" s="33">
        <v>329980823</v>
      </c>
      <c r="T45" s="38">
        <f t="shared" si="6"/>
        <v>0.61723034597664828</v>
      </c>
      <c r="U45" s="38">
        <f t="shared" si="7"/>
        <v>0.1154443066373827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585088239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111530712</v>
      </c>
      <c r="K47" s="39">
        <f t="shared" si="2"/>
        <v>0.19062203709755307</v>
      </c>
      <c r="L47" s="34">
        <f>SUM(L41:L46)</f>
        <v>0</v>
      </c>
      <c r="M47" s="39">
        <f t="shared" si="3"/>
        <v>0</v>
      </c>
      <c r="N47" s="34">
        <f t="shared" si="4"/>
        <v>402062553</v>
      </c>
      <c r="O47" s="39">
        <f t="shared" si="5"/>
        <v>0.68718276355577201</v>
      </c>
      <c r="P47" s="34">
        <f>SUM(P41:P46)</f>
        <v>112242910</v>
      </c>
      <c r="Q47" s="34">
        <f>SUM(Q41:Q46)</f>
        <v>533565359</v>
      </c>
      <c r="R47" s="34">
        <f>SUM(R41:R46)</f>
        <v>539765359</v>
      </c>
      <c r="S47" s="34">
        <f>SUM(S41:S46)</f>
        <v>333980823</v>
      </c>
      <c r="T47" s="39">
        <f t="shared" si="6"/>
        <v>0.61875186584547004</v>
      </c>
      <c r="U47" s="39">
        <f t="shared" si="7"/>
        <v>-6.3451491056316645E-3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12655514</v>
      </c>
      <c r="K48" s="38">
        <f t="shared" si="2"/>
        <v>0.22359867189726731</v>
      </c>
      <c r="L48" s="33">
        <v>0</v>
      </c>
      <c r="M48" s="38">
        <f t="shared" si="3"/>
        <v>0</v>
      </c>
      <c r="N48" s="33">
        <f t="shared" si="4"/>
        <v>39767879</v>
      </c>
      <c r="O48" s="38">
        <f t="shared" si="5"/>
        <v>0.70262218733835913</v>
      </c>
      <c r="P48" s="33">
        <v>10165746</v>
      </c>
      <c r="Q48" s="33">
        <v>54883392</v>
      </c>
      <c r="R48" s="33">
        <v>54883392</v>
      </c>
      <c r="S48" s="33">
        <v>32697768</v>
      </c>
      <c r="T48" s="38">
        <f t="shared" si="6"/>
        <v>0.59576798751797266</v>
      </c>
      <c r="U48" s="38">
        <f t="shared" si="7"/>
        <v>0.24491739219138475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40124032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-289272</v>
      </c>
      <c r="K50" s="38">
        <f t="shared" si="2"/>
        <v>-7.2094449530894604E-3</v>
      </c>
      <c r="L50" s="33">
        <v>0</v>
      </c>
      <c r="M50" s="38">
        <f t="shared" si="3"/>
        <v>0</v>
      </c>
      <c r="N50" s="33">
        <f t="shared" si="4"/>
        <v>27281496</v>
      </c>
      <c r="O50" s="38">
        <f t="shared" si="5"/>
        <v>0.67992907592138296</v>
      </c>
      <c r="P50" s="33">
        <v>9204498</v>
      </c>
      <c r="Q50" s="33">
        <v>34683012</v>
      </c>
      <c r="R50" s="33">
        <v>34683012</v>
      </c>
      <c r="S50" s="33">
        <v>24450877</v>
      </c>
      <c r="T50" s="38">
        <f t="shared" si="6"/>
        <v>0.70498136090371855</v>
      </c>
      <c r="U50" s="38">
        <f t="shared" si="7"/>
        <v>-1.0314272435063814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293263</v>
      </c>
      <c r="K52" s="38">
        <f t="shared" si="2"/>
        <v>7.3315749999999999E-2</v>
      </c>
      <c r="L52" s="33">
        <v>0</v>
      </c>
      <c r="M52" s="38">
        <f t="shared" si="3"/>
        <v>0</v>
      </c>
      <c r="N52" s="33">
        <f t="shared" si="4"/>
        <v>43264</v>
      </c>
      <c r="O52" s="38">
        <f t="shared" si="5"/>
        <v>1.0815999999999999E-2</v>
      </c>
      <c r="P52" s="33">
        <v>0</v>
      </c>
      <c r="Q52" s="33">
        <v>5000000</v>
      </c>
      <c r="R52" s="33">
        <v>4500000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100723268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12659505</v>
      </c>
      <c r="K53" s="39">
        <f t="shared" si="2"/>
        <v>0.12568600335723817</v>
      </c>
      <c r="L53" s="34">
        <f>SUM(L48:L52)</f>
        <v>0</v>
      </c>
      <c r="M53" s="39">
        <f t="shared" si="3"/>
        <v>0</v>
      </c>
      <c r="N53" s="34">
        <f t="shared" si="4"/>
        <v>67092639</v>
      </c>
      <c r="O53" s="39">
        <f t="shared" si="5"/>
        <v>0.66610863936622866</v>
      </c>
      <c r="P53" s="34">
        <f>SUM(P48:P52)</f>
        <v>19370244</v>
      </c>
      <c r="Q53" s="34">
        <f>SUM(Q48:Q52)</f>
        <v>94566404</v>
      </c>
      <c r="R53" s="34">
        <f>SUM(R48:R52)</f>
        <v>94066404</v>
      </c>
      <c r="S53" s="34">
        <f>SUM(S48:S52)</f>
        <v>57148645</v>
      </c>
      <c r="T53" s="39">
        <f t="shared" si="6"/>
        <v>0.60753513018314165</v>
      </c>
      <c r="U53" s="39">
        <f t="shared" si="7"/>
        <v>-0.34644576495783941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9569348823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1989880701</v>
      </c>
      <c r="K54" s="39">
        <f t="shared" si="2"/>
        <v>0.20794316706454541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5818832615</v>
      </c>
      <c r="O54" s="39">
        <f t="shared" si="5"/>
        <v>0.60806986166231014</v>
      </c>
      <c r="P54" s="34">
        <f>SUM(P8:P9,P11:P18,P20:P26,P28:P34,P36:P39,P41:P46,P48:P52)</f>
        <v>938217139</v>
      </c>
      <c r="Q54" s="34">
        <f>SUM(Q8:Q9,Q11:Q18,Q20:Q26,Q28:Q34,Q36:Q39,Q41:Q46,Q48:Q52)</f>
        <v>4672064945</v>
      </c>
      <c r="R54" s="34">
        <f>SUM(R8:R9,R11:R18,R20:R26,R28:R34,R36:R39,R41:R46,R48:R52)</f>
        <v>4579711250</v>
      </c>
      <c r="S54" s="34">
        <f>SUM(S8:S9,S11:S18,S20:S26,S28:S34,S36:S39,S41:S46,S48:S52)</f>
        <v>2866584041</v>
      </c>
      <c r="T54" s="39">
        <f t="shared" si="6"/>
        <v>0.62593117437262014</v>
      </c>
      <c r="U54" s="39">
        <f t="shared" si="7"/>
        <v>1.1209170225998184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642492892</v>
      </c>
      <c r="K57" s="38">
        <f t="shared" ref="K57:K85" si="10">IF(($E57      =0),0,($J57      /$E57      ))</f>
        <v>0.20060207646727338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2220349377</v>
      </c>
      <c r="O57" s="38">
        <f t="shared" ref="O57:O85" si="13">IF(($E57      =0),0,($N57      /$E57      ))</f>
        <v>0.6932476624333096</v>
      </c>
      <c r="P57" s="33">
        <v>615757171</v>
      </c>
      <c r="Q57" s="33">
        <v>2765604637</v>
      </c>
      <c r="R57" s="33">
        <v>2778560140</v>
      </c>
      <c r="S57" s="33">
        <v>2112823252</v>
      </c>
      <c r="T57" s="38">
        <f t="shared" ref="T57:T85" si="14">IF(($R57      =0),0,($S57      /$R57      ))</f>
        <v>0.76040220313532603</v>
      </c>
      <c r="U57" s="38">
        <f t="shared" ref="U57:U85" si="15">IF(($P57      =0),0,(($J57      /$P57      )-1))</f>
        <v>4.3419260479875099E-2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642492892</v>
      </c>
      <c r="K58" s="39">
        <f t="shared" si="10"/>
        <v>0.20060207646727338</v>
      </c>
      <c r="L58" s="34">
        <f>L57</f>
        <v>0</v>
      </c>
      <c r="M58" s="39">
        <f t="shared" si="11"/>
        <v>0</v>
      </c>
      <c r="N58" s="34">
        <f t="shared" si="12"/>
        <v>2220349377</v>
      </c>
      <c r="O58" s="39">
        <f t="shared" si="13"/>
        <v>0.6932476624333096</v>
      </c>
      <c r="P58" s="34">
        <f>P57</f>
        <v>615757171</v>
      </c>
      <c r="Q58" s="34">
        <f>Q57</f>
        <v>2765604637</v>
      </c>
      <c r="R58" s="34">
        <f>R57</f>
        <v>2778560140</v>
      </c>
      <c r="S58" s="34">
        <f>S57</f>
        <v>2112823252</v>
      </c>
      <c r="T58" s="39">
        <f t="shared" si="14"/>
        <v>0.76040220313532603</v>
      </c>
      <c r="U58" s="39">
        <f t="shared" si="15"/>
        <v>4.3419260479875099E-2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4025000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564375</v>
      </c>
      <c r="K59" s="38">
        <f t="shared" si="10"/>
        <v>0.14021739130434782</v>
      </c>
      <c r="L59" s="33">
        <v>0</v>
      </c>
      <c r="M59" s="38">
        <f t="shared" si="11"/>
        <v>0</v>
      </c>
      <c r="N59" s="33">
        <f t="shared" si="12"/>
        <v>1658748</v>
      </c>
      <c r="O59" s="38">
        <f t="shared" si="13"/>
        <v>0.41211130434782611</v>
      </c>
      <c r="P59" s="33">
        <v>416417</v>
      </c>
      <c r="Q59" s="33">
        <v>25865265</v>
      </c>
      <c r="R59" s="33">
        <v>26115980</v>
      </c>
      <c r="S59" s="33">
        <v>1118327</v>
      </c>
      <c r="T59" s="38">
        <f t="shared" si="14"/>
        <v>4.2821559826588931E-2</v>
      </c>
      <c r="U59" s="38">
        <f t="shared" si="15"/>
        <v>0.3553121030121249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51095529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58667671</v>
      </c>
      <c r="O60" s="38">
        <f t="shared" si="13"/>
        <v>0</v>
      </c>
      <c r="P60" s="33">
        <v>-6</v>
      </c>
      <c r="Q60" s="33">
        <v>66866145</v>
      </c>
      <c r="R60" s="33">
        <v>71866145</v>
      </c>
      <c r="S60" s="33">
        <v>-2016</v>
      </c>
      <c r="T60" s="38">
        <f t="shared" si="14"/>
        <v>-2.8052151677260553E-5</v>
      </c>
      <c r="U60" s="38">
        <f t="shared" si="15"/>
        <v>-8515922.5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30779892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34804892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51659904</v>
      </c>
      <c r="K63" s="39">
        <f t="shared" si="10"/>
        <v>1.4842713489816317</v>
      </c>
      <c r="L63" s="34">
        <f>SUM(L59:L62)</f>
        <v>0</v>
      </c>
      <c r="M63" s="39">
        <f t="shared" si="11"/>
        <v>0</v>
      </c>
      <c r="N63" s="34">
        <f t="shared" si="12"/>
        <v>60326419</v>
      </c>
      <c r="O63" s="39">
        <f t="shared" si="13"/>
        <v>1.7332741328431647</v>
      </c>
      <c r="P63" s="34">
        <f>SUM(P59:P62)</f>
        <v>416411</v>
      </c>
      <c r="Q63" s="34">
        <f>SUM(Q59:Q62)</f>
        <v>122078922</v>
      </c>
      <c r="R63" s="34">
        <f>SUM(R59:R62)</f>
        <v>127329637</v>
      </c>
      <c r="S63" s="34">
        <f>SUM(S59:S62)</f>
        <v>1116311</v>
      </c>
      <c r="T63" s="39">
        <f t="shared" si="14"/>
        <v>8.7670948123412928E-3</v>
      </c>
      <c r="U63" s="39">
        <f t="shared" si="15"/>
        <v>123.05989275019152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5235729</v>
      </c>
      <c r="K64" s="38">
        <f t="shared" si="10"/>
        <v>0.14618501033567</v>
      </c>
      <c r="L64" s="33">
        <v>0</v>
      </c>
      <c r="M64" s="38">
        <f t="shared" si="11"/>
        <v>0</v>
      </c>
      <c r="N64" s="33">
        <f t="shared" si="12"/>
        <v>17453202</v>
      </c>
      <c r="O64" s="38">
        <f t="shared" si="13"/>
        <v>0.4873049225352451</v>
      </c>
      <c r="P64" s="33">
        <v>2652343</v>
      </c>
      <c r="Q64" s="33">
        <v>38855000</v>
      </c>
      <c r="R64" s="33">
        <v>25958000</v>
      </c>
      <c r="S64" s="33">
        <v>7984095</v>
      </c>
      <c r="T64" s="38">
        <f t="shared" si="14"/>
        <v>0.30757743277602279</v>
      </c>
      <c r="U64" s="38">
        <f t="shared" si="15"/>
        <v>0.97400147718451202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15890562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-179658</v>
      </c>
      <c r="K65" s="38">
        <f t="shared" si="10"/>
        <v>-1.1305956328039247E-2</v>
      </c>
      <c r="L65" s="33">
        <v>0</v>
      </c>
      <c r="M65" s="38">
        <f t="shared" si="11"/>
        <v>0</v>
      </c>
      <c r="N65" s="33">
        <f t="shared" si="12"/>
        <v>3240035</v>
      </c>
      <c r="O65" s="38">
        <f t="shared" si="13"/>
        <v>0.20389681623595188</v>
      </c>
      <c r="P65" s="33">
        <v>14000497</v>
      </c>
      <c r="Q65" s="33">
        <v>20974185</v>
      </c>
      <c r="R65" s="33">
        <v>18486284</v>
      </c>
      <c r="S65" s="33">
        <v>16355783</v>
      </c>
      <c r="T65" s="38">
        <f t="shared" si="14"/>
        <v>0.88475233854462043</v>
      </c>
      <c r="U65" s="38">
        <f t="shared" si="15"/>
        <v>-1.012832258740529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49764727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11270349</v>
      </c>
      <c r="K66" s="38">
        <f t="shared" si="10"/>
        <v>0.22647263793891606</v>
      </c>
      <c r="L66" s="33">
        <v>0</v>
      </c>
      <c r="M66" s="38">
        <f t="shared" si="11"/>
        <v>0</v>
      </c>
      <c r="N66" s="33">
        <f t="shared" si="12"/>
        <v>35672593</v>
      </c>
      <c r="O66" s="38">
        <f t="shared" si="13"/>
        <v>0.71682485066179502</v>
      </c>
      <c r="P66" s="33">
        <v>10598054</v>
      </c>
      <c r="Q66" s="33">
        <v>42825000</v>
      </c>
      <c r="R66" s="33">
        <v>42825000</v>
      </c>
      <c r="S66" s="33">
        <v>32184739</v>
      </c>
      <c r="T66" s="38">
        <f t="shared" si="14"/>
        <v>0.75154089900758902</v>
      </c>
      <c r="U66" s="38">
        <f t="shared" si="15"/>
        <v>6.3435702441221764E-2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167159257</v>
      </c>
      <c r="K67" s="38">
        <f t="shared" si="10"/>
        <v>0.18505263181061088</v>
      </c>
      <c r="L67" s="33">
        <v>0</v>
      </c>
      <c r="M67" s="38">
        <f t="shared" si="11"/>
        <v>0</v>
      </c>
      <c r="N67" s="33">
        <f t="shared" si="12"/>
        <v>546785958</v>
      </c>
      <c r="O67" s="38">
        <f t="shared" si="13"/>
        <v>0.60531604639153269</v>
      </c>
      <c r="P67" s="33">
        <v>158428313</v>
      </c>
      <c r="Q67" s="33">
        <v>789209793</v>
      </c>
      <c r="R67" s="33">
        <v>789209793</v>
      </c>
      <c r="S67" s="33">
        <v>515669054</v>
      </c>
      <c r="T67" s="38">
        <f t="shared" si="14"/>
        <v>0.65339920839020815</v>
      </c>
      <c r="U67" s="38">
        <f t="shared" si="15"/>
        <v>5.5109745440513613E-2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154193715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24679731</v>
      </c>
      <c r="K68" s="38">
        <f t="shared" si="10"/>
        <v>0.16005665989693549</v>
      </c>
      <c r="L68" s="33">
        <v>0</v>
      </c>
      <c r="M68" s="38">
        <f t="shared" si="11"/>
        <v>0</v>
      </c>
      <c r="N68" s="33">
        <f t="shared" si="12"/>
        <v>69033103</v>
      </c>
      <c r="O68" s="38">
        <f t="shared" si="13"/>
        <v>0.44770374071342661</v>
      </c>
      <c r="P68" s="33">
        <v>20960569</v>
      </c>
      <c r="Q68" s="33">
        <v>131234716</v>
      </c>
      <c r="R68" s="33">
        <v>131234716</v>
      </c>
      <c r="S68" s="33">
        <v>77424478</v>
      </c>
      <c r="T68" s="38">
        <f t="shared" si="14"/>
        <v>0.58996948642766145</v>
      </c>
      <c r="U68" s="38">
        <f t="shared" si="15"/>
        <v>0.17743611826568251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1158971340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208165408</v>
      </c>
      <c r="K70" s="39">
        <f t="shared" si="10"/>
        <v>0.17961221370668234</v>
      </c>
      <c r="L70" s="34">
        <f>SUM(L64:L69)</f>
        <v>0</v>
      </c>
      <c r="M70" s="39">
        <f t="shared" si="11"/>
        <v>0</v>
      </c>
      <c r="N70" s="34">
        <f t="shared" si="12"/>
        <v>672184891</v>
      </c>
      <c r="O70" s="39">
        <f t="shared" si="13"/>
        <v>0.57998404947615012</v>
      </c>
      <c r="P70" s="34">
        <f>SUM(P64:P69)</f>
        <v>206639776</v>
      </c>
      <c r="Q70" s="34">
        <f>SUM(Q64:Q69)</f>
        <v>1023098694</v>
      </c>
      <c r="R70" s="34">
        <f>SUM(R64:R69)</f>
        <v>1007713793</v>
      </c>
      <c r="S70" s="34">
        <f>SUM(S64:S69)</f>
        <v>649618149</v>
      </c>
      <c r="T70" s="39">
        <f t="shared" si="14"/>
        <v>0.64464548715371206</v>
      </c>
      <c r="U70" s="39">
        <f t="shared" si="15"/>
        <v>7.3830509765941965E-3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124007573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37695137</v>
      </c>
      <c r="K71" s="38">
        <f t="shared" si="10"/>
        <v>0.30397447581689224</v>
      </c>
      <c r="L71" s="33">
        <v>0</v>
      </c>
      <c r="M71" s="38">
        <f t="shared" si="11"/>
        <v>0</v>
      </c>
      <c r="N71" s="33">
        <f t="shared" si="12"/>
        <v>98363456</v>
      </c>
      <c r="O71" s="38">
        <f t="shared" si="13"/>
        <v>0.79320523432871315</v>
      </c>
      <c r="P71" s="33">
        <v>31564096</v>
      </c>
      <c r="Q71" s="33">
        <v>103127916</v>
      </c>
      <c r="R71" s="33">
        <v>111603426</v>
      </c>
      <c r="S71" s="33">
        <v>88596066</v>
      </c>
      <c r="T71" s="38">
        <f t="shared" si="14"/>
        <v>0.79384718888468531</v>
      </c>
      <c r="U71" s="38">
        <f t="shared" si="15"/>
        <v>0.19424098190551686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248837901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53177864</v>
      </c>
      <c r="K72" s="38">
        <f t="shared" si="10"/>
        <v>0.21370484072681517</v>
      </c>
      <c r="L72" s="33">
        <v>0</v>
      </c>
      <c r="M72" s="38">
        <f t="shared" si="11"/>
        <v>0</v>
      </c>
      <c r="N72" s="33">
        <f t="shared" si="12"/>
        <v>173951744</v>
      </c>
      <c r="O72" s="38">
        <f t="shared" si="13"/>
        <v>0.69905646728630777</v>
      </c>
      <c r="P72" s="33">
        <v>49335139</v>
      </c>
      <c r="Q72" s="33">
        <v>225464803</v>
      </c>
      <c r="R72" s="33">
        <v>225464803</v>
      </c>
      <c r="S72" s="33">
        <v>163027190</v>
      </c>
      <c r="T72" s="38">
        <f t="shared" si="14"/>
        <v>0.72307157405850175</v>
      </c>
      <c r="U72" s="38">
        <f t="shared" si="15"/>
        <v>7.789022343688945E-2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99266931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19828202</v>
      </c>
      <c r="K73" s="38">
        <f t="shared" si="10"/>
        <v>0.19974629819068346</v>
      </c>
      <c r="L73" s="33">
        <v>0</v>
      </c>
      <c r="M73" s="38">
        <f t="shared" si="11"/>
        <v>0</v>
      </c>
      <c r="N73" s="33">
        <f t="shared" si="12"/>
        <v>60039913</v>
      </c>
      <c r="O73" s="38">
        <f t="shared" si="13"/>
        <v>0.60483297302703964</v>
      </c>
      <c r="P73" s="33">
        <v>14292487</v>
      </c>
      <c r="Q73" s="33">
        <v>62631256</v>
      </c>
      <c r="R73" s="33">
        <v>62631256</v>
      </c>
      <c r="S73" s="33">
        <v>45506992</v>
      </c>
      <c r="T73" s="38">
        <f t="shared" si="14"/>
        <v>0.72658597170716166</v>
      </c>
      <c r="U73" s="38">
        <f t="shared" si="15"/>
        <v>0.38731642715504999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427973801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12315435</v>
      </c>
      <c r="K74" s="38">
        <f t="shared" si="10"/>
        <v>2.8776142304093984E-2</v>
      </c>
      <c r="L74" s="33">
        <v>0</v>
      </c>
      <c r="M74" s="38">
        <f t="shared" si="11"/>
        <v>0</v>
      </c>
      <c r="N74" s="33">
        <f t="shared" si="12"/>
        <v>52002788</v>
      </c>
      <c r="O74" s="38">
        <f t="shared" si="13"/>
        <v>0.1215092790224325</v>
      </c>
      <c r="P74" s="33">
        <v>31846328</v>
      </c>
      <c r="Q74" s="33">
        <v>590910231</v>
      </c>
      <c r="R74" s="33">
        <v>533914443</v>
      </c>
      <c r="S74" s="33">
        <v>102650438</v>
      </c>
      <c r="T74" s="38">
        <f t="shared" si="14"/>
        <v>0.19226008838273739</v>
      </c>
      <c r="U74" s="38">
        <f t="shared" si="15"/>
        <v>-0.61328555681521579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28196070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138922</v>
      </c>
      <c r="K75" s="38">
        <f t="shared" si="10"/>
        <v>4.9269986916616396E-3</v>
      </c>
      <c r="L75" s="33">
        <v>0</v>
      </c>
      <c r="M75" s="38">
        <f t="shared" si="11"/>
        <v>0</v>
      </c>
      <c r="N75" s="33">
        <f t="shared" si="12"/>
        <v>1322302</v>
      </c>
      <c r="O75" s="38">
        <f t="shared" si="13"/>
        <v>4.6896677444764466E-2</v>
      </c>
      <c r="P75" s="33">
        <v>1299685</v>
      </c>
      <c r="Q75" s="33">
        <v>30032717</v>
      </c>
      <c r="R75" s="33">
        <v>30032717</v>
      </c>
      <c r="S75" s="33">
        <v>2640701</v>
      </c>
      <c r="T75" s="38">
        <f t="shared" si="14"/>
        <v>8.7927475892374304E-2</v>
      </c>
      <c r="U75" s="38">
        <f t="shared" si="15"/>
        <v>-0.89311102305558654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6025551</v>
      </c>
      <c r="K76" s="38">
        <f t="shared" si="10"/>
        <v>7.8983922611590249E-2</v>
      </c>
      <c r="L76" s="33">
        <v>0</v>
      </c>
      <c r="M76" s="38">
        <f t="shared" si="11"/>
        <v>0</v>
      </c>
      <c r="N76" s="33">
        <f t="shared" si="12"/>
        <v>8654320</v>
      </c>
      <c r="O76" s="38">
        <f t="shared" si="13"/>
        <v>0.11344226297909314</v>
      </c>
      <c r="P76" s="33">
        <v>295385</v>
      </c>
      <c r="Q76" s="33">
        <v>49714345</v>
      </c>
      <c r="R76" s="33">
        <v>49714345</v>
      </c>
      <c r="S76" s="33">
        <v>493636</v>
      </c>
      <c r="T76" s="38">
        <f t="shared" si="14"/>
        <v>9.9294479289629579E-3</v>
      </c>
      <c r="U76" s="38">
        <f t="shared" si="15"/>
        <v>19.398974220085652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1004570599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129181111</v>
      </c>
      <c r="K78" s="39">
        <f t="shared" si="10"/>
        <v>0.12859336230683374</v>
      </c>
      <c r="L78" s="34">
        <f>SUM(L71:L77)</f>
        <v>0</v>
      </c>
      <c r="M78" s="39">
        <f t="shared" si="11"/>
        <v>0</v>
      </c>
      <c r="N78" s="34">
        <f t="shared" si="12"/>
        <v>394334523</v>
      </c>
      <c r="O78" s="39">
        <f t="shared" si="13"/>
        <v>0.39254037833930278</v>
      </c>
      <c r="P78" s="34">
        <f>SUM(P71:P77)</f>
        <v>128633120</v>
      </c>
      <c r="Q78" s="34">
        <f>SUM(Q71:Q77)</f>
        <v>1061881268</v>
      </c>
      <c r="R78" s="34">
        <f>SUM(R71:R77)</f>
        <v>1013360990</v>
      </c>
      <c r="S78" s="34">
        <f>SUM(S71:S77)</f>
        <v>402915023</v>
      </c>
      <c r="T78" s="39">
        <f t="shared" si="14"/>
        <v>0.39760265786430166</v>
      </c>
      <c r="U78" s="39">
        <f t="shared" si="15"/>
        <v>4.2601081276734121E-3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407634664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77349745</v>
      </c>
      <c r="K79" s="38">
        <f t="shared" si="10"/>
        <v>0.18975261878121336</v>
      </c>
      <c r="L79" s="33">
        <v>0</v>
      </c>
      <c r="M79" s="38">
        <f t="shared" si="11"/>
        <v>0</v>
      </c>
      <c r="N79" s="33">
        <f t="shared" si="12"/>
        <v>253305410</v>
      </c>
      <c r="O79" s="38">
        <f t="shared" si="13"/>
        <v>0.62140301689357802</v>
      </c>
      <c r="P79" s="33">
        <v>59976935</v>
      </c>
      <c r="Q79" s="33">
        <v>353898414</v>
      </c>
      <c r="R79" s="33">
        <v>383817832</v>
      </c>
      <c r="S79" s="33">
        <v>227278922</v>
      </c>
      <c r="T79" s="38">
        <f t="shared" si="14"/>
        <v>0.59215310767530993</v>
      </c>
      <c r="U79" s="38">
        <f t="shared" si="15"/>
        <v>0.28965818276642508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60769747</v>
      </c>
      <c r="K80" s="38">
        <f t="shared" si="10"/>
        <v>0.18039386262199442</v>
      </c>
      <c r="L80" s="33">
        <v>0</v>
      </c>
      <c r="M80" s="38">
        <f t="shared" si="11"/>
        <v>0</v>
      </c>
      <c r="N80" s="33">
        <f t="shared" si="12"/>
        <v>194113552</v>
      </c>
      <c r="O80" s="38">
        <f t="shared" si="13"/>
        <v>0.57622246530918364</v>
      </c>
      <c r="P80" s="33">
        <v>55468229</v>
      </c>
      <c r="Q80" s="33">
        <v>274673645</v>
      </c>
      <c r="R80" s="33">
        <v>274173645</v>
      </c>
      <c r="S80" s="33">
        <v>178783834</v>
      </c>
      <c r="T80" s="38">
        <f t="shared" si="14"/>
        <v>0.65208249319514278</v>
      </c>
      <c r="U80" s="38">
        <f t="shared" si="15"/>
        <v>9.5577560264272998E-2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431870065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94359334</v>
      </c>
      <c r="K81" s="38">
        <f t="shared" si="10"/>
        <v>0.21849010072045627</v>
      </c>
      <c r="L81" s="33">
        <v>0</v>
      </c>
      <c r="M81" s="38">
        <f t="shared" si="11"/>
        <v>0</v>
      </c>
      <c r="N81" s="33">
        <f t="shared" si="12"/>
        <v>261277879</v>
      </c>
      <c r="O81" s="38">
        <f t="shared" si="13"/>
        <v>0.60499187180292291</v>
      </c>
      <c r="P81" s="33">
        <v>88088092</v>
      </c>
      <c r="Q81" s="33">
        <v>330555180</v>
      </c>
      <c r="R81" s="33">
        <v>329445180</v>
      </c>
      <c r="S81" s="33">
        <v>245084862</v>
      </c>
      <c r="T81" s="38">
        <f t="shared" si="14"/>
        <v>0.74393215283951031</v>
      </c>
      <c r="U81" s="38">
        <f t="shared" si="15"/>
        <v>7.1192846361117779E-2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186042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45561</v>
      </c>
      <c r="K82" s="38">
        <f t="shared" si="10"/>
        <v>0.24489631373560808</v>
      </c>
      <c r="L82" s="33">
        <v>0</v>
      </c>
      <c r="M82" s="38">
        <f t="shared" si="11"/>
        <v>0</v>
      </c>
      <c r="N82" s="33">
        <f t="shared" si="12"/>
        <v>138789</v>
      </c>
      <c r="O82" s="38">
        <f t="shared" si="13"/>
        <v>0.74600896571741859</v>
      </c>
      <c r="P82" s="33">
        <v>47010</v>
      </c>
      <c r="Q82" s="33">
        <v>0</v>
      </c>
      <c r="R82" s="33">
        <v>0</v>
      </c>
      <c r="S82" s="33">
        <v>34858</v>
      </c>
      <c r="T82" s="38">
        <f t="shared" si="14"/>
        <v>0</v>
      </c>
      <c r="U82" s="38">
        <f t="shared" si="15"/>
        <v>-3.0823229100191418E-2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1176563357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232524387</v>
      </c>
      <c r="K84" s="39">
        <f t="shared" si="10"/>
        <v>0.19763014513123239</v>
      </c>
      <c r="L84" s="34">
        <f>SUM(L79:L83)</f>
        <v>0</v>
      </c>
      <c r="M84" s="39">
        <f t="shared" si="11"/>
        <v>0</v>
      </c>
      <c r="N84" s="34">
        <f t="shared" si="12"/>
        <v>708835630</v>
      </c>
      <c r="O84" s="39">
        <f t="shared" si="13"/>
        <v>0.60246277923136105</v>
      </c>
      <c r="P84" s="34">
        <f>SUM(P79:P83)</f>
        <v>203580266</v>
      </c>
      <c r="Q84" s="34">
        <f>SUM(Q79:Q83)</f>
        <v>959127239</v>
      </c>
      <c r="R84" s="34">
        <f>SUM(R79:R83)</f>
        <v>987436657</v>
      </c>
      <c r="S84" s="34">
        <f>SUM(S79:S83)</f>
        <v>651182476</v>
      </c>
      <c r="T84" s="39">
        <f t="shared" si="14"/>
        <v>0.65946759357547324</v>
      </c>
      <c r="U84" s="39">
        <f t="shared" si="15"/>
        <v>0.1421754749058044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6577732927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1264023702</v>
      </c>
      <c r="K85" s="39">
        <f t="shared" si="10"/>
        <v>0.19216707580380604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4056030840</v>
      </c>
      <c r="O85" s="39">
        <f t="shared" si="13"/>
        <v>0.61663051464904817</v>
      </c>
      <c r="P85" s="34">
        <f>SUM(P57,P59:P62,P64:P69,P71:P77,P79:P83)</f>
        <v>1155026744</v>
      </c>
      <c r="Q85" s="34">
        <f>SUM(Q57,Q59:Q62,Q64:Q69,Q71:Q77,Q79:Q83)</f>
        <v>5931790760</v>
      </c>
      <c r="R85" s="34">
        <f>SUM(R57,R59:R62,R64:R69,R71:R77,R79:R83)</f>
        <v>5914401217</v>
      </c>
      <c r="S85" s="34">
        <f>SUM(S57,S59:S62,S64:S69,S71:S77,S79:S83)</f>
        <v>3817655211</v>
      </c>
      <c r="T85" s="39">
        <f t="shared" si="14"/>
        <v>0.64548465194190086</v>
      </c>
      <c r="U85" s="39">
        <f t="shared" si="15"/>
        <v>9.4367475529207212E-2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18770641439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3969428614</v>
      </c>
      <c r="K88" s="38">
        <f t="shared" ref="K88:K99" si="18">IF(($E88      =0),0,($J88      /$E88      ))</f>
        <v>0.21147005694502627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13809581018</v>
      </c>
      <c r="O88" s="38">
        <f t="shared" ref="O88:O99" si="21">IF(($E88      =0),0,($N88      /$E88      ))</f>
        <v>0.73570107142463748</v>
      </c>
      <c r="P88" s="33">
        <v>4176342481</v>
      </c>
      <c r="Q88" s="33">
        <v>17474877372</v>
      </c>
      <c r="R88" s="33">
        <v>17539819795</v>
      </c>
      <c r="S88" s="33">
        <v>12828014944</v>
      </c>
      <c r="T88" s="38">
        <f t="shared" ref="T88:T99" si="22">IF(($R88      =0),0,($S88      /$R88      ))</f>
        <v>0.73136526451981143</v>
      </c>
      <c r="U88" s="38">
        <f t="shared" ref="U88:U99" si="23">IF(($P88      =0),0,(($J88      /$P88      )-1))</f>
        <v>-4.9544276586831915E-2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19665670626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3636561240</v>
      </c>
      <c r="K89" s="38">
        <f t="shared" si="18"/>
        <v>0.18491925900518741</v>
      </c>
      <c r="L89" s="33">
        <v>0</v>
      </c>
      <c r="M89" s="38">
        <f t="shared" si="19"/>
        <v>0</v>
      </c>
      <c r="N89" s="33">
        <f t="shared" si="20"/>
        <v>12773806319</v>
      </c>
      <c r="O89" s="38">
        <f t="shared" si="21"/>
        <v>0.64954847266239368</v>
      </c>
      <c r="P89" s="33">
        <v>3764567560</v>
      </c>
      <c r="Q89" s="33">
        <v>17123878590</v>
      </c>
      <c r="R89" s="33">
        <v>17025501966</v>
      </c>
      <c r="S89" s="33">
        <v>12255275289</v>
      </c>
      <c r="T89" s="38">
        <f t="shared" si="22"/>
        <v>0.71981873506424876</v>
      </c>
      <c r="U89" s="38">
        <f t="shared" si="23"/>
        <v>-3.4002928081333206E-2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15244598445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4291629629</v>
      </c>
      <c r="K90" s="38">
        <f t="shared" si="18"/>
        <v>0.28151805011352005</v>
      </c>
      <c r="L90" s="33">
        <v>0</v>
      </c>
      <c r="M90" s="38">
        <f t="shared" si="19"/>
        <v>0</v>
      </c>
      <c r="N90" s="33">
        <f t="shared" si="20"/>
        <v>11798716430</v>
      </c>
      <c r="O90" s="38">
        <f t="shared" si="21"/>
        <v>0.7739604603274941</v>
      </c>
      <c r="P90" s="33">
        <v>3022985289</v>
      </c>
      <c r="Q90" s="33">
        <v>14254369540</v>
      </c>
      <c r="R90" s="33">
        <v>13909846592</v>
      </c>
      <c r="S90" s="33">
        <v>9690105591</v>
      </c>
      <c r="T90" s="38">
        <f t="shared" si="22"/>
        <v>0.69663640982015507</v>
      </c>
      <c r="U90" s="38">
        <f t="shared" si="23"/>
        <v>0.41966606473949009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53680910510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11897619483</v>
      </c>
      <c r="K91" s="39">
        <f t="shared" si="18"/>
        <v>0.2216359478623903</v>
      </c>
      <c r="L91" s="34">
        <f>SUM(L88:L90)</f>
        <v>0</v>
      </c>
      <c r="M91" s="39">
        <f t="shared" si="19"/>
        <v>0</v>
      </c>
      <c r="N91" s="34">
        <f t="shared" si="20"/>
        <v>38382103767</v>
      </c>
      <c r="O91" s="39">
        <f t="shared" si="21"/>
        <v>0.7150047084214407</v>
      </c>
      <c r="P91" s="34">
        <f>SUM(P88:P90)</f>
        <v>10963895330</v>
      </c>
      <c r="Q91" s="34">
        <f>SUM(Q88:Q90)</f>
        <v>48853125502</v>
      </c>
      <c r="R91" s="34">
        <f>SUM(R88:R90)</f>
        <v>48475168353</v>
      </c>
      <c r="S91" s="34">
        <f>SUM(S88:S90)</f>
        <v>34773395824</v>
      </c>
      <c r="T91" s="39">
        <f t="shared" si="22"/>
        <v>0.71734450865188104</v>
      </c>
      <c r="U91" s="39">
        <f t="shared" si="23"/>
        <v>8.5163541323227898E-2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3067690008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637458124</v>
      </c>
      <c r="K92" s="38">
        <f t="shared" si="18"/>
        <v>0.20779743792156982</v>
      </c>
      <c r="L92" s="33">
        <v>0</v>
      </c>
      <c r="M92" s="38">
        <f t="shared" si="19"/>
        <v>0</v>
      </c>
      <c r="N92" s="33">
        <f t="shared" si="20"/>
        <v>2249659037</v>
      </c>
      <c r="O92" s="38">
        <f t="shared" si="21"/>
        <v>0.73333975438629129</v>
      </c>
      <c r="P92" s="33">
        <v>557755654</v>
      </c>
      <c r="Q92" s="33">
        <v>2699207222</v>
      </c>
      <c r="R92" s="33">
        <v>2698807222</v>
      </c>
      <c r="S92" s="33">
        <v>1987171127</v>
      </c>
      <c r="T92" s="38">
        <f t="shared" si="22"/>
        <v>0.73631458771900382</v>
      </c>
      <c r="U92" s="38">
        <f t="shared" si="23"/>
        <v>0.14289854245027511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480175978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141639042</v>
      </c>
      <c r="K93" s="38">
        <f t="shared" si="18"/>
        <v>0.29497319418173812</v>
      </c>
      <c r="L93" s="33">
        <v>0</v>
      </c>
      <c r="M93" s="38">
        <f t="shared" si="19"/>
        <v>0</v>
      </c>
      <c r="N93" s="33">
        <f t="shared" si="20"/>
        <v>367044440</v>
      </c>
      <c r="O93" s="38">
        <f t="shared" si="21"/>
        <v>0.76439567328792946</v>
      </c>
      <c r="P93" s="33">
        <v>91675706</v>
      </c>
      <c r="Q93" s="33">
        <v>411161227</v>
      </c>
      <c r="R93" s="33">
        <v>406349729</v>
      </c>
      <c r="S93" s="33">
        <v>310521057</v>
      </c>
      <c r="T93" s="38">
        <f t="shared" si="22"/>
        <v>0.76417193082464197</v>
      </c>
      <c r="U93" s="38">
        <f t="shared" si="23"/>
        <v>0.54500083151800327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428013430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92752878</v>
      </c>
      <c r="K94" s="38">
        <f t="shared" si="18"/>
        <v>0.21670553188015618</v>
      </c>
      <c r="L94" s="33">
        <v>0</v>
      </c>
      <c r="M94" s="38">
        <f t="shared" si="19"/>
        <v>0</v>
      </c>
      <c r="N94" s="33">
        <f t="shared" si="20"/>
        <v>292925659</v>
      </c>
      <c r="O94" s="38">
        <f t="shared" si="21"/>
        <v>0.68438427037207683</v>
      </c>
      <c r="P94" s="33">
        <v>84882053</v>
      </c>
      <c r="Q94" s="33">
        <v>379424298</v>
      </c>
      <c r="R94" s="33">
        <v>370460273</v>
      </c>
      <c r="S94" s="33">
        <v>257246990</v>
      </c>
      <c r="T94" s="38">
        <f t="shared" si="22"/>
        <v>0.69439831676634323</v>
      </c>
      <c r="U94" s="38">
        <f t="shared" si="23"/>
        <v>9.272660971100688E-2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3975879416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871850044</v>
      </c>
      <c r="K96" s="39">
        <f t="shared" si="18"/>
        <v>0.21928483054376416</v>
      </c>
      <c r="L96" s="34">
        <f>SUM(L92:L95)</f>
        <v>0</v>
      </c>
      <c r="M96" s="39">
        <f t="shared" si="19"/>
        <v>0</v>
      </c>
      <c r="N96" s="34">
        <f t="shared" si="20"/>
        <v>2909629136</v>
      </c>
      <c r="O96" s="39">
        <f t="shared" si="21"/>
        <v>0.73182026705610737</v>
      </c>
      <c r="P96" s="34">
        <f>SUM(P92:P95)</f>
        <v>734313413</v>
      </c>
      <c r="Q96" s="34">
        <f>SUM(Q92:Q95)</f>
        <v>3489792747</v>
      </c>
      <c r="R96" s="34">
        <f>SUM(R92:R95)</f>
        <v>3475617224</v>
      </c>
      <c r="S96" s="34">
        <f>SUM(S92:S95)</f>
        <v>2554939174</v>
      </c>
      <c r="T96" s="39">
        <f t="shared" si="22"/>
        <v>0.73510372671579327</v>
      </c>
      <c r="U96" s="39">
        <f t="shared" si="23"/>
        <v>0.18729963060064647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1229559709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319851241</v>
      </c>
      <c r="K97" s="38">
        <f t="shared" si="18"/>
        <v>0.26013477723675149</v>
      </c>
      <c r="L97" s="33">
        <v>0</v>
      </c>
      <c r="M97" s="38">
        <f t="shared" si="19"/>
        <v>0</v>
      </c>
      <c r="N97" s="33">
        <f t="shared" si="20"/>
        <v>948308074</v>
      </c>
      <c r="O97" s="38">
        <f t="shared" si="21"/>
        <v>0.77125825371364698</v>
      </c>
      <c r="P97" s="33">
        <v>262697117</v>
      </c>
      <c r="Q97" s="33">
        <v>1232507745</v>
      </c>
      <c r="R97" s="33">
        <v>1078362698</v>
      </c>
      <c r="S97" s="33">
        <v>837488504</v>
      </c>
      <c r="T97" s="38">
        <f t="shared" si="22"/>
        <v>0.77662970497148998</v>
      </c>
      <c r="U97" s="38">
        <f t="shared" si="23"/>
        <v>0.21756662064928567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307733781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82992638</v>
      </c>
      <c r="K98" s="38">
        <f t="shared" si="18"/>
        <v>0.26968972249426199</v>
      </c>
      <c r="L98" s="33">
        <v>0</v>
      </c>
      <c r="M98" s="38">
        <f t="shared" si="19"/>
        <v>0</v>
      </c>
      <c r="N98" s="33">
        <f t="shared" si="20"/>
        <v>272756827</v>
      </c>
      <c r="O98" s="38">
        <f t="shared" si="21"/>
        <v>0.88634021950290853</v>
      </c>
      <c r="P98" s="33">
        <v>64738730</v>
      </c>
      <c r="Q98" s="33">
        <v>283461991</v>
      </c>
      <c r="R98" s="33">
        <v>274154609</v>
      </c>
      <c r="S98" s="33">
        <v>743130947</v>
      </c>
      <c r="T98" s="38">
        <f t="shared" si="22"/>
        <v>2.7106272249466357</v>
      </c>
      <c r="U98" s="38">
        <f t="shared" si="23"/>
        <v>0.28196271381906945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808141074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172463851</v>
      </c>
      <c r="K99" s="38">
        <f t="shared" si="18"/>
        <v>0.21340809983381689</v>
      </c>
      <c r="L99" s="33">
        <v>0</v>
      </c>
      <c r="M99" s="38">
        <f t="shared" si="19"/>
        <v>0</v>
      </c>
      <c r="N99" s="33">
        <f t="shared" si="20"/>
        <v>559533769</v>
      </c>
      <c r="O99" s="38">
        <f t="shared" si="21"/>
        <v>0.69237140271872877</v>
      </c>
      <c r="P99" s="33">
        <v>183568341</v>
      </c>
      <c r="Q99" s="33">
        <v>793549289</v>
      </c>
      <c r="R99" s="33">
        <v>793953886</v>
      </c>
      <c r="S99" s="33">
        <v>478280302</v>
      </c>
      <c r="T99" s="38">
        <f t="shared" si="22"/>
        <v>0.60240312495932535</v>
      </c>
      <c r="U99" s="38">
        <f t="shared" si="23"/>
        <v>-6.0492402663267497E-2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-992856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375069</v>
      </c>
      <c r="O100" s="38">
        <f>IF(($E100     =0),0,($N100     /$E100     ))</f>
        <v>0</v>
      </c>
      <c r="P100" s="33">
        <v>149493</v>
      </c>
      <c r="Q100" s="33">
        <v>0</v>
      </c>
      <c r="R100" s="33">
        <v>0</v>
      </c>
      <c r="S100" s="33">
        <v>43554</v>
      </c>
      <c r="T100" s="38">
        <f>IF(($R100     =0),0,($S100     /$R100     ))</f>
        <v>0</v>
      </c>
      <c r="U100" s="38">
        <f>IF(($P100     =0),0,(($J100     /$P100     )-1))</f>
        <v>-7.6414882302181377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2345434564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574314874</v>
      </c>
      <c r="K101" s="39">
        <f>IF(($E101     =0),0,($J101     /$E101     ))</f>
        <v>0.24486501683531939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1780973739</v>
      </c>
      <c r="O101" s="39">
        <f>IF(($E101     =0),0,($N101     /$E101     ))</f>
        <v>0.75933635767806484</v>
      </c>
      <c r="P101" s="34">
        <f>SUM(P97:P100)</f>
        <v>511153681</v>
      </c>
      <c r="Q101" s="34">
        <f>SUM(Q97:Q100)</f>
        <v>2309519025</v>
      </c>
      <c r="R101" s="34">
        <f>SUM(R97:R100)</f>
        <v>2146471193</v>
      </c>
      <c r="S101" s="34">
        <f>SUM(S97:S100)</f>
        <v>2058943307</v>
      </c>
      <c r="T101" s="39">
        <f>IF(($R101     =0),0,($S101     /$R101     ))</f>
        <v>0.95922242689049686</v>
      </c>
      <c r="U101" s="39">
        <f>IF(($P101     =0),0,(($J101     /$P101     )-1))</f>
        <v>0.12356595549979033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60002224490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13343784401</v>
      </c>
      <c r="K102" s="39">
        <f>IF(($E102     =0),0,($J102     /$E102     ))</f>
        <v>0.22238816167930375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43072706642</v>
      </c>
      <c r="O102" s="39">
        <f>IF(($E102     =0),0,($N102     /$E102     ))</f>
        <v>0.71785182979638562</v>
      </c>
      <c r="P102" s="34">
        <f>SUM(P88:P90,P92:P95,P97:P100)</f>
        <v>12209362424</v>
      </c>
      <c r="Q102" s="34">
        <f>SUM(Q88:Q90,Q92:Q95,Q97:Q100)</f>
        <v>54652437274</v>
      </c>
      <c r="R102" s="34">
        <f>SUM(R88:R90,R92:R95,R97:R100)</f>
        <v>54097256770</v>
      </c>
      <c r="S102" s="34">
        <f>SUM(S88:S90,S92:S95,S97:S100)</f>
        <v>39387278305</v>
      </c>
      <c r="T102" s="39">
        <f>IF(($R102     =0),0,($S102     /$R102     ))</f>
        <v>0.72808272834349119</v>
      </c>
      <c r="U102" s="39">
        <f>IF(($P102     =0),0,(($J102     /$P102     )-1))</f>
        <v>9.2914104570281264E-2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16038397100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3761745683</v>
      </c>
      <c r="K105" s="38">
        <f t="shared" ref="K105:K136" si="26">IF(($E105     =0),0,($J105     /$E105     ))</f>
        <v>0.23454623673085137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11626353640</v>
      </c>
      <c r="O105" s="38">
        <f t="shared" ref="O105:O136" si="29">IF(($E105     =0),0,($N105     /$E105     ))</f>
        <v>0.72490745599508821</v>
      </c>
      <c r="P105" s="33">
        <v>2188673378</v>
      </c>
      <c r="Q105" s="33">
        <v>14100024370</v>
      </c>
      <c r="R105" s="33">
        <v>14355133270</v>
      </c>
      <c r="S105" s="33">
        <v>9216560991</v>
      </c>
      <c r="T105" s="38">
        <f t="shared" ref="T105:T136" si="30">IF(($R105     =0),0,($S105     /$R105     ))</f>
        <v>0.6420393888130026</v>
      </c>
      <c r="U105" s="38">
        <f t="shared" ref="U105:U136" si="31">IF(($P105     =0),0,(($J105     /$P105     )-1))</f>
        <v>0.71873323850517457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16038397100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3761745683</v>
      </c>
      <c r="K106" s="39">
        <f t="shared" si="26"/>
        <v>0.23454623673085137</v>
      </c>
      <c r="L106" s="34">
        <f>L105</f>
        <v>0</v>
      </c>
      <c r="M106" s="39">
        <f t="shared" si="27"/>
        <v>0</v>
      </c>
      <c r="N106" s="34">
        <f t="shared" si="28"/>
        <v>11626353640</v>
      </c>
      <c r="O106" s="39">
        <f t="shared" si="29"/>
        <v>0.72490745599508821</v>
      </c>
      <c r="P106" s="34">
        <f>P105</f>
        <v>2188673378</v>
      </c>
      <c r="Q106" s="34">
        <f>Q105</f>
        <v>14100024370</v>
      </c>
      <c r="R106" s="34">
        <f>R105</f>
        <v>14355133270</v>
      </c>
      <c r="S106" s="34">
        <f>S105</f>
        <v>9216560991</v>
      </c>
      <c r="T106" s="39">
        <f t="shared" si="30"/>
        <v>0.6420393888130026</v>
      </c>
      <c r="U106" s="39">
        <f t="shared" si="31"/>
        <v>0.71873323850517457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8489286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8489286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55414498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11360500</v>
      </c>
      <c r="K109" s="38">
        <f t="shared" si="26"/>
        <v>0.20500952656829988</v>
      </c>
      <c r="L109" s="33">
        <v>0</v>
      </c>
      <c r="M109" s="38">
        <f t="shared" si="27"/>
        <v>0</v>
      </c>
      <c r="N109" s="33">
        <f t="shared" si="28"/>
        <v>38162441</v>
      </c>
      <c r="O109" s="38">
        <f t="shared" si="29"/>
        <v>0.6886725022754876</v>
      </c>
      <c r="P109" s="33">
        <v>8370596</v>
      </c>
      <c r="Q109" s="33">
        <v>60046416</v>
      </c>
      <c r="R109" s="33">
        <v>49046415</v>
      </c>
      <c r="S109" s="33">
        <v>31766057</v>
      </c>
      <c r="T109" s="38">
        <f t="shared" si="30"/>
        <v>0.6476733722536091</v>
      </c>
      <c r="U109" s="38">
        <f t="shared" si="31"/>
        <v>0.357191291994023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171421945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40589296</v>
      </c>
      <c r="K110" s="38">
        <f t="shared" si="26"/>
        <v>0.23678004586868967</v>
      </c>
      <c r="L110" s="33">
        <v>0</v>
      </c>
      <c r="M110" s="38">
        <f t="shared" si="27"/>
        <v>0</v>
      </c>
      <c r="N110" s="33">
        <f t="shared" si="28"/>
        <v>121639498</v>
      </c>
      <c r="O110" s="38">
        <f t="shared" si="29"/>
        <v>0.70959116698856728</v>
      </c>
      <c r="P110" s="33">
        <v>36396474</v>
      </c>
      <c r="Q110" s="33">
        <v>148657126</v>
      </c>
      <c r="R110" s="33">
        <v>148657126</v>
      </c>
      <c r="S110" s="33">
        <v>106010977</v>
      </c>
      <c r="T110" s="38">
        <f t="shared" si="30"/>
        <v>0.71312408528602933</v>
      </c>
      <c r="U110" s="38">
        <f t="shared" si="31"/>
        <v>0.11519857665333189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235325729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51949796</v>
      </c>
      <c r="K112" s="39">
        <f t="shared" si="26"/>
        <v>0.22075697468677555</v>
      </c>
      <c r="L112" s="34">
        <f>SUM(L107:L111)</f>
        <v>0</v>
      </c>
      <c r="M112" s="39">
        <f t="shared" si="27"/>
        <v>0</v>
      </c>
      <c r="N112" s="34">
        <f t="shared" si="28"/>
        <v>159801939</v>
      </c>
      <c r="O112" s="39">
        <f t="shared" si="29"/>
        <v>0.67906700928566976</v>
      </c>
      <c r="P112" s="34">
        <f>SUM(P107:P111)</f>
        <v>44767070</v>
      </c>
      <c r="Q112" s="34">
        <f>SUM(Q107:Q111)</f>
        <v>208703542</v>
      </c>
      <c r="R112" s="34">
        <f>SUM(R107:R111)</f>
        <v>206192827</v>
      </c>
      <c r="S112" s="34">
        <f>SUM(S107:S111)</f>
        <v>137777034</v>
      </c>
      <c r="T112" s="39">
        <f t="shared" si="30"/>
        <v>0.66819508711619735</v>
      </c>
      <c r="U112" s="39">
        <f t="shared" si="31"/>
        <v>0.16044664080092796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7800000</v>
      </c>
      <c r="K113" s="38">
        <f t="shared" si="26"/>
        <v>0.90697674418604646</v>
      </c>
      <c r="L113" s="33">
        <v>0</v>
      </c>
      <c r="M113" s="38">
        <f t="shared" si="27"/>
        <v>0</v>
      </c>
      <c r="N113" s="33">
        <f t="shared" si="28"/>
        <v>7800000</v>
      </c>
      <c r="O113" s="38">
        <f t="shared" si="29"/>
        <v>0.90697674418604646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150169715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30225965</v>
      </c>
      <c r="K114" s="38">
        <f t="shared" si="26"/>
        <v>0.20127869990297312</v>
      </c>
      <c r="L114" s="33">
        <v>0</v>
      </c>
      <c r="M114" s="38">
        <f t="shared" si="27"/>
        <v>0</v>
      </c>
      <c r="N114" s="33">
        <f t="shared" si="28"/>
        <v>90141709</v>
      </c>
      <c r="O114" s="38">
        <f t="shared" si="29"/>
        <v>0.60026556619622007</v>
      </c>
      <c r="P114" s="33">
        <v>21222808</v>
      </c>
      <c r="Q114" s="33">
        <v>124518726</v>
      </c>
      <c r="R114" s="33">
        <v>120286973</v>
      </c>
      <c r="S114" s="33">
        <v>71784778</v>
      </c>
      <c r="T114" s="38">
        <f t="shared" si="30"/>
        <v>0.59677932040072201</v>
      </c>
      <c r="U114" s="38">
        <f t="shared" si="31"/>
        <v>0.42422081941277523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13195422</v>
      </c>
      <c r="K115" s="38">
        <f t="shared" si="26"/>
        <v>0.16343306411316791</v>
      </c>
      <c r="L115" s="33">
        <v>0</v>
      </c>
      <c r="M115" s="38">
        <f t="shared" si="27"/>
        <v>0</v>
      </c>
      <c r="N115" s="33">
        <f t="shared" si="28"/>
        <v>45220052</v>
      </c>
      <c r="O115" s="38">
        <f t="shared" si="29"/>
        <v>0.56007694621034376</v>
      </c>
      <c r="P115" s="33">
        <v>11134889</v>
      </c>
      <c r="Q115" s="33">
        <v>85507096</v>
      </c>
      <c r="R115" s="33">
        <v>50856000</v>
      </c>
      <c r="S115" s="33">
        <v>22959935</v>
      </c>
      <c r="T115" s="38">
        <f t="shared" si="30"/>
        <v>0.45146954145036966</v>
      </c>
      <c r="U115" s="38">
        <f t="shared" si="31"/>
        <v>0.18505195696158272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2830436671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384640749</v>
      </c>
      <c r="K117" s="38">
        <f t="shared" si="26"/>
        <v>0.13589449039469428</v>
      </c>
      <c r="L117" s="33">
        <v>0</v>
      </c>
      <c r="M117" s="38">
        <f t="shared" si="27"/>
        <v>0</v>
      </c>
      <c r="N117" s="33">
        <f t="shared" si="28"/>
        <v>2870622453</v>
      </c>
      <c r="O117" s="38">
        <f t="shared" si="29"/>
        <v>1.0141977322480782</v>
      </c>
      <c r="P117" s="33">
        <v>3519745365</v>
      </c>
      <c r="Q117" s="33">
        <v>2634265756</v>
      </c>
      <c r="R117" s="33">
        <v>2634265756</v>
      </c>
      <c r="S117" s="33">
        <v>6730259323</v>
      </c>
      <c r="T117" s="38">
        <f t="shared" si="30"/>
        <v>2.5548900325150035</v>
      </c>
      <c r="U117" s="38">
        <f t="shared" si="31"/>
        <v>-0.89071915462270945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3073496385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435862136</v>
      </c>
      <c r="K121" s="39">
        <f t="shared" si="26"/>
        <v>0.14181312791750689</v>
      </c>
      <c r="L121" s="34">
        <f>SUM(L113:L120)</f>
        <v>0</v>
      </c>
      <c r="M121" s="39">
        <f t="shared" si="27"/>
        <v>0</v>
      </c>
      <c r="N121" s="34">
        <f t="shared" si="28"/>
        <v>3013784214</v>
      </c>
      <c r="O121" s="39">
        <f t="shared" si="29"/>
        <v>0.98057190784689996</v>
      </c>
      <c r="P121" s="34">
        <f>SUM(P113:P120)</f>
        <v>3552103062</v>
      </c>
      <c r="Q121" s="34">
        <f>SUM(Q113:Q120)</f>
        <v>2844291578</v>
      </c>
      <c r="R121" s="34">
        <f>SUM(R113:R120)</f>
        <v>2805408729</v>
      </c>
      <c r="S121" s="34">
        <f>SUM(S113:S120)</f>
        <v>6825004036</v>
      </c>
      <c r="T121" s="39">
        <f t="shared" si="30"/>
        <v>2.4328020246920676</v>
      </c>
      <c r="U121" s="39">
        <f t="shared" si="31"/>
        <v>-0.87729462563662519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60356297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13656585</v>
      </c>
      <c r="K123" s="38">
        <f t="shared" si="26"/>
        <v>0.22626611768445634</v>
      </c>
      <c r="L123" s="33">
        <v>0</v>
      </c>
      <c r="M123" s="38">
        <f t="shared" si="27"/>
        <v>0</v>
      </c>
      <c r="N123" s="33">
        <f t="shared" si="28"/>
        <v>39316177</v>
      </c>
      <c r="O123" s="38">
        <f t="shared" si="29"/>
        <v>0.651401410527223</v>
      </c>
      <c r="P123" s="33">
        <v>11624835</v>
      </c>
      <c r="Q123" s="33">
        <v>129930661</v>
      </c>
      <c r="R123" s="33">
        <v>55375475</v>
      </c>
      <c r="S123" s="33">
        <v>23803352</v>
      </c>
      <c r="T123" s="38">
        <f t="shared" si="30"/>
        <v>0.42985368522798223</v>
      </c>
      <c r="U123" s="38">
        <f t="shared" si="31"/>
        <v>0.17477667424957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458331268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99984347</v>
      </c>
      <c r="K124" s="38">
        <f t="shared" si="26"/>
        <v>0.21814864919929486</v>
      </c>
      <c r="L124" s="33">
        <v>0</v>
      </c>
      <c r="M124" s="38">
        <f t="shared" si="27"/>
        <v>0</v>
      </c>
      <c r="N124" s="33">
        <f t="shared" si="28"/>
        <v>324031779</v>
      </c>
      <c r="O124" s="38">
        <f t="shared" si="29"/>
        <v>0.70698161269677984</v>
      </c>
      <c r="P124" s="33">
        <v>78377266</v>
      </c>
      <c r="Q124" s="33">
        <v>419618993</v>
      </c>
      <c r="R124" s="33">
        <v>404740251</v>
      </c>
      <c r="S124" s="33">
        <v>293271780</v>
      </c>
      <c r="T124" s="38">
        <f t="shared" si="30"/>
        <v>0.72459257332426763</v>
      </c>
      <c r="U124" s="38">
        <f t="shared" si="31"/>
        <v>0.27568046326086448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518687565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113640932</v>
      </c>
      <c r="K126" s="39">
        <f t="shared" si="26"/>
        <v>0.21909322618906432</v>
      </c>
      <c r="L126" s="34">
        <f>SUM(L122:L125)</f>
        <v>0</v>
      </c>
      <c r="M126" s="39">
        <f t="shared" si="27"/>
        <v>0</v>
      </c>
      <c r="N126" s="34">
        <f t="shared" si="28"/>
        <v>363347956</v>
      </c>
      <c r="O126" s="39">
        <f t="shared" si="29"/>
        <v>0.7005141062134389</v>
      </c>
      <c r="P126" s="34">
        <f>SUM(P122:P125)</f>
        <v>90002101</v>
      </c>
      <c r="Q126" s="34">
        <f>SUM(Q122:Q125)</f>
        <v>549549654</v>
      </c>
      <c r="R126" s="34">
        <f>SUM(R122:R125)</f>
        <v>460115726</v>
      </c>
      <c r="S126" s="34">
        <f>SUM(S122:S125)</f>
        <v>317075132</v>
      </c>
      <c r="T126" s="39">
        <f t="shared" si="30"/>
        <v>0.68912039750625698</v>
      </c>
      <c r="U126" s="39">
        <f t="shared" si="31"/>
        <v>0.26264754641672194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149235852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35504052</v>
      </c>
      <c r="K127" s="38">
        <f t="shared" si="26"/>
        <v>0.23790564749816284</v>
      </c>
      <c r="L127" s="33">
        <v>0</v>
      </c>
      <c r="M127" s="38">
        <f t="shared" si="27"/>
        <v>0</v>
      </c>
      <c r="N127" s="33">
        <f t="shared" si="28"/>
        <v>92077806</v>
      </c>
      <c r="O127" s="38">
        <f t="shared" si="29"/>
        <v>0.61699521104352328</v>
      </c>
      <c r="P127" s="33">
        <v>20100933</v>
      </c>
      <c r="Q127" s="33">
        <v>141511327</v>
      </c>
      <c r="R127" s="33">
        <v>130415958</v>
      </c>
      <c r="S127" s="33">
        <v>77565961</v>
      </c>
      <c r="T127" s="38">
        <f t="shared" si="30"/>
        <v>0.5947582043602363</v>
      </c>
      <c r="U127" s="38">
        <f t="shared" si="31"/>
        <v>0.76628875883522429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27430756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6117592</v>
      </c>
      <c r="K128" s="38">
        <f t="shared" si="26"/>
        <v>0.22301944576372595</v>
      </c>
      <c r="L128" s="33">
        <v>0</v>
      </c>
      <c r="M128" s="38">
        <f t="shared" si="27"/>
        <v>0</v>
      </c>
      <c r="N128" s="33">
        <f t="shared" si="28"/>
        <v>18172210</v>
      </c>
      <c r="O128" s="38">
        <f t="shared" si="29"/>
        <v>0.66247572615206085</v>
      </c>
      <c r="P128" s="33">
        <v>4768704</v>
      </c>
      <c r="Q128" s="33">
        <v>15248102</v>
      </c>
      <c r="R128" s="33">
        <v>22400237</v>
      </c>
      <c r="S128" s="33">
        <v>14973202</v>
      </c>
      <c r="T128" s="38">
        <f t="shared" si="30"/>
        <v>0.66843944552908074</v>
      </c>
      <c r="U128" s="38">
        <f t="shared" si="31"/>
        <v>0.28286259746883013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17000004</v>
      </c>
      <c r="R129" s="33">
        <v>13000004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22434100</v>
      </c>
      <c r="K130" s="38">
        <f t="shared" si="26"/>
        <v>0.23410453322927063</v>
      </c>
      <c r="L130" s="33">
        <v>0</v>
      </c>
      <c r="M130" s="38">
        <f t="shared" si="27"/>
        <v>0</v>
      </c>
      <c r="N130" s="33">
        <f t="shared" si="28"/>
        <v>66591819</v>
      </c>
      <c r="O130" s="38">
        <f t="shared" si="29"/>
        <v>0.69489958161384124</v>
      </c>
      <c r="P130" s="33">
        <v>19072327</v>
      </c>
      <c r="Q130" s="33">
        <v>86427143</v>
      </c>
      <c r="R130" s="33">
        <v>81314584</v>
      </c>
      <c r="S130" s="33">
        <v>62439429</v>
      </c>
      <c r="T130" s="38">
        <f t="shared" si="30"/>
        <v>0.7678749115902751</v>
      </c>
      <c r="U130" s="38">
        <f t="shared" si="31"/>
        <v>0.17626443799962122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276916021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64055744</v>
      </c>
      <c r="K132" s="39">
        <f t="shared" si="26"/>
        <v>0.23131830281498952</v>
      </c>
      <c r="L132" s="34">
        <f>SUM(L127:L131)</f>
        <v>0</v>
      </c>
      <c r="M132" s="39">
        <f t="shared" si="27"/>
        <v>0</v>
      </c>
      <c r="N132" s="34">
        <f t="shared" si="28"/>
        <v>176841835</v>
      </c>
      <c r="O132" s="39">
        <f t="shared" si="29"/>
        <v>0.63861178692871656</v>
      </c>
      <c r="P132" s="34">
        <f>SUM(P127:P131)</f>
        <v>43941964</v>
      </c>
      <c r="Q132" s="34">
        <f>SUM(Q127:Q131)</f>
        <v>260186576</v>
      </c>
      <c r="R132" s="34">
        <f>SUM(R127:R131)</f>
        <v>247130783</v>
      </c>
      <c r="S132" s="34">
        <f>SUM(S127:S131)</f>
        <v>154978592</v>
      </c>
      <c r="T132" s="39">
        <f t="shared" si="30"/>
        <v>0.62711164557755639</v>
      </c>
      <c r="U132" s="39">
        <f t="shared" si="31"/>
        <v>0.45773511625470364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822979693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184611353</v>
      </c>
      <c r="K133" s="38">
        <f t="shared" si="26"/>
        <v>0.22432066619655949</v>
      </c>
      <c r="L133" s="33">
        <v>0</v>
      </c>
      <c r="M133" s="38">
        <f t="shared" si="27"/>
        <v>0</v>
      </c>
      <c r="N133" s="33">
        <f t="shared" si="28"/>
        <v>612222587</v>
      </c>
      <c r="O133" s="38">
        <f t="shared" si="29"/>
        <v>0.7439097127272617</v>
      </c>
      <c r="P133" s="33">
        <v>165078767</v>
      </c>
      <c r="Q133" s="33">
        <v>698157239</v>
      </c>
      <c r="R133" s="33">
        <v>702391441</v>
      </c>
      <c r="S133" s="33">
        <v>561540566</v>
      </c>
      <c r="T133" s="38">
        <f t="shared" si="30"/>
        <v>0.79946954535854031</v>
      </c>
      <c r="U133" s="38">
        <f t="shared" si="31"/>
        <v>0.11832282464285671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19222111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3642215</v>
      </c>
      <c r="K134" s="38">
        <f t="shared" si="26"/>
        <v>0.18948048942179138</v>
      </c>
      <c r="L134" s="33">
        <v>0</v>
      </c>
      <c r="M134" s="38">
        <f t="shared" si="27"/>
        <v>0</v>
      </c>
      <c r="N134" s="33">
        <f t="shared" si="28"/>
        <v>10859101</v>
      </c>
      <c r="O134" s="38">
        <f t="shared" si="29"/>
        <v>0.56492759822269256</v>
      </c>
      <c r="P134" s="33">
        <v>2968784</v>
      </c>
      <c r="Q134" s="33">
        <v>19025638</v>
      </c>
      <c r="R134" s="33">
        <v>17211104</v>
      </c>
      <c r="S134" s="33">
        <v>10195230</v>
      </c>
      <c r="T134" s="38">
        <f t="shared" si="30"/>
        <v>0.59236351137033394</v>
      </c>
      <c r="U134" s="38">
        <f t="shared" si="31"/>
        <v>0.22683731790524342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842201804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188253568</v>
      </c>
      <c r="K137" s="39">
        <f t="shared" ref="K137:K170" si="34">IF(($E137     =0),0,($J137     /$E137     ))</f>
        <v>0.22352548653529125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623081688</v>
      </c>
      <c r="O137" s="39">
        <f t="shared" ref="O137:O170" si="37">IF(($E137     =0),0,($N137     /$E137     ))</f>
        <v>0.73982468933300927</v>
      </c>
      <c r="P137" s="34">
        <f>SUM(P133:P136)</f>
        <v>168047551</v>
      </c>
      <c r="Q137" s="34">
        <f>SUM(Q133:Q136)</f>
        <v>717182877</v>
      </c>
      <c r="R137" s="34">
        <f>SUM(R133:R136)</f>
        <v>719602545</v>
      </c>
      <c r="S137" s="34">
        <f>SUM(S133:S136)</f>
        <v>571735796</v>
      </c>
      <c r="T137" s="39">
        <f t="shared" ref="T137:T170" si="38">IF(($R137     =0),0,($S137     /$R137     ))</f>
        <v>0.79451608387516193</v>
      </c>
      <c r="U137" s="39">
        <f t="shared" ref="U137:U170" si="39">IF(($P137     =0),0,(($J137     /$P137     )-1))</f>
        <v>0.12023987781886802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3036444</v>
      </c>
      <c r="K138" s="38">
        <f t="shared" si="34"/>
        <v>1.4139706508948482</v>
      </c>
      <c r="L138" s="33">
        <v>0</v>
      </c>
      <c r="M138" s="38">
        <f t="shared" si="35"/>
        <v>0</v>
      </c>
      <c r="N138" s="33">
        <f t="shared" si="36"/>
        <v>11232706</v>
      </c>
      <c r="O138" s="38">
        <f t="shared" si="37"/>
        <v>5.23069637185157</v>
      </c>
      <c r="P138" s="33">
        <v>2378069</v>
      </c>
      <c r="Q138" s="33">
        <v>70749</v>
      </c>
      <c r="R138" s="33">
        <v>70749</v>
      </c>
      <c r="S138" s="33">
        <v>7591989</v>
      </c>
      <c r="T138" s="38">
        <f t="shared" si="38"/>
        <v>107.30878174956537</v>
      </c>
      <c r="U138" s="38">
        <f t="shared" si="39"/>
        <v>0.27685277424666821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11172183</v>
      </c>
      <c r="K139" s="38">
        <f t="shared" si="34"/>
        <v>0.21616691527454093</v>
      </c>
      <c r="L139" s="33">
        <v>0</v>
      </c>
      <c r="M139" s="38">
        <f t="shared" si="35"/>
        <v>0</v>
      </c>
      <c r="N139" s="33">
        <f t="shared" si="36"/>
        <v>33792399</v>
      </c>
      <c r="O139" s="38">
        <f t="shared" si="37"/>
        <v>0.65383807726354659</v>
      </c>
      <c r="P139" s="33">
        <v>16559220</v>
      </c>
      <c r="Q139" s="33">
        <v>48697662</v>
      </c>
      <c r="R139" s="33">
        <v>48512609</v>
      </c>
      <c r="S139" s="33">
        <v>34718938</v>
      </c>
      <c r="T139" s="38">
        <f t="shared" si="38"/>
        <v>0.7156683327421125</v>
      </c>
      <c r="U139" s="38">
        <f t="shared" si="39"/>
        <v>-0.32531948968610835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213659997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54400462</v>
      </c>
      <c r="K140" s="38">
        <f t="shared" si="34"/>
        <v>0.25461229413009867</v>
      </c>
      <c r="L140" s="33">
        <v>0</v>
      </c>
      <c r="M140" s="38">
        <f t="shared" si="35"/>
        <v>0</v>
      </c>
      <c r="N140" s="33">
        <f t="shared" si="36"/>
        <v>157358703</v>
      </c>
      <c r="O140" s="38">
        <f t="shared" si="37"/>
        <v>0.7364911785522491</v>
      </c>
      <c r="P140" s="33">
        <v>45400318</v>
      </c>
      <c r="Q140" s="33">
        <v>190868903</v>
      </c>
      <c r="R140" s="33">
        <v>187420903</v>
      </c>
      <c r="S140" s="33">
        <v>140091910</v>
      </c>
      <c r="T140" s="38">
        <f t="shared" si="38"/>
        <v>0.7474721749686587</v>
      </c>
      <c r="U140" s="38">
        <f t="shared" si="39"/>
        <v>0.19823966871773901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35005000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2475192</v>
      </c>
      <c r="K142" s="38">
        <f t="shared" si="34"/>
        <v>7.0709670047136117E-2</v>
      </c>
      <c r="L142" s="33">
        <v>0</v>
      </c>
      <c r="M142" s="38">
        <f t="shared" si="35"/>
        <v>0</v>
      </c>
      <c r="N142" s="33">
        <f t="shared" si="36"/>
        <v>22274954</v>
      </c>
      <c r="O142" s="38">
        <f t="shared" si="37"/>
        <v>0.63633635194972149</v>
      </c>
      <c r="P142" s="33">
        <v>5677786</v>
      </c>
      <c r="Q142" s="33">
        <v>91434080</v>
      </c>
      <c r="R142" s="33">
        <v>92234845</v>
      </c>
      <c r="S142" s="33">
        <v>21861178</v>
      </c>
      <c r="T142" s="38">
        <f t="shared" si="38"/>
        <v>0.23701647679897983</v>
      </c>
      <c r="U142" s="38">
        <f t="shared" si="39"/>
        <v>-0.56405683482963254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302495587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71084281</v>
      </c>
      <c r="K144" s="39">
        <f t="shared" si="34"/>
        <v>0.23499278685344921</v>
      </c>
      <c r="L144" s="34">
        <f>SUM(L138:L143)</f>
        <v>0</v>
      </c>
      <c r="M144" s="39">
        <f t="shared" si="35"/>
        <v>0</v>
      </c>
      <c r="N144" s="34">
        <f t="shared" si="36"/>
        <v>224658762</v>
      </c>
      <c r="O144" s="39">
        <f t="shared" si="37"/>
        <v>0.74268442798803536</v>
      </c>
      <c r="P144" s="34">
        <f>SUM(P138:P143)</f>
        <v>70015393</v>
      </c>
      <c r="Q144" s="34">
        <f>SUM(Q138:Q143)</f>
        <v>331071394</v>
      </c>
      <c r="R144" s="34">
        <f>SUM(R138:R143)</f>
        <v>328239106</v>
      </c>
      <c r="S144" s="34">
        <f>SUM(S138:S143)</f>
        <v>204264015</v>
      </c>
      <c r="T144" s="39">
        <f t="shared" si="38"/>
        <v>0.62230249615656708</v>
      </c>
      <c r="U144" s="39">
        <f t="shared" si="39"/>
        <v>1.526647147435134E-2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1130242</v>
      </c>
      <c r="K149" s="38">
        <f t="shared" si="34"/>
        <v>0.27405107703259929</v>
      </c>
      <c r="L149" s="33">
        <v>0</v>
      </c>
      <c r="M149" s="38">
        <f t="shared" si="35"/>
        <v>0</v>
      </c>
      <c r="N149" s="33">
        <f t="shared" si="36"/>
        <v>3125426</v>
      </c>
      <c r="O149" s="38">
        <f t="shared" si="37"/>
        <v>0.75782563511680567</v>
      </c>
      <c r="P149" s="33">
        <v>900295</v>
      </c>
      <c r="Q149" s="33">
        <v>5065948</v>
      </c>
      <c r="R149" s="33">
        <v>5065748</v>
      </c>
      <c r="S149" s="33">
        <v>3198372</v>
      </c>
      <c r="T149" s="38">
        <f t="shared" si="38"/>
        <v>0.63137210931139887</v>
      </c>
      <c r="U149" s="38">
        <f t="shared" si="39"/>
        <v>0.25541294797816261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1130242</v>
      </c>
      <c r="K150" s="39">
        <f t="shared" si="34"/>
        <v>0.27405107703259929</v>
      </c>
      <c r="L150" s="34">
        <f>SUM(L145:L149)</f>
        <v>0</v>
      </c>
      <c r="M150" s="39">
        <f t="shared" si="35"/>
        <v>0</v>
      </c>
      <c r="N150" s="34">
        <f t="shared" si="36"/>
        <v>3125426</v>
      </c>
      <c r="O150" s="39">
        <f t="shared" si="37"/>
        <v>0.75782563511680567</v>
      </c>
      <c r="P150" s="34">
        <f>SUM(P145:P149)</f>
        <v>900295</v>
      </c>
      <c r="Q150" s="34">
        <f>SUM(Q145:Q149)</f>
        <v>5065948</v>
      </c>
      <c r="R150" s="34">
        <f>SUM(R145:R149)</f>
        <v>5065748</v>
      </c>
      <c r="S150" s="34">
        <f>SUM(S145:S149)</f>
        <v>3198372</v>
      </c>
      <c r="T150" s="39">
        <f t="shared" si="38"/>
        <v>0.63137210931139887</v>
      </c>
      <c r="U150" s="39">
        <f t="shared" si="39"/>
        <v>0.25541294797816261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9000000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1746287704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388892038</v>
      </c>
      <c r="K152" s="38">
        <f t="shared" si="34"/>
        <v>0.22269643032428979</v>
      </c>
      <c r="L152" s="33">
        <v>0</v>
      </c>
      <c r="M152" s="38">
        <f t="shared" si="35"/>
        <v>0</v>
      </c>
      <c r="N152" s="33">
        <f t="shared" si="36"/>
        <v>1225666991</v>
      </c>
      <c r="O152" s="38">
        <f t="shared" si="37"/>
        <v>0.70187002301655099</v>
      </c>
      <c r="P152" s="33">
        <v>382373381</v>
      </c>
      <c r="Q152" s="33">
        <v>1677702300</v>
      </c>
      <c r="R152" s="33">
        <v>1674164004</v>
      </c>
      <c r="S152" s="33">
        <v>1232485986</v>
      </c>
      <c r="T152" s="38">
        <f t="shared" si="38"/>
        <v>0.7361799579105035</v>
      </c>
      <c r="U152" s="38">
        <f t="shared" si="39"/>
        <v>1.7047883884992565E-2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98410820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24715729</v>
      </c>
      <c r="K153" s="38">
        <f t="shared" si="34"/>
        <v>0.25114849159878966</v>
      </c>
      <c r="L153" s="33">
        <v>0</v>
      </c>
      <c r="M153" s="38">
        <f t="shared" si="35"/>
        <v>0</v>
      </c>
      <c r="N153" s="33">
        <f t="shared" si="36"/>
        <v>63268413</v>
      </c>
      <c r="O153" s="38">
        <f t="shared" si="37"/>
        <v>0.64290098385523053</v>
      </c>
      <c r="P153" s="33">
        <v>18412477</v>
      </c>
      <c r="Q153" s="33">
        <v>101059950</v>
      </c>
      <c r="R153" s="33">
        <v>98441330</v>
      </c>
      <c r="S153" s="33">
        <v>54873963</v>
      </c>
      <c r="T153" s="38">
        <f t="shared" si="38"/>
        <v>0.55742809448023511</v>
      </c>
      <c r="U153" s="38">
        <f t="shared" si="39"/>
        <v>0.3423359062444451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6043366</v>
      </c>
      <c r="K154" s="38">
        <f t="shared" si="34"/>
        <v>0.1781886269644895</v>
      </c>
      <c r="L154" s="33">
        <v>0</v>
      </c>
      <c r="M154" s="38">
        <f t="shared" si="35"/>
        <v>0</v>
      </c>
      <c r="N154" s="33">
        <f t="shared" si="36"/>
        <v>16701080</v>
      </c>
      <c r="O154" s="38">
        <f t="shared" si="37"/>
        <v>0.49243128978521183</v>
      </c>
      <c r="P154" s="33">
        <v>5785449</v>
      </c>
      <c r="Q154" s="33">
        <v>32642495</v>
      </c>
      <c r="R154" s="33">
        <v>32642495</v>
      </c>
      <c r="S154" s="33">
        <v>15758509</v>
      </c>
      <c r="T154" s="38">
        <f t="shared" si="38"/>
        <v>0.48276055491469017</v>
      </c>
      <c r="U154" s="38">
        <f t="shared" si="39"/>
        <v>4.4580291002478845E-2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47013</v>
      </c>
      <c r="K155" s="38">
        <f t="shared" si="34"/>
        <v>-1.8805200000000001E-2</v>
      </c>
      <c r="L155" s="33">
        <v>0</v>
      </c>
      <c r="M155" s="38">
        <f t="shared" si="35"/>
        <v>0</v>
      </c>
      <c r="N155" s="33">
        <f t="shared" si="36"/>
        <v>267709</v>
      </c>
      <c r="O155" s="38">
        <f t="shared" si="37"/>
        <v>-0.1070836</v>
      </c>
      <c r="P155" s="33">
        <v>195959</v>
      </c>
      <c r="Q155" s="33">
        <v>-2500000</v>
      </c>
      <c r="R155" s="33">
        <v>-2500000</v>
      </c>
      <c r="S155" s="33">
        <v>461793</v>
      </c>
      <c r="T155" s="38">
        <f t="shared" si="38"/>
        <v>-0.1847172</v>
      </c>
      <c r="U155" s="38">
        <f t="shared" si="39"/>
        <v>-0.76008756933848409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1876114078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419698146</v>
      </c>
      <c r="K157" s="39">
        <f t="shared" si="34"/>
        <v>0.22370609064850266</v>
      </c>
      <c r="L157" s="34">
        <f>SUM(L151:L156)</f>
        <v>0</v>
      </c>
      <c r="M157" s="39">
        <f t="shared" si="35"/>
        <v>0</v>
      </c>
      <c r="N157" s="34">
        <f t="shared" si="36"/>
        <v>1305904193</v>
      </c>
      <c r="O157" s="39">
        <f t="shared" si="37"/>
        <v>0.69606864972312199</v>
      </c>
      <c r="P157" s="34">
        <f>SUM(P151:P156)</f>
        <v>406767266</v>
      </c>
      <c r="Q157" s="34">
        <f>SUM(Q151:Q156)</f>
        <v>1820904745</v>
      </c>
      <c r="R157" s="34">
        <f>SUM(R151:R156)</f>
        <v>1811747829</v>
      </c>
      <c r="S157" s="34">
        <f>SUM(S151:S156)</f>
        <v>1303580251</v>
      </c>
      <c r="T157" s="39">
        <f t="shared" si="38"/>
        <v>0.71951528249906349</v>
      </c>
      <c r="U157" s="39">
        <f t="shared" si="39"/>
        <v>3.1789381990241061E-2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2953573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1809279</v>
      </c>
      <c r="K158" s="38">
        <f t="shared" si="34"/>
        <v>0.61257297517278231</v>
      </c>
      <c r="L158" s="33">
        <v>0</v>
      </c>
      <c r="M158" s="38">
        <f t="shared" si="35"/>
        <v>0</v>
      </c>
      <c r="N158" s="33">
        <f t="shared" si="36"/>
        <v>3029120</v>
      </c>
      <c r="O158" s="38">
        <f t="shared" si="37"/>
        <v>1.0255781726065345</v>
      </c>
      <c r="P158" s="33">
        <v>1994638</v>
      </c>
      <c r="Q158" s="33">
        <v>29695798</v>
      </c>
      <c r="R158" s="33">
        <v>24458858</v>
      </c>
      <c r="S158" s="33">
        <v>5083957</v>
      </c>
      <c r="T158" s="38">
        <f t="shared" si="38"/>
        <v>0.20785749686269081</v>
      </c>
      <c r="U158" s="38">
        <f t="shared" si="39"/>
        <v>-9.2928641688366564E-2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1027425223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269519488</v>
      </c>
      <c r="K159" s="38">
        <f t="shared" si="34"/>
        <v>0.26232516193541028</v>
      </c>
      <c r="L159" s="33">
        <v>0</v>
      </c>
      <c r="M159" s="38">
        <f t="shared" si="35"/>
        <v>0</v>
      </c>
      <c r="N159" s="33">
        <f t="shared" si="36"/>
        <v>706426297</v>
      </c>
      <c r="O159" s="38">
        <f t="shared" si="37"/>
        <v>0.68756954879625332</v>
      </c>
      <c r="P159" s="33">
        <v>254043132</v>
      </c>
      <c r="Q159" s="33">
        <v>943660344</v>
      </c>
      <c r="R159" s="33">
        <v>920221309</v>
      </c>
      <c r="S159" s="33">
        <v>613758120</v>
      </c>
      <c r="T159" s="38">
        <f t="shared" si="38"/>
        <v>0.66696794998908249</v>
      </c>
      <c r="U159" s="38">
        <f t="shared" si="39"/>
        <v>6.0920190513160666E-2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1030378796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271328767</v>
      </c>
      <c r="K163" s="39">
        <f t="shared" si="34"/>
        <v>0.26332914463430013</v>
      </c>
      <c r="L163" s="34">
        <f>SUM(L158:L162)</f>
        <v>0</v>
      </c>
      <c r="M163" s="39">
        <f t="shared" si="35"/>
        <v>0</v>
      </c>
      <c r="N163" s="34">
        <f t="shared" si="36"/>
        <v>709455417</v>
      </c>
      <c r="O163" s="39">
        <f t="shared" si="37"/>
        <v>0.68853844795152408</v>
      </c>
      <c r="P163" s="34">
        <f>SUM(P158:P162)</f>
        <v>256037770</v>
      </c>
      <c r="Q163" s="34">
        <f>SUM(Q158:Q162)</f>
        <v>973356142</v>
      </c>
      <c r="R163" s="34">
        <f>SUM(R158:R162)</f>
        <v>944680167</v>
      </c>
      <c r="S163" s="34">
        <f>SUM(S158:S162)</f>
        <v>618842077</v>
      </c>
      <c r="T163" s="39">
        <f t="shared" si="38"/>
        <v>0.65508105136285766</v>
      </c>
      <c r="U163" s="39">
        <f t="shared" si="39"/>
        <v>5.972164575562422E-2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154040409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37328093</v>
      </c>
      <c r="K164" s="38">
        <f t="shared" si="34"/>
        <v>0.24232662872246724</v>
      </c>
      <c r="L164" s="33">
        <v>0</v>
      </c>
      <c r="M164" s="38">
        <f t="shared" si="35"/>
        <v>0</v>
      </c>
      <c r="N164" s="33">
        <f t="shared" si="36"/>
        <v>130160302</v>
      </c>
      <c r="O164" s="38">
        <f t="shared" si="37"/>
        <v>0.8449750480732624</v>
      </c>
      <c r="P164" s="33">
        <v>30560888</v>
      </c>
      <c r="Q164" s="33">
        <v>159942022</v>
      </c>
      <c r="R164" s="33">
        <v>159942022</v>
      </c>
      <c r="S164" s="33">
        <v>95988661</v>
      </c>
      <c r="T164" s="38">
        <f t="shared" si="38"/>
        <v>0.60014660187302127</v>
      </c>
      <c r="U164" s="38">
        <f t="shared" si="39"/>
        <v>0.22143351986368986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154040409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37328093</v>
      </c>
      <c r="K169" s="39">
        <f t="shared" si="34"/>
        <v>0.24232662872246724</v>
      </c>
      <c r="L169" s="34">
        <f>SUM(L164:L168)</f>
        <v>0</v>
      </c>
      <c r="M169" s="39">
        <f t="shared" si="35"/>
        <v>0</v>
      </c>
      <c r="N169" s="34">
        <f t="shared" si="36"/>
        <v>130160302</v>
      </c>
      <c r="O169" s="39">
        <f t="shared" si="37"/>
        <v>0.8449750480732624</v>
      </c>
      <c r="P169" s="34">
        <f>SUM(P164:P168)</f>
        <v>30560888</v>
      </c>
      <c r="Q169" s="34">
        <f>SUM(Q164:Q168)</f>
        <v>159942022</v>
      </c>
      <c r="R169" s="34">
        <f>SUM(R164:R168)</f>
        <v>159942022</v>
      </c>
      <c r="S169" s="34">
        <f>SUM(S164:S168)</f>
        <v>95988661</v>
      </c>
      <c r="T169" s="39">
        <f t="shared" si="38"/>
        <v>0.60014660187302127</v>
      </c>
      <c r="U169" s="39">
        <f t="shared" si="39"/>
        <v>0.22143351986368986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24352177676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5416077388</v>
      </c>
      <c r="K170" s="39">
        <f t="shared" si="34"/>
        <v>0.22240628579750182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18336515372</v>
      </c>
      <c r="O170" s="39">
        <f t="shared" si="37"/>
        <v>0.75297230563783768</v>
      </c>
      <c r="P170" s="34">
        <f>SUM(P105,P107:P111,P113:P120,P122:P125,P127:P131,P133:P136,P138:P143,P145:P149,P151:P156,P158:P162,P164:P168)</f>
        <v>6851816738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22043258752</v>
      </c>
      <c r="S170" s="34">
        <f>SUM(S105,S107:S111,S113:S120,S122:S125,S127:S131,S133:S136,S138:S143,S145:S149,S151:S156,S158:S162,S164:S168)</f>
        <v>19449004957</v>
      </c>
      <c r="T170" s="39">
        <f t="shared" si="38"/>
        <v>0.88231078606902347</v>
      </c>
      <c r="U170" s="39">
        <f t="shared" si="39"/>
        <v>-0.20954141140953553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33748413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4992002</v>
      </c>
      <c r="K174" s="38">
        <f t="shared" si="42"/>
        <v>0.14791812580935287</v>
      </c>
      <c r="L174" s="33">
        <v>0</v>
      </c>
      <c r="M174" s="38">
        <f t="shared" si="43"/>
        <v>0</v>
      </c>
      <c r="N174" s="33">
        <f t="shared" si="44"/>
        <v>12905275</v>
      </c>
      <c r="O174" s="38">
        <f t="shared" si="45"/>
        <v>0.38239649965170214</v>
      </c>
      <c r="P174" s="33">
        <v>5208765</v>
      </c>
      <c r="Q174" s="33">
        <v>23188382</v>
      </c>
      <c r="R174" s="33">
        <v>22091512</v>
      </c>
      <c r="S174" s="33">
        <v>23666591</v>
      </c>
      <c r="T174" s="38">
        <f t="shared" si="46"/>
        <v>1.0712979265520621</v>
      </c>
      <c r="U174" s="38">
        <f t="shared" si="47"/>
        <v>-4.1615046944909251E-2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79746999</v>
      </c>
      <c r="K175" s="38">
        <f t="shared" si="42"/>
        <v>0.11631009511169288</v>
      </c>
      <c r="L175" s="33">
        <v>0</v>
      </c>
      <c r="M175" s="38">
        <f t="shared" si="43"/>
        <v>0</v>
      </c>
      <c r="N175" s="33">
        <f t="shared" si="44"/>
        <v>262187609</v>
      </c>
      <c r="O175" s="38">
        <f t="shared" si="45"/>
        <v>0.38239765912567247</v>
      </c>
      <c r="P175" s="33">
        <v>10202730</v>
      </c>
      <c r="Q175" s="33">
        <v>586201000</v>
      </c>
      <c r="R175" s="33">
        <v>590743000</v>
      </c>
      <c r="S175" s="33">
        <v>94089043</v>
      </c>
      <c r="T175" s="38">
        <f t="shared" si="46"/>
        <v>0.15927237902099559</v>
      </c>
      <c r="U175" s="38">
        <f t="shared" si="47"/>
        <v>6.8162412413148248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172023717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39393761</v>
      </c>
      <c r="K176" s="38">
        <f t="shared" si="42"/>
        <v>0.22900191721819382</v>
      </c>
      <c r="L176" s="33">
        <v>0</v>
      </c>
      <c r="M176" s="38">
        <f t="shared" si="43"/>
        <v>0</v>
      </c>
      <c r="N176" s="33">
        <f t="shared" si="44"/>
        <v>94479196</v>
      </c>
      <c r="O176" s="38">
        <f t="shared" si="45"/>
        <v>0.54922191920780317</v>
      </c>
      <c r="P176" s="33">
        <v>3683467</v>
      </c>
      <c r="Q176" s="33">
        <v>168204995</v>
      </c>
      <c r="R176" s="33">
        <v>167704995</v>
      </c>
      <c r="S176" s="33">
        <v>38736047</v>
      </c>
      <c r="T176" s="38">
        <f t="shared" si="46"/>
        <v>0.23097730034815003</v>
      </c>
      <c r="U176" s="38">
        <f t="shared" si="47"/>
        <v>9.6947506248868258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891413380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124132762</v>
      </c>
      <c r="K179" s="39">
        <f t="shared" si="42"/>
        <v>0.13925386895135006</v>
      </c>
      <c r="L179" s="34">
        <f>SUM(L173:L178)</f>
        <v>0</v>
      </c>
      <c r="M179" s="39">
        <f t="shared" si="43"/>
        <v>0</v>
      </c>
      <c r="N179" s="34">
        <f t="shared" si="44"/>
        <v>369572080</v>
      </c>
      <c r="O179" s="39">
        <f t="shared" si="45"/>
        <v>0.41459112942639476</v>
      </c>
      <c r="P179" s="34">
        <f>SUM(P173:P178)</f>
        <v>19094962</v>
      </c>
      <c r="Q179" s="34">
        <f>SUM(Q173:Q178)</f>
        <v>777594377</v>
      </c>
      <c r="R179" s="34">
        <f>SUM(R173:R178)</f>
        <v>780539507</v>
      </c>
      <c r="S179" s="34">
        <f>SUM(S173:S178)</f>
        <v>156491681</v>
      </c>
      <c r="T179" s="39">
        <f t="shared" si="46"/>
        <v>0.20049168504163878</v>
      </c>
      <c r="U179" s="39">
        <f t="shared" si="47"/>
        <v>5.500812203763485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174492921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76518825</v>
      </c>
      <c r="K180" s="38">
        <f t="shared" si="42"/>
        <v>0.43852108476079671</v>
      </c>
      <c r="L180" s="33">
        <v>0</v>
      </c>
      <c r="M180" s="38">
        <f t="shared" si="43"/>
        <v>0</v>
      </c>
      <c r="N180" s="33">
        <f t="shared" si="44"/>
        <v>143311887</v>
      </c>
      <c r="O180" s="38">
        <f t="shared" si="45"/>
        <v>0.82130487688953291</v>
      </c>
      <c r="P180" s="33">
        <v>71891287</v>
      </c>
      <c r="Q180" s="33">
        <v>168098414</v>
      </c>
      <c r="R180" s="33">
        <v>164616414</v>
      </c>
      <c r="S180" s="33">
        <v>281423540</v>
      </c>
      <c r="T180" s="38">
        <f t="shared" si="46"/>
        <v>1.7095715619221301</v>
      </c>
      <c r="U180" s="38">
        <f t="shared" si="47"/>
        <v>6.4368551365619586E-2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457348320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200190112</v>
      </c>
      <c r="K182" s="38">
        <f t="shared" si="42"/>
        <v>0.43771913713381522</v>
      </c>
      <c r="L182" s="33">
        <v>0</v>
      </c>
      <c r="M182" s="38">
        <f t="shared" si="43"/>
        <v>0</v>
      </c>
      <c r="N182" s="33">
        <f t="shared" si="44"/>
        <v>284689331</v>
      </c>
      <c r="O182" s="38">
        <f t="shared" si="45"/>
        <v>0.62247813876303293</v>
      </c>
      <c r="P182" s="33">
        <v>67246906</v>
      </c>
      <c r="Q182" s="33">
        <v>368209536</v>
      </c>
      <c r="R182" s="33">
        <v>364209540</v>
      </c>
      <c r="S182" s="33">
        <v>234398759</v>
      </c>
      <c r="T182" s="38">
        <f t="shared" si="46"/>
        <v>0.6435821505389453</v>
      </c>
      <c r="U182" s="38">
        <f t="shared" si="47"/>
        <v>1.9769416008522382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631841241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276708937</v>
      </c>
      <c r="K185" s="39">
        <f t="shared" si="42"/>
        <v>0.43794060761538672</v>
      </c>
      <c r="L185" s="34">
        <f>SUM(L180:L184)</f>
        <v>0</v>
      </c>
      <c r="M185" s="39">
        <f t="shared" si="43"/>
        <v>0</v>
      </c>
      <c r="N185" s="34">
        <f t="shared" si="44"/>
        <v>428001218</v>
      </c>
      <c r="O185" s="39">
        <f t="shared" si="45"/>
        <v>0.67738727741578364</v>
      </c>
      <c r="P185" s="34">
        <f>SUM(P180:P184)</f>
        <v>139138193</v>
      </c>
      <c r="Q185" s="34">
        <f>SUM(Q180:Q184)</f>
        <v>536307950</v>
      </c>
      <c r="R185" s="34">
        <f>SUM(R180:R184)</f>
        <v>528825954</v>
      </c>
      <c r="S185" s="34">
        <f>SUM(S180:S184)</f>
        <v>515822299</v>
      </c>
      <c r="T185" s="39">
        <f t="shared" si="46"/>
        <v>0.9754103313166812</v>
      </c>
      <c r="U185" s="39">
        <f t="shared" si="47"/>
        <v>0.98873458849648843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37509847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6797901</v>
      </c>
      <c r="K186" s="38">
        <f t="shared" si="42"/>
        <v>0.18122977147840671</v>
      </c>
      <c r="L186" s="33">
        <v>0</v>
      </c>
      <c r="M186" s="38">
        <f t="shared" si="43"/>
        <v>0</v>
      </c>
      <c r="N186" s="33">
        <f t="shared" si="44"/>
        <v>21090914</v>
      </c>
      <c r="O186" s="38">
        <f t="shared" si="45"/>
        <v>0.56227672696185615</v>
      </c>
      <c r="P186" s="33">
        <v>7153433</v>
      </c>
      <c r="Q186" s="33">
        <v>39631929</v>
      </c>
      <c r="R186" s="33">
        <v>39631929</v>
      </c>
      <c r="S186" s="33">
        <v>20526989</v>
      </c>
      <c r="T186" s="38">
        <f t="shared" si="46"/>
        <v>0.51794069877345617</v>
      </c>
      <c r="U186" s="38">
        <f t="shared" si="47"/>
        <v>-4.9700891865486096E-2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2094605</v>
      </c>
      <c r="K187" s="38">
        <f t="shared" si="42"/>
        <v>0.17029019588203745</v>
      </c>
      <c r="L187" s="33">
        <v>0</v>
      </c>
      <c r="M187" s="38">
        <f t="shared" si="43"/>
        <v>0</v>
      </c>
      <c r="N187" s="33">
        <f t="shared" si="44"/>
        <v>6013300</v>
      </c>
      <c r="O187" s="38">
        <f t="shared" si="45"/>
        <v>0.48887787191258297</v>
      </c>
      <c r="P187" s="33">
        <v>2166888</v>
      </c>
      <c r="Q187" s="33">
        <v>11839719</v>
      </c>
      <c r="R187" s="33">
        <v>11839719</v>
      </c>
      <c r="S187" s="33">
        <v>6104834</v>
      </c>
      <c r="T187" s="38">
        <f t="shared" si="46"/>
        <v>0.51562321707128356</v>
      </c>
      <c r="U187" s="38">
        <f t="shared" si="47"/>
        <v>-3.3357976969737191E-2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1425786300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270847823</v>
      </c>
      <c r="K188" s="38">
        <f t="shared" si="42"/>
        <v>0.18996382767880432</v>
      </c>
      <c r="L188" s="33">
        <v>0</v>
      </c>
      <c r="M188" s="38">
        <f t="shared" si="43"/>
        <v>0</v>
      </c>
      <c r="N188" s="33">
        <f t="shared" si="44"/>
        <v>912862890</v>
      </c>
      <c r="O188" s="38">
        <f t="shared" si="45"/>
        <v>0.64025225238873451</v>
      </c>
      <c r="P188" s="33">
        <v>242054529</v>
      </c>
      <c r="Q188" s="33">
        <v>1234593773</v>
      </c>
      <c r="R188" s="33">
        <v>1234593773</v>
      </c>
      <c r="S188" s="33">
        <v>755956453</v>
      </c>
      <c r="T188" s="38">
        <f t="shared" si="46"/>
        <v>0.61231189524232277</v>
      </c>
      <c r="U188" s="38">
        <f t="shared" si="47"/>
        <v>0.118953750293183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467786</v>
      </c>
      <c r="K189" s="38">
        <f t="shared" si="42"/>
        <v>6.682657142857143E-2</v>
      </c>
      <c r="L189" s="33">
        <v>0</v>
      </c>
      <c r="M189" s="38">
        <f t="shared" si="43"/>
        <v>0</v>
      </c>
      <c r="N189" s="33">
        <f t="shared" si="44"/>
        <v>467786</v>
      </c>
      <c r="O189" s="38">
        <f t="shared" si="45"/>
        <v>6.682657142857143E-2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1482596356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280208115</v>
      </c>
      <c r="K191" s="39">
        <f t="shared" si="42"/>
        <v>0.18899824882612892</v>
      </c>
      <c r="L191" s="34">
        <f>SUM(L186:L190)</f>
        <v>0</v>
      </c>
      <c r="M191" s="39">
        <f t="shared" si="43"/>
        <v>0</v>
      </c>
      <c r="N191" s="34">
        <f t="shared" si="44"/>
        <v>940434890</v>
      </c>
      <c r="O191" s="39">
        <f t="shared" si="45"/>
        <v>0.63431620224486773</v>
      </c>
      <c r="P191" s="34">
        <f>SUM(P186:P190)</f>
        <v>251374850</v>
      </c>
      <c r="Q191" s="34">
        <f>SUM(Q186:Q190)</f>
        <v>1286065421</v>
      </c>
      <c r="R191" s="34">
        <f>SUM(R186:R190)</f>
        <v>1286065421</v>
      </c>
      <c r="S191" s="34">
        <f>SUM(S186:S190)</f>
        <v>782588276</v>
      </c>
      <c r="T191" s="39">
        <f t="shared" si="46"/>
        <v>0.6085135819851889</v>
      </c>
      <c r="U191" s="39">
        <f t="shared" si="47"/>
        <v>0.11470226635639968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19801420</v>
      </c>
      <c r="K192" s="38">
        <f t="shared" si="42"/>
        <v>0.21894145637815865</v>
      </c>
      <c r="L192" s="33">
        <v>0</v>
      </c>
      <c r="M192" s="38">
        <f t="shared" si="43"/>
        <v>0</v>
      </c>
      <c r="N192" s="33">
        <f t="shared" si="44"/>
        <v>59218658</v>
      </c>
      <c r="O192" s="38">
        <f t="shared" si="45"/>
        <v>0.6547721944830267</v>
      </c>
      <c r="P192" s="33">
        <v>17662237</v>
      </c>
      <c r="Q192" s="33">
        <v>83500860</v>
      </c>
      <c r="R192" s="33">
        <v>83500860</v>
      </c>
      <c r="S192" s="33">
        <v>51938702</v>
      </c>
      <c r="T192" s="38">
        <f t="shared" si="46"/>
        <v>0.62201397686203475</v>
      </c>
      <c r="U192" s="38">
        <f t="shared" si="47"/>
        <v>0.12111619836150989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249216698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32011777</v>
      </c>
      <c r="K193" s="38">
        <f t="shared" si="42"/>
        <v>0.12844956721158388</v>
      </c>
      <c r="L193" s="33">
        <v>0</v>
      </c>
      <c r="M193" s="38">
        <f t="shared" si="43"/>
        <v>0</v>
      </c>
      <c r="N193" s="33">
        <f t="shared" si="44"/>
        <v>106519039</v>
      </c>
      <c r="O193" s="38">
        <f t="shared" si="45"/>
        <v>0.42741533715369262</v>
      </c>
      <c r="P193" s="33">
        <v>34119683</v>
      </c>
      <c r="Q193" s="33">
        <v>247370164</v>
      </c>
      <c r="R193" s="33">
        <v>246228164</v>
      </c>
      <c r="S193" s="33">
        <v>108497651</v>
      </c>
      <c r="T193" s="38">
        <f t="shared" si="46"/>
        <v>0.44063867121228262</v>
      </c>
      <c r="U193" s="38">
        <f t="shared" si="47"/>
        <v>-6.1779765069915782E-2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164884456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31271461</v>
      </c>
      <c r="K194" s="38">
        <f t="shared" si="42"/>
        <v>0.18965681640724216</v>
      </c>
      <c r="L194" s="33">
        <v>0</v>
      </c>
      <c r="M194" s="38">
        <f t="shared" si="43"/>
        <v>0</v>
      </c>
      <c r="N194" s="33">
        <f t="shared" si="44"/>
        <v>92004021</v>
      </c>
      <c r="O194" s="38">
        <f t="shared" si="45"/>
        <v>0.55799086967906786</v>
      </c>
      <c r="P194" s="33">
        <v>28191300</v>
      </c>
      <c r="Q194" s="33">
        <v>149786268</v>
      </c>
      <c r="R194" s="33">
        <v>148286268</v>
      </c>
      <c r="S194" s="33">
        <v>84862888</v>
      </c>
      <c r="T194" s="38">
        <f t="shared" si="46"/>
        <v>0.57229094200415109</v>
      </c>
      <c r="U194" s="38">
        <f t="shared" si="47"/>
        <v>0.10925927502456423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68125435</v>
      </c>
      <c r="K195" s="38">
        <f t="shared" si="42"/>
        <v>0.21704341999089255</v>
      </c>
      <c r="L195" s="33">
        <v>0</v>
      </c>
      <c r="M195" s="38">
        <f t="shared" si="43"/>
        <v>0</v>
      </c>
      <c r="N195" s="33">
        <f t="shared" si="44"/>
        <v>197911606</v>
      </c>
      <c r="O195" s="38">
        <f t="shared" si="45"/>
        <v>0.63053412902435113</v>
      </c>
      <c r="P195" s="33">
        <v>64200000</v>
      </c>
      <c r="Q195" s="33">
        <v>273898573</v>
      </c>
      <c r="R195" s="33">
        <v>273915718</v>
      </c>
      <c r="S195" s="33">
        <v>185771939</v>
      </c>
      <c r="T195" s="38">
        <f t="shared" si="46"/>
        <v>0.67820839328395166</v>
      </c>
      <c r="U195" s="38">
        <f t="shared" si="47"/>
        <v>6.1143847352024938E-2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221171591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53543027</v>
      </c>
      <c r="K196" s="38">
        <f t="shared" si="42"/>
        <v>0.24208817578203343</v>
      </c>
      <c r="L196" s="33">
        <v>0</v>
      </c>
      <c r="M196" s="38">
        <f t="shared" si="43"/>
        <v>0</v>
      </c>
      <c r="N196" s="33">
        <f t="shared" si="44"/>
        <v>157758298</v>
      </c>
      <c r="O196" s="38">
        <f t="shared" si="45"/>
        <v>0.71328463699481182</v>
      </c>
      <c r="P196" s="33">
        <v>354604</v>
      </c>
      <c r="Q196" s="33">
        <v>263785416</v>
      </c>
      <c r="R196" s="33">
        <v>263785416</v>
      </c>
      <c r="S196" s="33">
        <v>-3641841</v>
      </c>
      <c r="T196" s="38">
        <f t="shared" si="46"/>
        <v>-1.3806074100775912E-2</v>
      </c>
      <c r="U196" s="38">
        <f t="shared" si="47"/>
        <v>149.99386075735185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1039593657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204753120</v>
      </c>
      <c r="K198" s="39">
        <f t="shared" si="42"/>
        <v>0.19695495314088859</v>
      </c>
      <c r="L198" s="34">
        <f>SUM(L192:L197)</f>
        <v>0</v>
      </c>
      <c r="M198" s="39">
        <f t="shared" si="43"/>
        <v>0</v>
      </c>
      <c r="N198" s="34">
        <f t="shared" si="44"/>
        <v>613411622</v>
      </c>
      <c r="O198" s="39">
        <f t="shared" si="45"/>
        <v>0.59004940812177353</v>
      </c>
      <c r="P198" s="34">
        <f>SUM(P192:P197)</f>
        <v>144527824</v>
      </c>
      <c r="Q198" s="34">
        <f>SUM(Q192:Q197)</f>
        <v>1018341281</v>
      </c>
      <c r="R198" s="34">
        <f>SUM(R192:R197)</f>
        <v>1015716426</v>
      </c>
      <c r="S198" s="34">
        <f>SUM(S192:S197)</f>
        <v>427429339</v>
      </c>
      <c r="T198" s="39">
        <f t="shared" si="46"/>
        <v>0.42081562142621093</v>
      </c>
      <c r="U198" s="39">
        <f t="shared" si="47"/>
        <v>0.41670381752928076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81137816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19479412</v>
      </c>
      <c r="K199" s="38">
        <f t="shared" si="42"/>
        <v>0.24007809133043462</v>
      </c>
      <c r="L199" s="33">
        <v>0</v>
      </c>
      <c r="M199" s="38">
        <f t="shared" si="43"/>
        <v>0</v>
      </c>
      <c r="N199" s="33">
        <f t="shared" si="44"/>
        <v>54249134</v>
      </c>
      <c r="O199" s="38">
        <f t="shared" si="45"/>
        <v>0.66860480937766431</v>
      </c>
      <c r="P199" s="33">
        <v>17431982</v>
      </c>
      <c r="Q199" s="33">
        <v>67845016</v>
      </c>
      <c r="R199" s="33">
        <v>68192235</v>
      </c>
      <c r="S199" s="33">
        <v>51709967</v>
      </c>
      <c r="T199" s="38">
        <f t="shared" si="46"/>
        <v>0.75829699671817474</v>
      </c>
      <c r="U199" s="38">
        <f t="shared" si="47"/>
        <v>0.11745250769533833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127311681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27659825</v>
      </c>
      <c r="K200" s="38">
        <f t="shared" si="42"/>
        <v>0.21726070053226301</v>
      </c>
      <c r="L200" s="33">
        <v>0</v>
      </c>
      <c r="M200" s="38">
        <f t="shared" si="43"/>
        <v>0</v>
      </c>
      <c r="N200" s="33">
        <f t="shared" si="44"/>
        <v>80283002</v>
      </c>
      <c r="O200" s="38">
        <f t="shared" si="45"/>
        <v>0.63060201050993903</v>
      </c>
      <c r="P200" s="33">
        <v>26441869</v>
      </c>
      <c r="Q200" s="33">
        <v>110709108</v>
      </c>
      <c r="R200" s="33">
        <v>99000753</v>
      </c>
      <c r="S200" s="33">
        <v>73842805</v>
      </c>
      <c r="T200" s="38">
        <f t="shared" si="46"/>
        <v>0.74588124597395744</v>
      </c>
      <c r="U200" s="38">
        <f t="shared" si="47"/>
        <v>4.6061645642371252E-2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208449497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47139237</v>
      </c>
      <c r="K204" s="39">
        <f t="shared" si="42"/>
        <v>0.22614224394122667</v>
      </c>
      <c r="L204" s="34">
        <f>SUM(L199:L203)</f>
        <v>0</v>
      </c>
      <c r="M204" s="39">
        <f t="shared" si="43"/>
        <v>0</v>
      </c>
      <c r="N204" s="34">
        <f t="shared" si="44"/>
        <v>134532136</v>
      </c>
      <c r="O204" s="39">
        <f t="shared" si="45"/>
        <v>0.64539439018171385</v>
      </c>
      <c r="P204" s="34">
        <f>SUM(P199:P203)</f>
        <v>43873851</v>
      </c>
      <c r="Q204" s="34">
        <f>SUM(Q199:Q203)</f>
        <v>178554124</v>
      </c>
      <c r="R204" s="34">
        <f>SUM(R199:R203)</f>
        <v>167192988</v>
      </c>
      <c r="S204" s="34">
        <f>SUM(S199:S203)</f>
        <v>125552772</v>
      </c>
      <c r="T204" s="39">
        <f t="shared" si="46"/>
        <v>0.7509452011229083</v>
      </c>
      <c r="U204" s="39">
        <f t="shared" si="47"/>
        <v>7.4426701225748237E-2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4253894131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932942171</v>
      </c>
      <c r="K205" s="39">
        <f t="shared" si="42"/>
        <v>0.21931485417120269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2485951946</v>
      </c>
      <c r="O205" s="39">
        <f t="shared" si="45"/>
        <v>0.58439440885088634</v>
      </c>
      <c r="P205" s="34">
        <f>SUM(P173:P178,P180:P184,P186:P190,P192:P197,P199:P203)</f>
        <v>598009680</v>
      </c>
      <c r="Q205" s="34">
        <f>SUM(Q173:Q178,Q180:Q184,Q186:Q190,Q192:Q197,Q199:Q203)</f>
        <v>3796863153</v>
      </c>
      <c r="R205" s="34">
        <f>SUM(R173:R178,R180:R184,R186:R190,R192:R197,R199:R203)</f>
        <v>3778340296</v>
      </c>
      <c r="S205" s="34">
        <f>SUM(S173:S178,S180:S184,S186:S190,S192:S197,S199:S203)</f>
        <v>2007884367</v>
      </c>
      <c r="T205" s="39">
        <f t="shared" si="46"/>
        <v>0.53141967363968745</v>
      </c>
      <c r="U205" s="39">
        <f t="shared" si="47"/>
        <v>0.56007871143490529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2835995</v>
      </c>
      <c r="K208" s="38">
        <f t="shared" ref="K208:K231" si="50">IF(($E208     =0),0,($J208     /$E208     ))</f>
        <v>6.5129101217277913E-2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12594562</v>
      </c>
      <c r="O208" s="38">
        <f t="shared" ref="O208:O231" si="53">IF(($E208     =0),0,($N208     /$E208     ))</f>
        <v>0.28923623041834773</v>
      </c>
      <c r="P208" s="33">
        <v>4892441</v>
      </c>
      <c r="Q208" s="33">
        <v>37990844</v>
      </c>
      <c r="R208" s="33">
        <v>37990844</v>
      </c>
      <c r="S208" s="33">
        <v>15102381</v>
      </c>
      <c r="T208" s="38">
        <f t="shared" ref="T208:T231" si="54">IF(($R208     =0),0,($S208     /$R208     ))</f>
        <v>0.39752686199864368</v>
      </c>
      <c r="U208" s="38">
        <f t="shared" ref="U208:U231" si="55">IF(($P208     =0),0,(($J208     /$P208     )-1))</f>
        <v>-0.42033128248250717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255165050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57521643</v>
      </c>
      <c r="K209" s="38">
        <f t="shared" si="50"/>
        <v>0.22542916045908326</v>
      </c>
      <c r="L209" s="33">
        <v>0</v>
      </c>
      <c r="M209" s="38">
        <f t="shared" si="51"/>
        <v>0</v>
      </c>
      <c r="N209" s="33">
        <f t="shared" si="52"/>
        <v>185586972</v>
      </c>
      <c r="O209" s="38">
        <f t="shared" si="53"/>
        <v>0.72732128479194158</v>
      </c>
      <c r="P209" s="33">
        <v>51681319</v>
      </c>
      <c r="Q209" s="33">
        <v>255611871</v>
      </c>
      <c r="R209" s="33">
        <v>245622831</v>
      </c>
      <c r="S209" s="33">
        <v>167537236</v>
      </c>
      <c r="T209" s="38">
        <f t="shared" si="54"/>
        <v>0.68209146241784013</v>
      </c>
      <c r="U209" s="38">
        <f t="shared" si="55"/>
        <v>0.1130064811232856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144897293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42165094</v>
      </c>
      <c r="K210" s="38">
        <f t="shared" si="50"/>
        <v>0.29099987395899796</v>
      </c>
      <c r="L210" s="33">
        <v>0</v>
      </c>
      <c r="M210" s="38">
        <f t="shared" si="51"/>
        <v>0</v>
      </c>
      <c r="N210" s="33">
        <f t="shared" si="52"/>
        <v>124211808</v>
      </c>
      <c r="O210" s="38">
        <f t="shared" si="53"/>
        <v>0.85724036266157155</v>
      </c>
      <c r="P210" s="33">
        <v>38613231</v>
      </c>
      <c r="Q210" s="33">
        <v>180591816</v>
      </c>
      <c r="R210" s="33">
        <v>168779520</v>
      </c>
      <c r="S210" s="33">
        <v>109411593</v>
      </c>
      <c r="T210" s="38">
        <f t="shared" si="54"/>
        <v>0.64825159474324845</v>
      </c>
      <c r="U210" s="38">
        <f t="shared" si="55"/>
        <v>9.1985646060025461E-2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10724554</v>
      </c>
      <c r="K211" s="38">
        <f t="shared" si="50"/>
        <v>5.4107827191958113E-2</v>
      </c>
      <c r="L211" s="33">
        <v>0</v>
      </c>
      <c r="M211" s="38">
        <f t="shared" si="51"/>
        <v>0</v>
      </c>
      <c r="N211" s="33">
        <f t="shared" si="52"/>
        <v>40430515</v>
      </c>
      <c r="O211" s="38">
        <f t="shared" si="53"/>
        <v>0.20398119296167191</v>
      </c>
      <c r="P211" s="33">
        <v>13647302</v>
      </c>
      <c r="Q211" s="33">
        <v>190374273</v>
      </c>
      <c r="R211" s="33">
        <v>211640273</v>
      </c>
      <c r="S211" s="33">
        <v>41431131</v>
      </c>
      <c r="T211" s="38">
        <f t="shared" si="54"/>
        <v>0.19576203721869137</v>
      </c>
      <c r="U211" s="38">
        <f t="shared" si="55"/>
        <v>-0.21416306314610756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379284062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90540144</v>
      </c>
      <c r="K212" s="38">
        <f t="shared" si="50"/>
        <v>0.2387132839765885</v>
      </c>
      <c r="L212" s="33">
        <v>0</v>
      </c>
      <c r="M212" s="38">
        <f t="shared" si="51"/>
        <v>0</v>
      </c>
      <c r="N212" s="33">
        <f t="shared" si="52"/>
        <v>278931006</v>
      </c>
      <c r="O212" s="38">
        <f t="shared" si="53"/>
        <v>0.73541451894701548</v>
      </c>
      <c r="P212" s="33">
        <v>78577779</v>
      </c>
      <c r="Q212" s="33">
        <v>458525620</v>
      </c>
      <c r="R212" s="33">
        <v>403556537</v>
      </c>
      <c r="S212" s="33">
        <v>244886590</v>
      </c>
      <c r="T212" s="38">
        <f t="shared" si="54"/>
        <v>0.60682102146198169</v>
      </c>
      <c r="U212" s="38">
        <f t="shared" si="55"/>
        <v>0.15223597755289053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78105608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17001189</v>
      </c>
      <c r="K213" s="38">
        <f t="shared" si="50"/>
        <v>0.21766924853846603</v>
      </c>
      <c r="L213" s="33">
        <v>0</v>
      </c>
      <c r="M213" s="38">
        <f t="shared" si="51"/>
        <v>0</v>
      </c>
      <c r="N213" s="33">
        <f t="shared" si="52"/>
        <v>53330237</v>
      </c>
      <c r="O213" s="38">
        <f t="shared" si="53"/>
        <v>0.68279651571241851</v>
      </c>
      <c r="P213" s="33">
        <v>13096325</v>
      </c>
      <c r="Q213" s="33">
        <v>68173084</v>
      </c>
      <c r="R213" s="33">
        <v>68308410</v>
      </c>
      <c r="S213" s="33">
        <v>57754223</v>
      </c>
      <c r="T213" s="38">
        <f t="shared" si="54"/>
        <v>0.84549212900724813</v>
      </c>
      <c r="U213" s="38">
        <f t="shared" si="55"/>
        <v>0.29816486686150512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152780546</v>
      </c>
      <c r="K214" s="38">
        <f t="shared" si="50"/>
        <v>0.20328277408459069</v>
      </c>
      <c r="L214" s="33">
        <v>0</v>
      </c>
      <c r="M214" s="38">
        <f t="shared" si="51"/>
        <v>0</v>
      </c>
      <c r="N214" s="33">
        <f t="shared" si="52"/>
        <v>442480579</v>
      </c>
      <c r="O214" s="38">
        <f t="shared" si="53"/>
        <v>0.588744325980324</v>
      </c>
      <c r="P214" s="33">
        <v>124200815</v>
      </c>
      <c r="Q214" s="33">
        <v>656447496</v>
      </c>
      <c r="R214" s="33">
        <v>656447496</v>
      </c>
      <c r="S214" s="33">
        <v>350911588</v>
      </c>
      <c r="T214" s="38">
        <f t="shared" si="54"/>
        <v>0.53456154549792056</v>
      </c>
      <c r="U214" s="38">
        <f t="shared" si="55"/>
        <v>0.23010904558073952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1850769904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373569165</v>
      </c>
      <c r="K216" s="39">
        <f t="shared" si="50"/>
        <v>0.2018452775748184</v>
      </c>
      <c r="L216" s="34">
        <f>SUM(L208:L215)</f>
        <v>0</v>
      </c>
      <c r="M216" s="39">
        <f t="shared" si="51"/>
        <v>0</v>
      </c>
      <c r="N216" s="34">
        <f t="shared" si="52"/>
        <v>1137565679</v>
      </c>
      <c r="O216" s="39">
        <f t="shared" si="53"/>
        <v>0.61464457388323734</v>
      </c>
      <c r="P216" s="34">
        <f>SUM(P208:P215)</f>
        <v>324709212</v>
      </c>
      <c r="Q216" s="34">
        <f>SUM(Q208:Q215)</f>
        <v>1847715004</v>
      </c>
      <c r="R216" s="34">
        <f>SUM(R208:R215)</f>
        <v>1792345911</v>
      </c>
      <c r="S216" s="34">
        <f>SUM(S208:S215)</f>
        <v>987034742</v>
      </c>
      <c r="T216" s="39">
        <f t="shared" si="54"/>
        <v>0.55069433636797582</v>
      </c>
      <c r="U216" s="39">
        <f t="shared" si="55"/>
        <v>0.15047294993281568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31786355</v>
      </c>
      <c r="K217" s="38">
        <f t="shared" si="50"/>
        <v>0.13612614066359233</v>
      </c>
      <c r="L217" s="33">
        <v>0</v>
      </c>
      <c r="M217" s="38">
        <f t="shared" si="51"/>
        <v>0</v>
      </c>
      <c r="N217" s="33">
        <f t="shared" si="52"/>
        <v>107623346</v>
      </c>
      <c r="O217" s="38">
        <f t="shared" si="53"/>
        <v>0.46090062029076523</v>
      </c>
      <c r="P217" s="33">
        <v>42975243</v>
      </c>
      <c r="Q217" s="33">
        <v>226870189</v>
      </c>
      <c r="R217" s="33">
        <v>213009274</v>
      </c>
      <c r="S217" s="33">
        <v>135001571</v>
      </c>
      <c r="T217" s="38">
        <f t="shared" si="54"/>
        <v>0.63378259765347122</v>
      </c>
      <c r="U217" s="38">
        <f t="shared" si="55"/>
        <v>-0.26035659647113574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1291705772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257619737</v>
      </c>
      <c r="K218" s="38">
        <f t="shared" si="50"/>
        <v>0.19944150021186094</v>
      </c>
      <c r="L218" s="33">
        <v>0</v>
      </c>
      <c r="M218" s="38">
        <f t="shared" si="51"/>
        <v>0</v>
      </c>
      <c r="N218" s="33">
        <f t="shared" si="52"/>
        <v>828121360</v>
      </c>
      <c r="O218" s="38">
        <f t="shared" si="53"/>
        <v>0.64110680462299585</v>
      </c>
      <c r="P218" s="33">
        <v>207562273</v>
      </c>
      <c r="Q218" s="33">
        <v>1291281777</v>
      </c>
      <c r="R218" s="33">
        <v>1291281777</v>
      </c>
      <c r="S218" s="33">
        <v>705319477</v>
      </c>
      <c r="T218" s="38">
        <f t="shared" si="54"/>
        <v>0.54621654975930167</v>
      </c>
      <c r="U218" s="38">
        <f t="shared" si="55"/>
        <v>0.24116841310559356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142892784</v>
      </c>
      <c r="K219" s="38">
        <f t="shared" si="50"/>
        <v>0.17427715864841953</v>
      </c>
      <c r="L219" s="33">
        <v>0</v>
      </c>
      <c r="M219" s="38">
        <f t="shared" si="51"/>
        <v>0</v>
      </c>
      <c r="N219" s="33">
        <f t="shared" si="52"/>
        <v>557599943</v>
      </c>
      <c r="O219" s="38">
        <f t="shared" si="53"/>
        <v>0.68006886707841518</v>
      </c>
      <c r="P219" s="33">
        <v>154015802</v>
      </c>
      <c r="Q219" s="33">
        <v>707460266</v>
      </c>
      <c r="R219" s="33">
        <v>714063681</v>
      </c>
      <c r="S219" s="33">
        <v>508846432</v>
      </c>
      <c r="T219" s="38">
        <f t="shared" si="54"/>
        <v>0.71260651611267145</v>
      </c>
      <c r="U219" s="38">
        <f t="shared" si="55"/>
        <v>-7.2219979090197506E-2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18696531</v>
      </c>
      <c r="K220" s="38">
        <f t="shared" si="50"/>
        <v>0.19499103166849763</v>
      </c>
      <c r="L220" s="33">
        <v>0</v>
      </c>
      <c r="M220" s="38">
        <f t="shared" si="51"/>
        <v>0</v>
      </c>
      <c r="N220" s="33">
        <f t="shared" si="52"/>
        <v>57713731</v>
      </c>
      <c r="O220" s="38">
        <f t="shared" si="53"/>
        <v>0.6019116567200703</v>
      </c>
      <c r="P220" s="33">
        <v>7930092</v>
      </c>
      <c r="Q220" s="33">
        <v>98091503</v>
      </c>
      <c r="R220" s="33">
        <v>94625899</v>
      </c>
      <c r="S220" s="33">
        <v>66680969</v>
      </c>
      <c r="T220" s="38">
        <f t="shared" si="54"/>
        <v>0.70467989952729537</v>
      </c>
      <c r="U220" s="38">
        <f t="shared" si="55"/>
        <v>1.3576688643713086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2441013327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450995407</v>
      </c>
      <c r="K224" s="39">
        <f t="shared" si="50"/>
        <v>0.18475745380475753</v>
      </c>
      <c r="L224" s="34">
        <f>SUM(L217:L223)</f>
        <v>0</v>
      </c>
      <c r="M224" s="39">
        <f t="shared" si="51"/>
        <v>0</v>
      </c>
      <c r="N224" s="34">
        <f t="shared" si="52"/>
        <v>1551058380</v>
      </c>
      <c r="O224" s="39">
        <f t="shared" si="53"/>
        <v>0.63541577706429297</v>
      </c>
      <c r="P224" s="34">
        <f>SUM(P217:P223)</f>
        <v>412483410</v>
      </c>
      <c r="Q224" s="34">
        <f>SUM(Q217:Q223)</f>
        <v>2323703735</v>
      </c>
      <c r="R224" s="34">
        <f>SUM(R217:R223)</f>
        <v>2312980631</v>
      </c>
      <c r="S224" s="34">
        <f>SUM(S217:S223)</f>
        <v>1415848449</v>
      </c>
      <c r="T224" s="39">
        <f t="shared" si="54"/>
        <v>0.61213156306798322</v>
      </c>
      <c r="U224" s="39">
        <f t="shared" si="55"/>
        <v>9.3366171987377733E-2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49297644</v>
      </c>
      <c r="K225" s="38">
        <f t="shared" si="50"/>
        <v>0.22240136989911108</v>
      </c>
      <c r="L225" s="33">
        <v>0</v>
      </c>
      <c r="M225" s="38">
        <f t="shared" si="51"/>
        <v>0</v>
      </c>
      <c r="N225" s="33">
        <f t="shared" si="52"/>
        <v>157543943</v>
      </c>
      <c r="O225" s="38">
        <f t="shared" si="53"/>
        <v>0.71074367656408632</v>
      </c>
      <c r="P225" s="33">
        <v>56207183</v>
      </c>
      <c r="Q225" s="33">
        <v>185230896</v>
      </c>
      <c r="R225" s="33">
        <v>199925108</v>
      </c>
      <c r="S225" s="33">
        <v>152352327</v>
      </c>
      <c r="T225" s="38">
        <f t="shared" si="54"/>
        <v>0.76204699111629337</v>
      </c>
      <c r="U225" s="38">
        <f t="shared" si="55"/>
        <v>-0.12292982197666802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228384719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60089590</v>
      </c>
      <c r="K226" s="38">
        <f t="shared" si="50"/>
        <v>0.26310687625295981</v>
      </c>
      <c r="L226" s="33">
        <v>0</v>
      </c>
      <c r="M226" s="38">
        <f t="shared" si="51"/>
        <v>0</v>
      </c>
      <c r="N226" s="33">
        <f t="shared" si="52"/>
        <v>192621980</v>
      </c>
      <c r="O226" s="38">
        <f t="shared" si="53"/>
        <v>0.8434101057347887</v>
      </c>
      <c r="P226" s="33">
        <v>87572615</v>
      </c>
      <c r="Q226" s="33">
        <v>209509393</v>
      </c>
      <c r="R226" s="33">
        <v>221161866</v>
      </c>
      <c r="S226" s="33">
        <v>182762306</v>
      </c>
      <c r="T226" s="38">
        <f t="shared" si="54"/>
        <v>0.82637350328740666</v>
      </c>
      <c r="U226" s="38">
        <f t="shared" si="55"/>
        <v>-0.31383127019788093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1557730374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467869577</v>
      </c>
      <c r="K228" s="38">
        <f t="shared" si="50"/>
        <v>0.30035337617420049</v>
      </c>
      <c r="L228" s="33">
        <v>0</v>
      </c>
      <c r="M228" s="38">
        <f t="shared" si="51"/>
        <v>0</v>
      </c>
      <c r="N228" s="33">
        <f t="shared" si="52"/>
        <v>1117214556</v>
      </c>
      <c r="O228" s="38">
        <f t="shared" si="53"/>
        <v>0.71720663257735262</v>
      </c>
      <c r="P228" s="33">
        <v>430892086</v>
      </c>
      <c r="Q228" s="33">
        <v>1334312255</v>
      </c>
      <c r="R228" s="33">
        <v>1334312255</v>
      </c>
      <c r="S228" s="33">
        <v>1007588474</v>
      </c>
      <c r="T228" s="38">
        <f t="shared" si="54"/>
        <v>0.75513694056568492</v>
      </c>
      <c r="U228" s="38">
        <f t="shared" si="55"/>
        <v>8.5816129377692896E-2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2011775796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577256811</v>
      </c>
      <c r="K230" s="39">
        <f t="shared" si="50"/>
        <v>0.2869389382990668</v>
      </c>
      <c r="L230" s="34">
        <f>SUM(L225:L229)</f>
        <v>0</v>
      </c>
      <c r="M230" s="39">
        <f t="shared" si="51"/>
        <v>0</v>
      </c>
      <c r="N230" s="34">
        <f t="shared" si="52"/>
        <v>1467380479</v>
      </c>
      <c r="O230" s="39">
        <f t="shared" si="53"/>
        <v>0.72939563241469674</v>
      </c>
      <c r="P230" s="34">
        <f>SUM(P225:P229)</f>
        <v>574671884</v>
      </c>
      <c r="Q230" s="34">
        <f>SUM(Q225:Q229)</f>
        <v>1734052544</v>
      </c>
      <c r="R230" s="34">
        <f>SUM(R225:R229)</f>
        <v>1760399229</v>
      </c>
      <c r="S230" s="34">
        <f>SUM(S225:S229)</f>
        <v>1342703107</v>
      </c>
      <c r="T230" s="39">
        <f t="shared" si="54"/>
        <v>0.76272647981260844</v>
      </c>
      <c r="U230" s="39">
        <f t="shared" si="55"/>
        <v>4.4980919929606955E-3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6303559027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1401821383</v>
      </c>
      <c r="K231" s="39">
        <f t="shared" si="50"/>
        <v>0.22238569941133035</v>
      </c>
      <c r="L231" s="34">
        <f>SUM(L208:L215,L217:L223,L225:L229)</f>
        <v>0</v>
      </c>
      <c r="M231" s="39">
        <f t="shared" si="51"/>
        <v>0</v>
      </c>
      <c r="N231" s="34">
        <f t="shared" si="52"/>
        <v>4156004538</v>
      </c>
      <c r="O231" s="39">
        <f t="shared" si="53"/>
        <v>0.65931079889925814</v>
      </c>
      <c r="P231" s="34">
        <f>SUM(P208:P215,P217:P223,P225:P229)</f>
        <v>1311864506</v>
      </c>
      <c r="Q231" s="34">
        <f>SUM(Q208:Q215,Q217:Q223,Q225:Q229)</f>
        <v>5905471283</v>
      </c>
      <c r="R231" s="34">
        <f>SUM(R208:R215,R217:R223,R225:R229)</f>
        <v>5865725771</v>
      </c>
      <c r="S231" s="34">
        <f>SUM(S208:S215,S217:S223,S225:S229)</f>
        <v>3745586298</v>
      </c>
      <c r="T231" s="39">
        <f t="shared" si="54"/>
        <v>0.63855462124023665</v>
      </c>
      <c r="U231" s="39">
        <f t="shared" si="55"/>
        <v>6.8571774439028843E-2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143340711</v>
      </c>
      <c r="K235" s="38">
        <f t="shared" si="58"/>
        <v>0.23985330187003726</v>
      </c>
      <c r="L235" s="33">
        <v>0</v>
      </c>
      <c r="M235" s="38">
        <f t="shared" si="59"/>
        <v>0</v>
      </c>
      <c r="N235" s="33">
        <f t="shared" si="60"/>
        <v>423984187</v>
      </c>
      <c r="O235" s="38">
        <f t="shared" si="61"/>
        <v>0.70945655622311887</v>
      </c>
      <c r="P235" s="33">
        <v>83786924</v>
      </c>
      <c r="Q235" s="33">
        <v>485038023</v>
      </c>
      <c r="R235" s="33">
        <v>594125021</v>
      </c>
      <c r="S235" s="33">
        <v>383625330</v>
      </c>
      <c r="T235" s="38">
        <f t="shared" si="62"/>
        <v>0.64569798685519419</v>
      </c>
      <c r="U235" s="38">
        <f t="shared" si="63"/>
        <v>0.71077662428567012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3442014844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725914508</v>
      </c>
      <c r="K236" s="38">
        <f t="shared" si="58"/>
        <v>0.21089813405813423</v>
      </c>
      <c r="L236" s="33">
        <v>0</v>
      </c>
      <c r="M236" s="38">
        <f t="shared" si="59"/>
        <v>0</v>
      </c>
      <c r="N236" s="33">
        <f t="shared" si="60"/>
        <v>2345620237</v>
      </c>
      <c r="O236" s="38">
        <f t="shared" si="61"/>
        <v>0.68146720549122652</v>
      </c>
      <c r="P236" s="33">
        <v>506780111</v>
      </c>
      <c r="Q236" s="33">
        <v>2435324661</v>
      </c>
      <c r="R236" s="33">
        <v>2424824661</v>
      </c>
      <c r="S236" s="33">
        <v>1570286285</v>
      </c>
      <c r="T236" s="38">
        <f t="shared" si="62"/>
        <v>0.64758755973407678</v>
      </c>
      <c r="U236" s="38">
        <f t="shared" si="63"/>
        <v>0.43240528237699527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974393</v>
      </c>
      <c r="K237" s="38">
        <f t="shared" si="58"/>
        <v>1.8251837189670411E-2</v>
      </c>
      <c r="L237" s="33">
        <v>0</v>
      </c>
      <c r="M237" s="38">
        <f t="shared" si="59"/>
        <v>0</v>
      </c>
      <c r="N237" s="33">
        <f t="shared" si="60"/>
        <v>10652709</v>
      </c>
      <c r="O237" s="38">
        <f t="shared" si="61"/>
        <v>0.19954116080158285</v>
      </c>
      <c r="P237" s="33">
        <v>14006869</v>
      </c>
      <c r="Q237" s="33">
        <v>45349400</v>
      </c>
      <c r="R237" s="33">
        <v>45349400</v>
      </c>
      <c r="S237" s="33">
        <v>26905156</v>
      </c>
      <c r="T237" s="38">
        <f t="shared" si="62"/>
        <v>0.59328582076058334</v>
      </c>
      <c r="U237" s="38">
        <f t="shared" si="63"/>
        <v>-0.93043463175103591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4093019119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870229612</v>
      </c>
      <c r="K240" s="39">
        <f t="shared" si="58"/>
        <v>0.21261313145603217</v>
      </c>
      <c r="L240" s="34">
        <f>SUM(L234:L239)</f>
        <v>0</v>
      </c>
      <c r="M240" s="39">
        <f t="shared" si="59"/>
        <v>0</v>
      </c>
      <c r="N240" s="34">
        <f t="shared" si="60"/>
        <v>2780257133</v>
      </c>
      <c r="O240" s="39">
        <f t="shared" si="61"/>
        <v>0.6792680542570414</v>
      </c>
      <c r="P240" s="34">
        <f>SUM(P234:P239)</f>
        <v>604573904</v>
      </c>
      <c r="Q240" s="34">
        <f>SUM(Q234:Q239)</f>
        <v>2965712084</v>
      </c>
      <c r="R240" s="34">
        <f>SUM(R234:R239)</f>
        <v>3064299082</v>
      </c>
      <c r="S240" s="34">
        <f>SUM(S234:S239)</f>
        <v>1980816771</v>
      </c>
      <c r="T240" s="39">
        <f t="shared" si="62"/>
        <v>0.64641757152084678</v>
      </c>
      <c r="U240" s="39">
        <f t="shared" si="63"/>
        <v>0.43940981614052599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80186854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-2926431</v>
      </c>
      <c r="K242" s="38">
        <f t="shared" si="58"/>
        <v>-3.64951466982356E-2</v>
      </c>
      <c r="L242" s="33">
        <v>0</v>
      </c>
      <c r="M242" s="38">
        <f t="shared" si="59"/>
        <v>0</v>
      </c>
      <c r="N242" s="33">
        <f t="shared" si="60"/>
        <v>19413457</v>
      </c>
      <c r="O242" s="38">
        <f t="shared" si="61"/>
        <v>0.24210273918465489</v>
      </c>
      <c r="P242" s="33">
        <v>13862858</v>
      </c>
      <c r="Q242" s="33">
        <v>75768775</v>
      </c>
      <c r="R242" s="33">
        <v>75768775</v>
      </c>
      <c r="S242" s="33">
        <v>98156766</v>
      </c>
      <c r="T242" s="38">
        <f t="shared" si="62"/>
        <v>1.29547780071672</v>
      </c>
      <c r="U242" s="38">
        <f t="shared" si="63"/>
        <v>-1.2110986782090678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-3473</v>
      </c>
      <c r="K244" s="38">
        <f t="shared" si="58"/>
        <v>-2.0353521743260561E-5</v>
      </c>
      <c r="L244" s="33">
        <v>0</v>
      </c>
      <c r="M244" s="38">
        <f t="shared" si="59"/>
        <v>0</v>
      </c>
      <c r="N244" s="33">
        <f t="shared" si="60"/>
        <v>11031024</v>
      </c>
      <c r="O244" s="38">
        <f t="shared" si="61"/>
        <v>6.464733280576708E-2</v>
      </c>
      <c r="P244" s="33">
        <v>0</v>
      </c>
      <c r="Q244" s="33">
        <v>159163089</v>
      </c>
      <c r="R244" s="33">
        <v>159068939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65721401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15924337</v>
      </c>
      <c r="K245" s="38">
        <f t="shared" si="58"/>
        <v>0.24230063202700136</v>
      </c>
      <c r="L245" s="33">
        <v>0</v>
      </c>
      <c r="M245" s="38">
        <f t="shared" si="59"/>
        <v>0</v>
      </c>
      <c r="N245" s="33">
        <f t="shared" si="60"/>
        <v>43179741</v>
      </c>
      <c r="O245" s="38">
        <f t="shared" si="61"/>
        <v>0.6570118765423153</v>
      </c>
      <c r="P245" s="33">
        <v>13160817</v>
      </c>
      <c r="Q245" s="33">
        <v>90205970</v>
      </c>
      <c r="R245" s="33">
        <v>62085239</v>
      </c>
      <c r="S245" s="33">
        <v>36321622</v>
      </c>
      <c r="T245" s="38">
        <f t="shared" si="62"/>
        <v>0.58502830278224427</v>
      </c>
      <c r="U245" s="38">
        <f t="shared" si="63"/>
        <v>0.20998088492530509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316542116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12994433</v>
      </c>
      <c r="K247" s="39">
        <f t="shared" si="58"/>
        <v>4.1051197749622674E-2</v>
      </c>
      <c r="L247" s="34">
        <f>SUM(L241:L246)</f>
        <v>0</v>
      </c>
      <c r="M247" s="39">
        <f t="shared" si="59"/>
        <v>0</v>
      </c>
      <c r="N247" s="34">
        <f t="shared" si="60"/>
        <v>73624222</v>
      </c>
      <c r="O247" s="39">
        <f t="shared" si="61"/>
        <v>0.23258902458338276</v>
      </c>
      <c r="P247" s="34">
        <f>SUM(P241:P246)</f>
        <v>27023675</v>
      </c>
      <c r="Q247" s="34">
        <f>SUM(Q241:Q246)</f>
        <v>330137838</v>
      </c>
      <c r="R247" s="34">
        <f>SUM(R241:R246)</f>
        <v>301922957</v>
      </c>
      <c r="S247" s="34">
        <f>SUM(S241:S246)</f>
        <v>134478388</v>
      </c>
      <c r="T247" s="39">
        <f t="shared" si="62"/>
        <v>0.4454063027741213</v>
      </c>
      <c r="U247" s="39">
        <f t="shared" si="63"/>
        <v>-0.51914634112495794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30749031</v>
      </c>
      <c r="K248" s="38">
        <f t="shared" si="58"/>
        <v>0.18724205566445132</v>
      </c>
      <c r="L248" s="33">
        <v>0</v>
      </c>
      <c r="M248" s="38">
        <f t="shared" si="59"/>
        <v>0</v>
      </c>
      <c r="N248" s="33">
        <f t="shared" si="60"/>
        <v>109865905</v>
      </c>
      <c r="O248" s="38">
        <f t="shared" si="61"/>
        <v>0.66901353410568676</v>
      </c>
      <c r="P248" s="33">
        <v>41265479</v>
      </c>
      <c r="Q248" s="33">
        <v>153334299</v>
      </c>
      <c r="R248" s="33">
        <v>153334299</v>
      </c>
      <c r="S248" s="33">
        <v>119271481</v>
      </c>
      <c r="T248" s="38">
        <f t="shared" si="62"/>
        <v>0.77785258600230078</v>
      </c>
      <c r="U248" s="38">
        <f t="shared" si="63"/>
        <v>-0.25484856240248654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8179092</v>
      </c>
      <c r="K249" s="38">
        <f t="shared" si="58"/>
        <v>0.12709959044525163</v>
      </c>
      <c r="L249" s="33">
        <v>0</v>
      </c>
      <c r="M249" s="38">
        <f t="shared" si="59"/>
        <v>0</v>
      </c>
      <c r="N249" s="33">
        <f t="shared" si="60"/>
        <v>28236490</v>
      </c>
      <c r="O249" s="38">
        <f t="shared" si="61"/>
        <v>0.43878297427287077</v>
      </c>
      <c r="P249" s="33">
        <v>0</v>
      </c>
      <c r="Q249" s="33">
        <v>27378654</v>
      </c>
      <c r="R249" s="33">
        <v>27378654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870922</v>
      </c>
      <c r="K250" s="38">
        <f t="shared" si="58"/>
        <v>0.17071064326238244</v>
      </c>
      <c r="L250" s="33">
        <v>0</v>
      </c>
      <c r="M250" s="38">
        <f t="shared" si="59"/>
        <v>0</v>
      </c>
      <c r="N250" s="33">
        <f t="shared" si="60"/>
        <v>2514068</v>
      </c>
      <c r="O250" s="38">
        <f t="shared" si="61"/>
        <v>0.49278599631812181</v>
      </c>
      <c r="P250" s="33">
        <v>64100</v>
      </c>
      <c r="Q250" s="33">
        <v>4465174</v>
      </c>
      <c r="R250" s="33">
        <v>4465174</v>
      </c>
      <c r="S250" s="33">
        <v>787069</v>
      </c>
      <c r="T250" s="38">
        <f t="shared" si="62"/>
        <v>0.17626838282225957</v>
      </c>
      <c r="U250" s="38">
        <f t="shared" si="63"/>
        <v>12.586926677067083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113897136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21896049</v>
      </c>
      <c r="K251" s="38">
        <f t="shared" si="58"/>
        <v>0.19224407012306263</v>
      </c>
      <c r="L251" s="33">
        <v>0</v>
      </c>
      <c r="M251" s="38">
        <f t="shared" si="59"/>
        <v>0</v>
      </c>
      <c r="N251" s="33">
        <f t="shared" si="60"/>
        <v>21896049</v>
      </c>
      <c r="O251" s="38">
        <f t="shared" si="61"/>
        <v>0.19224407012306263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347571467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61695094</v>
      </c>
      <c r="K254" s="39">
        <f t="shared" si="58"/>
        <v>0.17750333343674612</v>
      </c>
      <c r="L254" s="34">
        <f>SUM(L248:L253)</f>
        <v>0</v>
      </c>
      <c r="M254" s="39">
        <f t="shared" si="59"/>
        <v>0</v>
      </c>
      <c r="N254" s="34">
        <f t="shared" si="60"/>
        <v>162512512</v>
      </c>
      <c r="O254" s="39">
        <f t="shared" si="61"/>
        <v>0.46756574526297351</v>
      </c>
      <c r="P254" s="34">
        <f>SUM(P248:P253)</f>
        <v>41329579</v>
      </c>
      <c r="Q254" s="34">
        <f>SUM(Q248:Q253)</f>
        <v>185178127</v>
      </c>
      <c r="R254" s="34">
        <f>SUM(R248:R253)</f>
        <v>185178127</v>
      </c>
      <c r="S254" s="34">
        <f>SUM(S248:S253)</f>
        <v>120058550</v>
      </c>
      <c r="T254" s="39">
        <f t="shared" si="62"/>
        <v>0.64834088099400633</v>
      </c>
      <c r="U254" s="39">
        <f t="shared" si="63"/>
        <v>0.49275883018309963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1069702868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225726948</v>
      </c>
      <c r="K255" s="38">
        <f t="shared" si="58"/>
        <v>0.21101836290486603</v>
      </c>
      <c r="L255" s="33">
        <v>0</v>
      </c>
      <c r="M255" s="38">
        <f t="shared" si="59"/>
        <v>0</v>
      </c>
      <c r="N255" s="33">
        <f t="shared" si="60"/>
        <v>746309599</v>
      </c>
      <c r="O255" s="38">
        <f t="shared" si="61"/>
        <v>0.69767934753260852</v>
      </c>
      <c r="P255" s="33">
        <v>205994007</v>
      </c>
      <c r="Q255" s="33">
        <v>1045190938</v>
      </c>
      <c r="R255" s="33">
        <v>1113794474</v>
      </c>
      <c r="S255" s="33">
        <v>637986536</v>
      </c>
      <c r="T255" s="38">
        <f t="shared" si="62"/>
        <v>0.57280454418918225</v>
      </c>
      <c r="U255" s="38">
        <f t="shared" si="63"/>
        <v>9.5793762582617292E-2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42521281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516809323</v>
      </c>
      <c r="K256" s="38">
        <f t="shared" si="58"/>
        <v>12.154133432621656</v>
      </c>
      <c r="L256" s="33">
        <v>0</v>
      </c>
      <c r="M256" s="38">
        <f t="shared" si="59"/>
        <v>0</v>
      </c>
      <c r="N256" s="33">
        <f t="shared" si="60"/>
        <v>37148834</v>
      </c>
      <c r="O256" s="38">
        <f t="shared" si="61"/>
        <v>0.87365274813804406</v>
      </c>
      <c r="P256" s="33">
        <v>26454107</v>
      </c>
      <c r="Q256" s="33">
        <v>65273856</v>
      </c>
      <c r="R256" s="33">
        <v>65273856</v>
      </c>
      <c r="S256" s="33">
        <v>55408576</v>
      </c>
      <c r="T256" s="38">
        <f t="shared" si="62"/>
        <v>0.84886322634287148</v>
      </c>
      <c r="U256" s="38">
        <f t="shared" si="63"/>
        <v>18.536071393375707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1187537042</v>
      </c>
      <c r="K257" s="38">
        <f t="shared" si="58"/>
        <v>1.2064846469087105</v>
      </c>
      <c r="L257" s="33">
        <v>0</v>
      </c>
      <c r="M257" s="38">
        <f t="shared" si="59"/>
        <v>0</v>
      </c>
      <c r="N257" s="33">
        <f t="shared" si="60"/>
        <v>1634350816</v>
      </c>
      <c r="O257" s="38">
        <f t="shared" si="61"/>
        <v>1.6604275045146111</v>
      </c>
      <c r="P257" s="33">
        <v>163266231</v>
      </c>
      <c r="Q257" s="33">
        <v>818523200</v>
      </c>
      <c r="R257" s="33">
        <v>817443200</v>
      </c>
      <c r="S257" s="33">
        <v>642477498</v>
      </c>
      <c r="T257" s="38">
        <f t="shared" si="62"/>
        <v>0.78595980491366246</v>
      </c>
      <c r="U257" s="38">
        <f t="shared" si="63"/>
        <v>6.2736231780838994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2096519345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1930073313</v>
      </c>
      <c r="K259" s="39">
        <f t="shared" si="58"/>
        <v>0.92060839677107775</v>
      </c>
      <c r="L259" s="34">
        <f>SUM(L255:L258)</f>
        <v>0</v>
      </c>
      <c r="M259" s="39">
        <f t="shared" si="59"/>
        <v>0</v>
      </c>
      <c r="N259" s="34">
        <f t="shared" si="60"/>
        <v>2417809249</v>
      </c>
      <c r="O259" s="39">
        <f t="shared" si="61"/>
        <v>1.153249195990605</v>
      </c>
      <c r="P259" s="34">
        <f>SUM(P255:P258)</f>
        <v>395714345</v>
      </c>
      <c r="Q259" s="34">
        <f>SUM(Q255:Q258)</f>
        <v>1928987994</v>
      </c>
      <c r="R259" s="34">
        <f>SUM(R255:R258)</f>
        <v>1996511530</v>
      </c>
      <c r="S259" s="34">
        <f>SUM(S255:S258)</f>
        <v>1335872610</v>
      </c>
      <c r="T259" s="39">
        <f t="shared" si="62"/>
        <v>0.66910337853145285</v>
      </c>
      <c r="U259" s="39">
        <f t="shared" si="63"/>
        <v>3.877440854462832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6853652047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2874992452</v>
      </c>
      <c r="K260" s="39">
        <f t="shared" si="58"/>
        <v>0.41948328165542775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5434203116</v>
      </c>
      <c r="O260" s="39">
        <f t="shared" si="61"/>
        <v>0.79289159687916677</v>
      </c>
      <c r="P260" s="34">
        <f>SUM(P234:P239,P241:P246,P248:P253,P255:P258)</f>
        <v>1068641503</v>
      </c>
      <c r="Q260" s="34">
        <f>SUM(Q234:Q239,Q241:Q246,Q248:Q253,Q255:Q258)</f>
        <v>5410016043</v>
      </c>
      <c r="R260" s="34">
        <f>SUM(R234:R239,R241:R246,R248:R253,R255:R258)</f>
        <v>5547911696</v>
      </c>
      <c r="S260" s="34">
        <f>SUM(S234:S239,S241:S246,S248:S253,S255:S258)</f>
        <v>3571226319</v>
      </c>
      <c r="T260" s="39">
        <f t="shared" si="62"/>
        <v>0.64370640967029547</v>
      </c>
      <c r="U260" s="39">
        <f t="shared" si="63"/>
        <v>1.690324532529409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18563030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4324370</v>
      </c>
      <c r="K263" s="38">
        <f t="shared" ref="K263:K299" si="66">IF(($E263     =0),0,($J263     /$E263     ))</f>
        <v>0.2329560421978524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10269062</v>
      </c>
      <c r="O263" s="38">
        <f t="shared" ref="O263:O299" si="69">IF(($E263     =0),0,($N263     /$E263     ))</f>
        <v>0.55319966621828442</v>
      </c>
      <c r="P263" s="33">
        <v>611999</v>
      </c>
      <c r="Q263" s="33">
        <v>5449428</v>
      </c>
      <c r="R263" s="33">
        <v>5449428</v>
      </c>
      <c r="S263" s="33">
        <v>4706508</v>
      </c>
      <c r="T263" s="38">
        <f t="shared" ref="T263:T299" si="70">IF(($R263     =0),0,($S263     /$R263     ))</f>
        <v>0.86367009528339489</v>
      </c>
      <c r="U263" s="38">
        <f t="shared" ref="U263:U299" si="71">IF(($P263     =0),0,(($J263     /$P263     )-1))</f>
        <v>6.0659755979993433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201862506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44532810</v>
      </c>
      <c r="K264" s="38">
        <f t="shared" si="66"/>
        <v>0.22060961632964171</v>
      </c>
      <c r="L264" s="33">
        <v>0</v>
      </c>
      <c r="M264" s="38">
        <f t="shared" si="67"/>
        <v>0</v>
      </c>
      <c r="N264" s="33">
        <f t="shared" si="68"/>
        <v>144136903</v>
      </c>
      <c r="O264" s="38">
        <f t="shared" si="69"/>
        <v>0.71403504224801406</v>
      </c>
      <c r="P264" s="33">
        <v>32888265</v>
      </c>
      <c r="Q264" s="33">
        <v>172712952</v>
      </c>
      <c r="R264" s="33">
        <v>172722952</v>
      </c>
      <c r="S264" s="33">
        <v>136360209</v>
      </c>
      <c r="T264" s="38">
        <f t="shared" si="70"/>
        <v>0.78947359005304629</v>
      </c>
      <c r="U264" s="38">
        <f t="shared" si="71"/>
        <v>0.3540638279337629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187459859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59443016</v>
      </c>
      <c r="K265" s="38">
        <f t="shared" si="66"/>
        <v>0.31709730454881008</v>
      </c>
      <c r="L265" s="33">
        <v>0</v>
      </c>
      <c r="M265" s="38">
        <f t="shared" si="67"/>
        <v>0</v>
      </c>
      <c r="N265" s="33">
        <f t="shared" si="68"/>
        <v>151864705</v>
      </c>
      <c r="O265" s="38">
        <f t="shared" si="69"/>
        <v>0.81011852782840299</v>
      </c>
      <c r="P265" s="33">
        <v>41920419</v>
      </c>
      <c r="Q265" s="33">
        <v>167108070</v>
      </c>
      <c r="R265" s="33">
        <v>179396756</v>
      </c>
      <c r="S265" s="33">
        <v>121551653</v>
      </c>
      <c r="T265" s="38">
        <f t="shared" si="70"/>
        <v>0.67755769786606401</v>
      </c>
      <c r="U265" s="38">
        <f t="shared" si="71"/>
        <v>0.41799670466080019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407885395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108300196</v>
      </c>
      <c r="K267" s="39">
        <f t="shared" si="66"/>
        <v>0.26551623894255888</v>
      </c>
      <c r="L267" s="34">
        <f>SUM(L263:L266)</f>
        <v>0</v>
      </c>
      <c r="M267" s="39">
        <f t="shared" si="67"/>
        <v>0</v>
      </c>
      <c r="N267" s="34">
        <f t="shared" si="68"/>
        <v>306270670</v>
      </c>
      <c r="O267" s="39">
        <f t="shared" si="69"/>
        <v>0.75087432341135918</v>
      </c>
      <c r="P267" s="34">
        <f>SUM(P263:P266)</f>
        <v>75420683</v>
      </c>
      <c r="Q267" s="34">
        <f>SUM(Q263:Q266)</f>
        <v>345270450</v>
      </c>
      <c r="R267" s="34">
        <f>SUM(R263:R266)</f>
        <v>357569136</v>
      </c>
      <c r="S267" s="34">
        <f>SUM(S263:S266)</f>
        <v>262618370</v>
      </c>
      <c r="T267" s="39">
        <f t="shared" si="70"/>
        <v>0.73445480484646752</v>
      </c>
      <c r="U267" s="39">
        <f t="shared" si="71"/>
        <v>0.43594822656273213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2309878</v>
      </c>
      <c r="K268" s="38">
        <f t="shared" si="66"/>
        <v>0.14030568331201101</v>
      </c>
      <c r="L268" s="33">
        <v>0</v>
      </c>
      <c r="M268" s="38">
        <f t="shared" si="67"/>
        <v>0</v>
      </c>
      <c r="N268" s="33">
        <f t="shared" si="68"/>
        <v>7625962</v>
      </c>
      <c r="O268" s="38">
        <f t="shared" si="69"/>
        <v>0.46321312611377313</v>
      </c>
      <c r="P268" s="33">
        <v>1455105</v>
      </c>
      <c r="Q268" s="33">
        <v>14989622</v>
      </c>
      <c r="R268" s="33">
        <v>14989622</v>
      </c>
      <c r="S268" s="33">
        <v>9657245</v>
      </c>
      <c r="T268" s="38">
        <f t="shared" si="70"/>
        <v>0.64426207678886094</v>
      </c>
      <c r="U268" s="38">
        <f t="shared" si="71"/>
        <v>0.58743046034478619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117459971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25821358</v>
      </c>
      <c r="K269" s="38">
        <f t="shared" si="66"/>
        <v>0.21983112868297916</v>
      </c>
      <c r="L269" s="33">
        <v>0</v>
      </c>
      <c r="M269" s="38">
        <f t="shared" si="67"/>
        <v>0</v>
      </c>
      <c r="N269" s="33">
        <f t="shared" si="68"/>
        <v>78221318</v>
      </c>
      <c r="O269" s="38">
        <f t="shared" si="69"/>
        <v>0.66594021209148779</v>
      </c>
      <c r="P269" s="33">
        <v>22479886</v>
      </c>
      <c r="Q269" s="33">
        <v>100825599</v>
      </c>
      <c r="R269" s="33">
        <v>101893930</v>
      </c>
      <c r="S269" s="33">
        <v>67221284</v>
      </c>
      <c r="T269" s="38">
        <f t="shared" si="70"/>
        <v>0.65971823836807553</v>
      </c>
      <c r="U269" s="38">
        <f t="shared" si="71"/>
        <v>0.14864274667585065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14149225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2802510</v>
      </c>
      <c r="K270" s="38">
        <f t="shared" si="66"/>
        <v>0.19806809206864687</v>
      </c>
      <c r="L270" s="33">
        <v>0</v>
      </c>
      <c r="M270" s="38">
        <f t="shared" si="67"/>
        <v>0</v>
      </c>
      <c r="N270" s="33">
        <f t="shared" si="68"/>
        <v>9889779</v>
      </c>
      <c r="O270" s="38">
        <f t="shared" si="69"/>
        <v>0.6989625933575867</v>
      </c>
      <c r="P270" s="33">
        <v>1811718</v>
      </c>
      <c r="Q270" s="33">
        <v>10532146</v>
      </c>
      <c r="R270" s="33">
        <v>10532146</v>
      </c>
      <c r="S270" s="33">
        <v>5062585</v>
      </c>
      <c r="T270" s="38">
        <f t="shared" si="70"/>
        <v>0.4806793411333265</v>
      </c>
      <c r="U270" s="38">
        <f t="shared" si="71"/>
        <v>0.54687981242113848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34001317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9432398</v>
      </c>
      <c r="K271" s="38">
        <f t="shared" si="66"/>
        <v>0.27741272492474334</v>
      </c>
      <c r="L271" s="33">
        <v>0</v>
      </c>
      <c r="M271" s="38">
        <f t="shared" si="67"/>
        <v>0</v>
      </c>
      <c r="N271" s="33">
        <f t="shared" si="68"/>
        <v>25896058</v>
      </c>
      <c r="O271" s="38">
        <f t="shared" si="69"/>
        <v>0.76161926315971817</v>
      </c>
      <c r="P271" s="33">
        <v>7619368</v>
      </c>
      <c r="Q271" s="33">
        <v>29499060</v>
      </c>
      <c r="R271" s="33">
        <v>32396188</v>
      </c>
      <c r="S271" s="33">
        <v>21631935</v>
      </c>
      <c r="T271" s="38">
        <f t="shared" si="70"/>
        <v>0.66773087623766103</v>
      </c>
      <c r="U271" s="38">
        <f t="shared" si="71"/>
        <v>0.23795018169485971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18420802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-955471</v>
      </c>
      <c r="K272" s="38">
        <f t="shared" si="66"/>
        <v>-5.1869131430868208E-2</v>
      </c>
      <c r="L272" s="33">
        <v>0</v>
      </c>
      <c r="M272" s="38">
        <f t="shared" si="67"/>
        <v>0</v>
      </c>
      <c r="N272" s="33">
        <f t="shared" si="68"/>
        <v>20766287</v>
      </c>
      <c r="O272" s="38">
        <f t="shared" si="69"/>
        <v>1.1273280609606466</v>
      </c>
      <c r="P272" s="33">
        <v>3132299</v>
      </c>
      <c r="Q272" s="33">
        <v>17112801</v>
      </c>
      <c r="R272" s="33">
        <v>16402802</v>
      </c>
      <c r="S272" s="33">
        <v>8766368</v>
      </c>
      <c r="T272" s="38">
        <f t="shared" si="70"/>
        <v>0.53444332254940341</v>
      </c>
      <c r="U272" s="38">
        <f t="shared" si="71"/>
        <v>-1.3050382482642942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2647903</v>
      </c>
      <c r="K273" s="38">
        <f t="shared" si="66"/>
        <v>0.24988361772634382</v>
      </c>
      <c r="L273" s="33">
        <v>0</v>
      </c>
      <c r="M273" s="38">
        <f t="shared" si="67"/>
        <v>0</v>
      </c>
      <c r="N273" s="33">
        <f t="shared" si="68"/>
        <v>7558907</v>
      </c>
      <c r="O273" s="38">
        <f t="shared" si="69"/>
        <v>0.71333694142760684</v>
      </c>
      <c r="P273" s="33">
        <v>2077814</v>
      </c>
      <c r="Q273" s="33">
        <v>10340248</v>
      </c>
      <c r="R273" s="33">
        <v>13340248</v>
      </c>
      <c r="S273" s="33">
        <v>6006952</v>
      </c>
      <c r="T273" s="38">
        <f t="shared" si="70"/>
        <v>0.45028788070506637</v>
      </c>
      <c r="U273" s="38">
        <f t="shared" si="71"/>
        <v>0.27436960189891879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211091042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42058576</v>
      </c>
      <c r="K275" s="39">
        <f t="shared" si="66"/>
        <v>0.19924377463634863</v>
      </c>
      <c r="L275" s="34">
        <f>SUM(L268:L274)</f>
        <v>0</v>
      </c>
      <c r="M275" s="39">
        <f t="shared" si="67"/>
        <v>0</v>
      </c>
      <c r="N275" s="34">
        <f t="shared" si="68"/>
        <v>149958311</v>
      </c>
      <c r="O275" s="39">
        <f t="shared" si="69"/>
        <v>0.71039637484948315</v>
      </c>
      <c r="P275" s="34">
        <f>SUM(P268:P274)</f>
        <v>38576190</v>
      </c>
      <c r="Q275" s="34">
        <f>SUM(Q268:Q274)</f>
        <v>183299476</v>
      </c>
      <c r="R275" s="34">
        <f>SUM(R268:R274)</f>
        <v>189554936</v>
      </c>
      <c r="S275" s="34">
        <f>SUM(S268:S274)</f>
        <v>118346369</v>
      </c>
      <c r="T275" s="39">
        <f t="shared" si="70"/>
        <v>0.62433810217424246</v>
      </c>
      <c r="U275" s="39">
        <f t="shared" si="71"/>
        <v>9.0272937788827834E-2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18248477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4021845</v>
      </c>
      <c r="K276" s="38">
        <f t="shared" si="66"/>
        <v>0.22039346078031608</v>
      </c>
      <c r="L276" s="33">
        <v>0</v>
      </c>
      <c r="M276" s="38">
        <f t="shared" si="67"/>
        <v>0</v>
      </c>
      <c r="N276" s="33">
        <f t="shared" si="68"/>
        <v>13437489</v>
      </c>
      <c r="O276" s="38">
        <f t="shared" si="69"/>
        <v>0.73636221806345814</v>
      </c>
      <c r="P276" s="33">
        <v>4012940</v>
      </c>
      <c r="Q276" s="33">
        <v>18154987</v>
      </c>
      <c r="R276" s="33">
        <v>18097342</v>
      </c>
      <c r="S276" s="33">
        <v>12584534</v>
      </c>
      <c r="T276" s="38">
        <f t="shared" si="70"/>
        <v>0.69538023871129806</v>
      </c>
      <c r="U276" s="38">
        <f t="shared" si="71"/>
        <v>2.2190713043304111E-3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49964900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7819951</v>
      </c>
      <c r="K277" s="38">
        <f t="shared" si="66"/>
        <v>0.15650888924024664</v>
      </c>
      <c r="L277" s="33">
        <v>0</v>
      </c>
      <c r="M277" s="38">
        <f t="shared" si="67"/>
        <v>0</v>
      </c>
      <c r="N277" s="33">
        <f t="shared" si="68"/>
        <v>32573948</v>
      </c>
      <c r="O277" s="38">
        <f t="shared" si="69"/>
        <v>0.65193661950689386</v>
      </c>
      <c r="P277" s="33">
        <v>9636203</v>
      </c>
      <c r="Q277" s="33">
        <v>36972046</v>
      </c>
      <c r="R277" s="33">
        <v>27746412</v>
      </c>
      <c r="S277" s="33">
        <v>25938897</v>
      </c>
      <c r="T277" s="38">
        <f t="shared" si="70"/>
        <v>0.93485590136843644</v>
      </c>
      <c r="U277" s="38">
        <f t="shared" si="71"/>
        <v>-0.18848212309350476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16254631</v>
      </c>
      <c r="K278" s="38">
        <f t="shared" si="66"/>
        <v>0.13995700213200124</v>
      </c>
      <c r="L278" s="33">
        <v>0</v>
      </c>
      <c r="M278" s="38">
        <f t="shared" si="67"/>
        <v>0</v>
      </c>
      <c r="N278" s="33">
        <f t="shared" si="68"/>
        <v>110761238</v>
      </c>
      <c r="O278" s="38">
        <f t="shared" si="69"/>
        <v>0.95368580332024122</v>
      </c>
      <c r="P278" s="33">
        <v>21723240</v>
      </c>
      <c r="Q278" s="33">
        <v>114308349</v>
      </c>
      <c r="R278" s="33">
        <v>109008349</v>
      </c>
      <c r="S278" s="33">
        <v>67411126</v>
      </c>
      <c r="T278" s="38">
        <f t="shared" si="70"/>
        <v>0.61840332982201207</v>
      </c>
      <c r="U278" s="38">
        <f t="shared" si="71"/>
        <v>-0.25174002588932409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9196511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2247703</v>
      </c>
      <c r="K279" s="38">
        <f t="shared" si="66"/>
        <v>0.24440823264387984</v>
      </c>
      <c r="L279" s="33">
        <v>0</v>
      </c>
      <c r="M279" s="38">
        <f t="shared" si="67"/>
        <v>0</v>
      </c>
      <c r="N279" s="33">
        <f t="shared" si="68"/>
        <v>6537044</v>
      </c>
      <c r="O279" s="38">
        <f t="shared" si="69"/>
        <v>0.71081783080561745</v>
      </c>
      <c r="P279" s="33">
        <v>3395257</v>
      </c>
      <c r="Q279" s="33">
        <v>9856320</v>
      </c>
      <c r="R279" s="33">
        <v>9856320</v>
      </c>
      <c r="S279" s="33">
        <v>7867288</v>
      </c>
      <c r="T279" s="38">
        <f t="shared" si="70"/>
        <v>0.79819729878900036</v>
      </c>
      <c r="U279" s="38">
        <f t="shared" si="71"/>
        <v>-0.3379873747407045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2061954</v>
      </c>
      <c r="K280" s="38">
        <f t="shared" si="66"/>
        <v>0.17138458561574155</v>
      </c>
      <c r="L280" s="33">
        <v>0</v>
      </c>
      <c r="M280" s="38">
        <f t="shared" si="67"/>
        <v>0</v>
      </c>
      <c r="N280" s="33">
        <f t="shared" si="68"/>
        <v>6039966</v>
      </c>
      <c r="O280" s="38">
        <f t="shared" si="69"/>
        <v>0.50202723729198995</v>
      </c>
      <c r="P280" s="33">
        <v>2059486</v>
      </c>
      <c r="Q280" s="33">
        <v>7230746</v>
      </c>
      <c r="R280" s="33">
        <v>5447142</v>
      </c>
      <c r="S280" s="33">
        <v>4783056</v>
      </c>
      <c r="T280" s="38">
        <f t="shared" si="70"/>
        <v>0.87808542534782463</v>
      </c>
      <c r="U280" s="38">
        <f t="shared" si="71"/>
        <v>1.1983572600153813E-3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2291704</v>
      </c>
      <c r="K281" s="38">
        <f t="shared" si="66"/>
        <v>0.11753447494974265</v>
      </c>
      <c r="L281" s="33">
        <v>0</v>
      </c>
      <c r="M281" s="38">
        <f t="shared" si="67"/>
        <v>0</v>
      </c>
      <c r="N281" s="33">
        <f t="shared" si="68"/>
        <v>6771116</v>
      </c>
      <c r="O281" s="38">
        <f t="shared" si="69"/>
        <v>0.34726978871782815</v>
      </c>
      <c r="P281" s="33">
        <v>841962</v>
      </c>
      <c r="Q281" s="33">
        <v>2393</v>
      </c>
      <c r="R281" s="33">
        <v>2393</v>
      </c>
      <c r="S281" s="33">
        <v>3230617</v>
      </c>
      <c r="T281" s="38">
        <f t="shared" si="70"/>
        <v>1350.0279983284579</v>
      </c>
      <c r="U281" s="38">
        <f t="shared" si="71"/>
        <v>1.7218615566973332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25429282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6362615</v>
      </c>
      <c r="K282" s="38">
        <f t="shared" si="66"/>
        <v>0.25020820485611822</v>
      </c>
      <c r="L282" s="33">
        <v>0</v>
      </c>
      <c r="M282" s="38">
        <f t="shared" si="67"/>
        <v>0</v>
      </c>
      <c r="N282" s="33">
        <f t="shared" si="68"/>
        <v>21532593</v>
      </c>
      <c r="O282" s="38">
        <f t="shared" si="69"/>
        <v>0.84676370335583995</v>
      </c>
      <c r="P282" s="33">
        <v>6638200</v>
      </c>
      <c r="Q282" s="33">
        <v>23135300</v>
      </c>
      <c r="R282" s="33">
        <v>23135300</v>
      </c>
      <c r="S282" s="33">
        <v>11846579</v>
      </c>
      <c r="T282" s="38">
        <f t="shared" si="70"/>
        <v>0.51205642459790879</v>
      </c>
      <c r="U282" s="38">
        <f t="shared" si="71"/>
        <v>-4.151501913169231E-2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47826185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13622757</v>
      </c>
      <c r="K283" s="38">
        <f t="shared" si="66"/>
        <v>0.28483888062574925</v>
      </c>
      <c r="L283" s="33">
        <v>0</v>
      </c>
      <c r="M283" s="38">
        <f t="shared" si="67"/>
        <v>0</v>
      </c>
      <c r="N283" s="33">
        <f t="shared" si="68"/>
        <v>37233447</v>
      </c>
      <c r="O283" s="38">
        <f t="shared" si="69"/>
        <v>0.77851593222415716</v>
      </c>
      <c r="P283" s="33">
        <v>9230363</v>
      </c>
      <c r="Q283" s="33">
        <v>43644603</v>
      </c>
      <c r="R283" s="33">
        <v>42612676</v>
      </c>
      <c r="S283" s="33">
        <v>27719115</v>
      </c>
      <c r="T283" s="38">
        <f t="shared" si="70"/>
        <v>0.65048989178712924</v>
      </c>
      <c r="U283" s="38">
        <f t="shared" si="71"/>
        <v>0.47586362529837678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298334827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54683160</v>
      </c>
      <c r="K285" s="39">
        <f t="shared" si="66"/>
        <v>0.18329459067814433</v>
      </c>
      <c r="L285" s="34">
        <f>SUM(L276:L284)</f>
        <v>0</v>
      </c>
      <c r="M285" s="39">
        <f t="shared" si="67"/>
        <v>0</v>
      </c>
      <c r="N285" s="34">
        <f t="shared" si="68"/>
        <v>234886841</v>
      </c>
      <c r="O285" s="39">
        <f t="shared" si="69"/>
        <v>0.78732625138666767</v>
      </c>
      <c r="P285" s="34">
        <f>SUM(P276:P284)</f>
        <v>57537651</v>
      </c>
      <c r="Q285" s="34">
        <f>SUM(Q276:Q284)</f>
        <v>253304744</v>
      </c>
      <c r="R285" s="34">
        <f>SUM(R276:R284)</f>
        <v>235905934</v>
      </c>
      <c r="S285" s="34">
        <f>SUM(S276:S284)</f>
        <v>161381212</v>
      </c>
      <c r="T285" s="39">
        <f t="shared" si="70"/>
        <v>0.68409136329737263</v>
      </c>
      <c r="U285" s="39">
        <f t="shared" si="71"/>
        <v>-4.9610836563348748E-2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91975989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29605786</v>
      </c>
      <c r="K286" s="38">
        <f t="shared" si="66"/>
        <v>0.32188603049432823</v>
      </c>
      <c r="L286" s="33">
        <v>0</v>
      </c>
      <c r="M286" s="38">
        <f t="shared" si="67"/>
        <v>0</v>
      </c>
      <c r="N286" s="33">
        <f t="shared" si="68"/>
        <v>64175450</v>
      </c>
      <c r="O286" s="38">
        <f t="shared" si="69"/>
        <v>0.69774134203656135</v>
      </c>
      <c r="P286" s="33">
        <v>33762307</v>
      </c>
      <c r="Q286" s="33">
        <v>82382461</v>
      </c>
      <c r="R286" s="33">
        <v>91297141</v>
      </c>
      <c r="S286" s="33">
        <v>59768561</v>
      </c>
      <c r="T286" s="38">
        <f t="shared" si="70"/>
        <v>0.65465972258649374</v>
      </c>
      <c r="U286" s="38">
        <f t="shared" si="71"/>
        <v>-0.12311128501971147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57189131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12828639</v>
      </c>
      <c r="K288" s="38">
        <f t="shared" si="66"/>
        <v>0.2243195302268188</v>
      </c>
      <c r="L288" s="33">
        <v>0</v>
      </c>
      <c r="M288" s="38">
        <f t="shared" si="67"/>
        <v>0</v>
      </c>
      <c r="N288" s="33">
        <f t="shared" si="68"/>
        <v>38146150</v>
      </c>
      <c r="O288" s="38">
        <f t="shared" si="69"/>
        <v>0.66701747924793608</v>
      </c>
      <c r="P288" s="33">
        <v>9946656</v>
      </c>
      <c r="Q288" s="33">
        <v>63678900</v>
      </c>
      <c r="R288" s="33">
        <v>61878900</v>
      </c>
      <c r="S288" s="33">
        <v>30663710</v>
      </c>
      <c r="T288" s="38">
        <f t="shared" si="70"/>
        <v>0.4955438768303897</v>
      </c>
      <c r="U288" s="38">
        <f t="shared" si="71"/>
        <v>0.28974390991304011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36020026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3550426</v>
      </c>
      <c r="K289" s="38">
        <f t="shared" si="66"/>
        <v>9.8568113193477427E-2</v>
      </c>
      <c r="L289" s="33">
        <v>0</v>
      </c>
      <c r="M289" s="38">
        <f t="shared" si="67"/>
        <v>0</v>
      </c>
      <c r="N289" s="33">
        <f t="shared" si="68"/>
        <v>10864282</v>
      </c>
      <c r="O289" s="38">
        <f t="shared" si="69"/>
        <v>0.3016178278161154</v>
      </c>
      <c r="P289" s="33">
        <v>6099094</v>
      </c>
      <c r="Q289" s="33">
        <v>33218308</v>
      </c>
      <c r="R289" s="33">
        <v>33218307</v>
      </c>
      <c r="S289" s="33">
        <v>18199374</v>
      </c>
      <c r="T289" s="38">
        <f t="shared" si="70"/>
        <v>0.5478718105651802</v>
      </c>
      <c r="U289" s="38">
        <f t="shared" si="71"/>
        <v>-0.41787649116409753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86955724</v>
      </c>
      <c r="K290" s="38">
        <f t="shared" si="66"/>
        <v>0.23309372277303761</v>
      </c>
      <c r="L290" s="33">
        <v>0</v>
      </c>
      <c r="M290" s="38">
        <f t="shared" si="67"/>
        <v>0</v>
      </c>
      <c r="N290" s="33">
        <f t="shared" si="68"/>
        <v>253396969</v>
      </c>
      <c r="O290" s="38">
        <f t="shared" si="69"/>
        <v>0.67925652420091409</v>
      </c>
      <c r="P290" s="33">
        <v>84579639</v>
      </c>
      <c r="Q290" s="33">
        <v>358392483</v>
      </c>
      <c r="R290" s="33">
        <v>328501177</v>
      </c>
      <c r="S290" s="33">
        <v>239767199</v>
      </c>
      <c r="T290" s="38">
        <f t="shared" si="70"/>
        <v>0.72988231332881948</v>
      </c>
      <c r="U290" s="38">
        <f t="shared" si="71"/>
        <v>2.8092872328291607E-2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558235621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132940575</v>
      </c>
      <c r="K292" s="39">
        <f t="shared" si="66"/>
        <v>0.23814419932904998</v>
      </c>
      <c r="L292" s="34">
        <f>SUM(L286:L291)</f>
        <v>0</v>
      </c>
      <c r="M292" s="39">
        <f t="shared" si="67"/>
        <v>0</v>
      </c>
      <c r="N292" s="34">
        <f t="shared" si="68"/>
        <v>366582851</v>
      </c>
      <c r="O292" s="39">
        <f t="shared" si="69"/>
        <v>0.65668122421732744</v>
      </c>
      <c r="P292" s="34">
        <f>SUM(P286:P291)</f>
        <v>134387696</v>
      </c>
      <c r="Q292" s="34">
        <f>SUM(Q286:Q291)</f>
        <v>537672152</v>
      </c>
      <c r="R292" s="34">
        <f>SUM(R286:R291)</f>
        <v>514895525</v>
      </c>
      <c r="S292" s="34">
        <f>SUM(S286:S291)</f>
        <v>348398844</v>
      </c>
      <c r="T292" s="39">
        <f t="shared" si="70"/>
        <v>0.67663987563302286</v>
      </c>
      <c r="U292" s="39">
        <f t="shared" si="71"/>
        <v>-1.0768255153358663E-2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197951697</v>
      </c>
      <c r="K293" s="38">
        <f t="shared" si="66"/>
        <v>0.22567430390910237</v>
      </c>
      <c r="L293" s="33">
        <v>0</v>
      </c>
      <c r="M293" s="38">
        <f t="shared" si="67"/>
        <v>0</v>
      </c>
      <c r="N293" s="33">
        <f t="shared" si="68"/>
        <v>564140336</v>
      </c>
      <c r="O293" s="38">
        <f t="shared" si="69"/>
        <v>0.64314668458662982</v>
      </c>
      <c r="P293" s="33">
        <v>181546694</v>
      </c>
      <c r="Q293" s="33">
        <v>781232466</v>
      </c>
      <c r="R293" s="33">
        <v>781232466</v>
      </c>
      <c r="S293" s="33">
        <v>518104077</v>
      </c>
      <c r="T293" s="38">
        <f t="shared" si="70"/>
        <v>0.66318810283544971</v>
      </c>
      <c r="U293" s="38">
        <f t="shared" si="71"/>
        <v>9.0362444165466238E-2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48679005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7301257</v>
      </c>
      <c r="K294" s="38">
        <f t="shared" si="66"/>
        <v>0.14998780274987134</v>
      </c>
      <c r="L294" s="33">
        <v>0</v>
      </c>
      <c r="M294" s="38">
        <f t="shared" si="67"/>
        <v>0</v>
      </c>
      <c r="N294" s="33">
        <f t="shared" si="68"/>
        <v>22075943</v>
      </c>
      <c r="O294" s="38">
        <f t="shared" si="69"/>
        <v>0.45350029237450518</v>
      </c>
      <c r="P294" s="33">
        <v>32176554</v>
      </c>
      <c r="Q294" s="33">
        <v>43929366</v>
      </c>
      <c r="R294" s="33">
        <v>64164766</v>
      </c>
      <c r="S294" s="33">
        <v>50341444</v>
      </c>
      <c r="T294" s="38">
        <f t="shared" si="70"/>
        <v>0.78456522384886429</v>
      </c>
      <c r="U294" s="38">
        <f t="shared" si="71"/>
        <v>-0.77308766501223225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7676842</v>
      </c>
      <c r="K295" s="38">
        <f t="shared" si="66"/>
        <v>0.25576161793658458</v>
      </c>
      <c r="L295" s="33">
        <v>0</v>
      </c>
      <c r="M295" s="38">
        <f t="shared" si="67"/>
        <v>0</v>
      </c>
      <c r="N295" s="33">
        <f t="shared" si="68"/>
        <v>12152611</v>
      </c>
      <c r="O295" s="38">
        <f t="shared" si="69"/>
        <v>0.40487630871052649</v>
      </c>
      <c r="P295" s="33">
        <v>3851685</v>
      </c>
      <c r="Q295" s="33">
        <v>36098771</v>
      </c>
      <c r="R295" s="33">
        <v>14799539</v>
      </c>
      <c r="S295" s="33">
        <v>8498979</v>
      </c>
      <c r="T295" s="38">
        <f t="shared" si="70"/>
        <v>0.57427322567277261</v>
      </c>
      <c r="U295" s="38">
        <f t="shared" si="71"/>
        <v>0.99311262473436956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140099950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51663423</v>
      </c>
      <c r="K296" s="38">
        <f t="shared" si="66"/>
        <v>0.36876118085695248</v>
      </c>
      <c r="L296" s="33">
        <v>0</v>
      </c>
      <c r="M296" s="38">
        <f t="shared" si="67"/>
        <v>0</v>
      </c>
      <c r="N296" s="33">
        <f t="shared" si="68"/>
        <v>60594509</v>
      </c>
      <c r="O296" s="38">
        <f t="shared" si="69"/>
        <v>0.43250914079555347</v>
      </c>
      <c r="P296" s="33">
        <v>9271390</v>
      </c>
      <c r="Q296" s="33">
        <v>141104077</v>
      </c>
      <c r="R296" s="33">
        <v>141104077</v>
      </c>
      <c r="S296" s="33">
        <v>52806668</v>
      </c>
      <c r="T296" s="38">
        <f t="shared" si="70"/>
        <v>0.3742391369740507</v>
      </c>
      <c r="U296" s="38">
        <f t="shared" si="71"/>
        <v>4.5723492378165513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1095951133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264593219</v>
      </c>
      <c r="K298" s="39">
        <f t="shared" si="66"/>
        <v>0.24142793509024094</v>
      </c>
      <c r="L298" s="34">
        <f>SUM(L293:L297)</f>
        <v>0</v>
      </c>
      <c r="M298" s="39">
        <f t="shared" si="67"/>
        <v>0</v>
      </c>
      <c r="N298" s="34">
        <f t="shared" si="68"/>
        <v>658963399</v>
      </c>
      <c r="O298" s="39">
        <f t="shared" si="69"/>
        <v>0.60127078585720117</v>
      </c>
      <c r="P298" s="34">
        <f>SUM(P293:P297)</f>
        <v>226846323</v>
      </c>
      <c r="Q298" s="34">
        <f>SUM(Q293:Q297)</f>
        <v>1002364680</v>
      </c>
      <c r="R298" s="34">
        <f>SUM(R293:R297)</f>
        <v>1001300848</v>
      </c>
      <c r="S298" s="34">
        <f>SUM(S293:S297)</f>
        <v>629751168</v>
      </c>
      <c r="T298" s="39">
        <f t="shared" si="70"/>
        <v>0.62893302173654009</v>
      </c>
      <c r="U298" s="39">
        <f t="shared" si="71"/>
        <v>0.1663985358052289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2571498018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602575726</v>
      </c>
      <c r="K299" s="39">
        <f t="shared" si="66"/>
        <v>0.23432867604100172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1716662072</v>
      </c>
      <c r="O299" s="39">
        <f t="shared" si="69"/>
        <v>0.66757277663979908</v>
      </c>
      <c r="P299" s="34">
        <f>SUM(P263:P266,P268:P274,P276:P284,P286:P291,P293:P297)</f>
        <v>532768543</v>
      </c>
      <c r="Q299" s="34">
        <f>SUM(Q263:Q266,Q268:Q274,Q276:Q284,Q286:Q291,Q293:Q297)</f>
        <v>2321911502</v>
      </c>
      <c r="R299" s="34">
        <f>SUM(R263:R266,R268:R274,R276:R284,R286:R291,R293:R297)</f>
        <v>2299226379</v>
      </c>
      <c r="S299" s="34">
        <f>SUM(S263:S266,S268:S274,S276:S284,S286:S291,S293:S297)</f>
        <v>1520495963</v>
      </c>
      <c r="T299" s="39">
        <f t="shared" si="70"/>
        <v>0.66130763672836235</v>
      </c>
      <c r="U299" s="39">
        <f t="shared" si="71"/>
        <v>0.1310272235799026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16026122989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3989157192</v>
      </c>
      <c r="K302" s="38">
        <f t="shared" ref="K302:K339" si="74">IF(($E302     =0),0,($J302     /$E302     ))</f>
        <v>0.24891592275549584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12435494270</v>
      </c>
      <c r="O302" s="38">
        <f t="shared" ref="O302:O339" si="77">IF(($E302     =0),0,($N302     /$E302     ))</f>
        <v>0.77595150608387731</v>
      </c>
      <c r="P302" s="33">
        <v>3484039851</v>
      </c>
      <c r="Q302" s="33">
        <v>14075084077</v>
      </c>
      <c r="R302" s="33">
        <v>14112263000</v>
      </c>
      <c r="S302" s="33">
        <v>10790012657</v>
      </c>
      <c r="T302" s="38">
        <f t="shared" ref="T302:T339" si="78">IF(($R302     =0),0,($S302     /$R302     ))</f>
        <v>0.76458415329986407</v>
      </c>
      <c r="U302" s="38">
        <f t="shared" ref="U302:U339" si="79">IF(($P302     =0),0,(($J302     /$P302     )-1))</f>
        <v>0.14498035688513133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16026122989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3989157192</v>
      </c>
      <c r="K303" s="39">
        <f t="shared" si="74"/>
        <v>0.24891592275549584</v>
      </c>
      <c r="L303" s="34">
        <f>L302</f>
        <v>0</v>
      </c>
      <c r="M303" s="39">
        <f t="shared" si="75"/>
        <v>0</v>
      </c>
      <c r="N303" s="34">
        <f t="shared" si="76"/>
        <v>12435494270</v>
      </c>
      <c r="O303" s="39">
        <f t="shared" si="77"/>
        <v>0.77595150608387731</v>
      </c>
      <c r="P303" s="34">
        <f>P302</f>
        <v>3484039851</v>
      </c>
      <c r="Q303" s="34">
        <f>Q302</f>
        <v>14075084077</v>
      </c>
      <c r="R303" s="34">
        <f>R302</f>
        <v>14112263000</v>
      </c>
      <c r="S303" s="34">
        <f>S302</f>
        <v>10790012657</v>
      </c>
      <c r="T303" s="39">
        <f t="shared" si="78"/>
        <v>0.76458415329986407</v>
      </c>
      <c r="U303" s="39">
        <f t="shared" si="79"/>
        <v>0.14498035688513133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153107653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36147883</v>
      </c>
      <c r="K304" s="38">
        <f t="shared" si="74"/>
        <v>0.2360945536798216</v>
      </c>
      <c r="L304" s="33">
        <v>0</v>
      </c>
      <c r="M304" s="38">
        <f t="shared" si="75"/>
        <v>0</v>
      </c>
      <c r="N304" s="33">
        <f t="shared" si="76"/>
        <v>102659775</v>
      </c>
      <c r="O304" s="38">
        <f t="shared" si="77"/>
        <v>0.67050714310146209</v>
      </c>
      <c r="P304" s="33">
        <v>33154849</v>
      </c>
      <c r="Q304" s="33">
        <v>136980860</v>
      </c>
      <c r="R304" s="33">
        <v>134019408</v>
      </c>
      <c r="S304" s="33">
        <v>93524835</v>
      </c>
      <c r="T304" s="38">
        <f t="shared" si="78"/>
        <v>0.69784545683114796</v>
      </c>
      <c r="U304" s="38">
        <f t="shared" si="79"/>
        <v>9.0274396966790516E-2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130478072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38503399</v>
      </c>
      <c r="K305" s="38">
        <f t="shared" si="74"/>
        <v>0.2950947880345749</v>
      </c>
      <c r="L305" s="33">
        <v>0</v>
      </c>
      <c r="M305" s="38">
        <f t="shared" si="75"/>
        <v>0</v>
      </c>
      <c r="N305" s="33">
        <f t="shared" si="76"/>
        <v>98056939</v>
      </c>
      <c r="O305" s="38">
        <f t="shared" si="77"/>
        <v>0.7515204470525898</v>
      </c>
      <c r="P305" s="33">
        <v>24425845</v>
      </c>
      <c r="Q305" s="33">
        <v>115220153</v>
      </c>
      <c r="R305" s="33">
        <v>116122694</v>
      </c>
      <c r="S305" s="33">
        <v>78293355</v>
      </c>
      <c r="T305" s="38">
        <f t="shared" si="78"/>
        <v>0.6742295782424752</v>
      </c>
      <c r="U305" s="38">
        <f t="shared" si="79"/>
        <v>0.57633846444206949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148693527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31646334</v>
      </c>
      <c r="K306" s="38">
        <f t="shared" si="74"/>
        <v>0.21282926458527007</v>
      </c>
      <c r="L306" s="33">
        <v>0</v>
      </c>
      <c r="M306" s="38">
        <f t="shared" si="75"/>
        <v>0</v>
      </c>
      <c r="N306" s="33">
        <f t="shared" si="76"/>
        <v>107173383</v>
      </c>
      <c r="O306" s="38">
        <f t="shared" si="77"/>
        <v>0.7207669705756593</v>
      </c>
      <c r="P306" s="33">
        <v>34126130</v>
      </c>
      <c r="Q306" s="33">
        <v>129840070</v>
      </c>
      <c r="R306" s="33">
        <v>129694417</v>
      </c>
      <c r="S306" s="33">
        <v>96876976</v>
      </c>
      <c r="T306" s="38">
        <f t="shared" si="78"/>
        <v>0.74696334846857748</v>
      </c>
      <c r="U306" s="38">
        <f t="shared" si="79"/>
        <v>-7.266560843553016E-2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417149566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103134644</v>
      </c>
      <c r="K307" s="38">
        <f t="shared" si="74"/>
        <v>0.24723660865561106</v>
      </c>
      <c r="L307" s="33">
        <v>0</v>
      </c>
      <c r="M307" s="38">
        <f t="shared" si="75"/>
        <v>0</v>
      </c>
      <c r="N307" s="33">
        <f t="shared" si="76"/>
        <v>299276777</v>
      </c>
      <c r="O307" s="38">
        <f t="shared" si="77"/>
        <v>0.71743279004154592</v>
      </c>
      <c r="P307" s="33">
        <v>85281092</v>
      </c>
      <c r="Q307" s="33">
        <v>401918176</v>
      </c>
      <c r="R307" s="33">
        <v>371841940</v>
      </c>
      <c r="S307" s="33">
        <v>255991555</v>
      </c>
      <c r="T307" s="38">
        <f t="shared" si="78"/>
        <v>0.68844185516028666</v>
      </c>
      <c r="U307" s="38">
        <f t="shared" si="79"/>
        <v>0.20934947690397765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92834204</v>
      </c>
      <c r="K308" s="38">
        <f t="shared" si="74"/>
        <v>0.24673100082181118</v>
      </c>
      <c r="L308" s="33">
        <v>0</v>
      </c>
      <c r="M308" s="38">
        <f t="shared" si="75"/>
        <v>0</v>
      </c>
      <c r="N308" s="33">
        <f t="shared" si="76"/>
        <v>284346800</v>
      </c>
      <c r="O308" s="38">
        <f t="shared" si="77"/>
        <v>0.75572544947419784</v>
      </c>
      <c r="P308" s="33">
        <v>79944531</v>
      </c>
      <c r="Q308" s="33">
        <v>323700371</v>
      </c>
      <c r="R308" s="33">
        <v>323700371</v>
      </c>
      <c r="S308" s="33">
        <v>247357875</v>
      </c>
      <c r="T308" s="38">
        <f t="shared" si="78"/>
        <v>0.76415690916832468</v>
      </c>
      <c r="U308" s="38">
        <f t="shared" si="79"/>
        <v>0.16123270521156718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1225685566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302266464</v>
      </c>
      <c r="K310" s="39">
        <f t="shared" si="74"/>
        <v>0.24661011958102802</v>
      </c>
      <c r="L310" s="34">
        <f>SUM(L304:L309)</f>
        <v>0</v>
      </c>
      <c r="M310" s="39">
        <f t="shared" si="75"/>
        <v>0</v>
      </c>
      <c r="N310" s="34">
        <f t="shared" si="76"/>
        <v>891513674</v>
      </c>
      <c r="O310" s="39">
        <f t="shared" si="77"/>
        <v>0.72735920103019314</v>
      </c>
      <c r="P310" s="34">
        <f>SUM(P304:P309)</f>
        <v>256932447</v>
      </c>
      <c r="Q310" s="34">
        <f>SUM(Q304:Q309)</f>
        <v>1107659630</v>
      </c>
      <c r="R310" s="34">
        <f>SUM(R304:R309)</f>
        <v>1075378830</v>
      </c>
      <c r="S310" s="34">
        <f>SUM(S304:S309)</f>
        <v>772044596</v>
      </c>
      <c r="T310" s="39">
        <f t="shared" si="78"/>
        <v>0.71792802170003667</v>
      </c>
      <c r="U310" s="39">
        <f t="shared" si="79"/>
        <v>0.1764433318147629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326002046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78865161</v>
      </c>
      <c r="K311" s="38">
        <f t="shared" si="74"/>
        <v>0.24191615349555198</v>
      </c>
      <c r="L311" s="33">
        <v>0</v>
      </c>
      <c r="M311" s="38">
        <f t="shared" si="75"/>
        <v>0</v>
      </c>
      <c r="N311" s="33">
        <f t="shared" si="76"/>
        <v>227137169</v>
      </c>
      <c r="O311" s="38">
        <f t="shared" si="77"/>
        <v>0.69673540944586587</v>
      </c>
      <c r="P311" s="33">
        <v>63711834</v>
      </c>
      <c r="Q311" s="33">
        <v>265685197</v>
      </c>
      <c r="R311" s="33">
        <v>270685197</v>
      </c>
      <c r="S311" s="33">
        <v>185985811</v>
      </c>
      <c r="T311" s="38">
        <f t="shared" si="78"/>
        <v>0.68709265619722826</v>
      </c>
      <c r="U311" s="38">
        <f t="shared" si="79"/>
        <v>0.23784163865067831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1431215666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376012286</v>
      </c>
      <c r="K312" s="38">
        <f t="shared" si="74"/>
        <v>0.2627223100840485</v>
      </c>
      <c r="L312" s="33">
        <v>0</v>
      </c>
      <c r="M312" s="38">
        <f t="shared" si="75"/>
        <v>0</v>
      </c>
      <c r="N312" s="33">
        <f t="shared" si="76"/>
        <v>1068056240</v>
      </c>
      <c r="O312" s="38">
        <f t="shared" si="77"/>
        <v>0.74625806953681006</v>
      </c>
      <c r="P312" s="33">
        <v>321795450</v>
      </c>
      <c r="Q312" s="33">
        <v>1308520584</v>
      </c>
      <c r="R312" s="33">
        <v>1311811200</v>
      </c>
      <c r="S312" s="33">
        <v>923211499</v>
      </c>
      <c r="T312" s="38">
        <f t="shared" si="78"/>
        <v>0.70376857508153612</v>
      </c>
      <c r="U312" s="38">
        <f t="shared" si="79"/>
        <v>0.16848229519715097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825394824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196822164</v>
      </c>
      <c r="K313" s="38">
        <f t="shared" si="74"/>
        <v>0.2384581999753369</v>
      </c>
      <c r="L313" s="33">
        <v>0</v>
      </c>
      <c r="M313" s="38">
        <f t="shared" si="75"/>
        <v>0</v>
      </c>
      <c r="N313" s="33">
        <f t="shared" si="76"/>
        <v>599119587</v>
      </c>
      <c r="O313" s="38">
        <f t="shared" si="77"/>
        <v>0.72585818275012592</v>
      </c>
      <c r="P313" s="33">
        <v>160847349</v>
      </c>
      <c r="Q313" s="33">
        <v>741047798</v>
      </c>
      <c r="R313" s="33">
        <v>711507126</v>
      </c>
      <c r="S313" s="33">
        <v>475642151</v>
      </c>
      <c r="T313" s="38">
        <f t="shared" si="78"/>
        <v>0.66849949019344046</v>
      </c>
      <c r="U313" s="38">
        <f t="shared" si="79"/>
        <v>0.22365811574550731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496782756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121334836</v>
      </c>
      <c r="K314" s="38">
        <f t="shared" si="74"/>
        <v>0.24424123932353239</v>
      </c>
      <c r="L314" s="33">
        <v>0</v>
      </c>
      <c r="M314" s="38">
        <f t="shared" si="75"/>
        <v>0</v>
      </c>
      <c r="N314" s="33">
        <f t="shared" si="76"/>
        <v>344831895</v>
      </c>
      <c r="O314" s="38">
        <f t="shared" si="77"/>
        <v>0.69413016219910817</v>
      </c>
      <c r="P314" s="33">
        <v>105937725</v>
      </c>
      <c r="Q314" s="33">
        <v>460480388</v>
      </c>
      <c r="R314" s="33">
        <v>461976388</v>
      </c>
      <c r="S314" s="33">
        <v>304473897</v>
      </c>
      <c r="T314" s="38">
        <f t="shared" si="78"/>
        <v>0.65906809289136226</v>
      </c>
      <c r="U314" s="38">
        <f t="shared" si="79"/>
        <v>0.14534115207778919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151696599</v>
      </c>
      <c r="K315" s="38">
        <f t="shared" si="74"/>
        <v>0.29356135443204479</v>
      </c>
      <c r="L315" s="33">
        <v>0</v>
      </c>
      <c r="M315" s="38">
        <f t="shared" si="75"/>
        <v>0</v>
      </c>
      <c r="N315" s="33">
        <f t="shared" si="76"/>
        <v>385095514</v>
      </c>
      <c r="O315" s="38">
        <f t="shared" si="77"/>
        <v>0.74523200533681355</v>
      </c>
      <c r="P315" s="33">
        <v>130553423</v>
      </c>
      <c r="Q315" s="33">
        <v>452870708</v>
      </c>
      <c r="R315" s="33">
        <v>460308513</v>
      </c>
      <c r="S315" s="33">
        <v>336913001</v>
      </c>
      <c r="T315" s="38">
        <f t="shared" si="78"/>
        <v>0.7319286771478849</v>
      </c>
      <c r="U315" s="38">
        <f t="shared" si="79"/>
        <v>0.1619503764370851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3596141099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924731046</v>
      </c>
      <c r="K317" s="39">
        <f t="shared" si="74"/>
        <v>0.25714537348302197</v>
      </c>
      <c r="L317" s="34">
        <f>SUM(L311:L316)</f>
        <v>0</v>
      </c>
      <c r="M317" s="39">
        <f t="shared" si="75"/>
        <v>0</v>
      </c>
      <c r="N317" s="34">
        <f t="shared" si="76"/>
        <v>2624240405</v>
      </c>
      <c r="O317" s="39">
        <f t="shared" si="77"/>
        <v>0.7297378864610562</v>
      </c>
      <c r="P317" s="34">
        <f>SUM(P311:P316)</f>
        <v>782845781</v>
      </c>
      <c r="Q317" s="34">
        <f>SUM(Q311:Q316)</f>
        <v>3228604675</v>
      </c>
      <c r="R317" s="34">
        <f>SUM(R311:R316)</f>
        <v>3216288424</v>
      </c>
      <c r="S317" s="34">
        <f>SUM(S311:S316)</f>
        <v>2226226359</v>
      </c>
      <c r="T317" s="39">
        <f t="shared" si="78"/>
        <v>0.69217248751320315</v>
      </c>
      <c r="U317" s="39">
        <f t="shared" si="79"/>
        <v>0.18124293244418732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125984685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37835975</v>
      </c>
      <c r="K318" s="38">
        <f t="shared" si="74"/>
        <v>0.30032201929940927</v>
      </c>
      <c r="L318" s="33">
        <v>0</v>
      </c>
      <c r="M318" s="38">
        <f t="shared" si="75"/>
        <v>0</v>
      </c>
      <c r="N318" s="33">
        <f t="shared" si="76"/>
        <v>94639958</v>
      </c>
      <c r="O318" s="38">
        <f t="shared" si="77"/>
        <v>0.75120208460258486</v>
      </c>
      <c r="P318" s="33">
        <v>23823050</v>
      </c>
      <c r="Q318" s="33">
        <v>109515556</v>
      </c>
      <c r="R318" s="33">
        <v>107947327</v>
      </c>
      <c r="S318" s="33">
        <v>76412579</v>
      </c>
      <c r="T318" s="38">
        <f t="shared" si="78"/>
        <v>0.70786911657386387</v>
      </c>
      <c r="U318" s="38">
        <f t="shared" si="79"/>
        <v>0.58820868864398146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539893532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137492900</v>
      </c>
      <c r="K319" s="38">
        <f t="shared" si="74"/>
        <v>0.2546666923211075</v>
      </c>
      <c r="L319" s="33">
        <v>0</v>
      </c>
      <c r="M319" s="38">
        <f t="shared" si="75"/>
        <v>0</v>
      </c>
      <c r="N319" s="33">
        <f t="shared" si="76"/>
        <v>423212139</v>
      </c>
      <c r="O319" s="38">
        <f t="shared" si="77"/>
        <v>0.78388073558177018</v>
      </c>
      <c r="P319" s="33">
        <v>119649873</v>
      </c>
      <c r="Q319" s="33">
        <v>427955392</v>
      </c>
      <c r="R319" s="33">
        <v>465812839</v>
      </c>
      <c r="S319" s="33">
        <v>372926476</v>
      </c>
      <c r="T319" s="38">
        <f t="shared" si="78"/>
        <v>0.80059295231233418</v>
      </c>
      <c r="U319" s="38">
        <f t="shared" si="79"/>
        <v>0.14912700325223072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156313440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36341203</v>
      </c>
      <c r="K320" s="38">
        <f t="shared" si="74"/>
        <v>0.23248930482241323</v>
      </c>
      <c r="L320" s="33">
        <v>0</v>
      </c>
      <c r="M320" s="38">
        <f t="shared" si="75"/>
        <v>0</v>
      </c>
      <c r="N320" s="33">
        <f t="shared" si="76"/>
        <v>112366017</v>
      </c>
      <c r="O320" s="38">
        <f t="shared" si="77"/>
        <v>0.71885064393695131</v>
      </c>
      <c r="P320" s="33">
        <v>28720783</v>
      </c>
      <c r="Q320" s="33">
        <v>136887600</v>
      </c>
      <c r="R320" s="33">
        <v>135774400</v>
      </c>
      <c r="S320" s="33">
        <v>96298895</v>
      </c>
      <c r="T320" s="38">
        <f t="shared" si="78"/>
        <v>0.70925664190009308</v>
      </c>
      <c r="U320" s="38">
        <f t="shared" si="79"/>
        <v>0.26532772452617337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109553257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26694299</v>
      </c>
      <c r="K321" s="38">
        <f t="shared" si="74"/>
        <v>0.24366504229080108</v>
      </c>
      <c r="L321" s="33">
        <v>0</v>
      </c>
      <c r="M321" s="38">
        <f t="shared" si="75"/>
        <v>0</v>
      </c>
      <c r="N321" s="33">
        <f t="shared" si="76"/>
        <v>81563163</v>
      </c>
      <c r="O321" s="38">
        <f t="shared" si="77"/>
        <v>0.74450696614159084</v>
      </c>
      <c r="P321" s="33">
        <v>22057823</v>
      </c>
      <c r="Q321" s="33">
        <v>91020203</v>
      </c>
      <c r="R321" s="33">
        <v>90076336</v>
      </c>
      <c r="S321" s="33">
        <v>66723177</v>
      </c>
      <c r="T321" s="38">
        <f t="shared" si="78"/>
        <v>0.74074035382611481</v>
      </c>
      <c r="U321" s="38">
        <f t="shared" si="79"/>
        <v>0.21019644595026454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931744914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238364377</v>
      </c>
      <c r="K323" s="39">
        <f t="shared" si="74"/>
        <v>0.25582578817274876</v>
      </c>
      <c r="L323" s="34">
        <f>SUM(L318:L322)</f>
        <v>0</v>
      </c>
      <c r="M323" s="39">
        <f t="shared" si="75"/>
        <v>0</v>
      </c>
      <c r="N323" s="34">
        <f t="shared" si="76"/>
        <v>711781277</v>
      </c>
      <c r="O323" s="39">
        <f t="shared" si="77"/>
        <v>0.76392290025422127</v>
      </c>
      <c r="P323" s="34">
        <f>SUM(P318:P322)</f>
        <v>194251529</v>
      </c>
      <c r="Q323" s="34">
        <f>SUM(Q318:Q322)</f>
        <v>765378751</v>
      </c>
      <c r="R323" s="34">
        <f>SUM(R318:R322)</f>
        <v>799610902</v>
      </c>
      <c r="S323" s="34">
        <f>SUM(S318:S322)</f>
        <v>612361127</v>
      </c>
      <c r="T323" s="39">
        <f t="shared" si="78"/>
        <v>0.7658238844272286</v>
      </c>
      <c r="U323" s="39">
        <f t="shared" si="79"/>
        <v>0.22709138109280991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66275480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22141622</v>
      </c>
      <c r="K324" s="38">
        <f t="shared" si="74"/>
        <v>0.33408467203858805</v>
      </c>
      <c r="L324" s="33">
        <v>0</v>
      </c>
      <c r="M324" s="38">
        <f t="shared" si="75"/>
        <v>0</v>
      </c>
      <c r="N324" s="33">
        <f t="shared" si="76"/>
        <v>53424624</v>
      </c>
      <c r="O324" s="38">
        <f t="shared" si="77"/>
        <v>0.80609939000064579</v>
      </c>
      <c r="P324" s="33">
        <v>14094741</v>
      </c>
      <c r="Q324" s="33">
        <v>59734880</v>
      </c>
      <c r="R324" s="33">
        <v>60082930</v>
      </c>
      <c r="S324" s="33">
        <v>41776197</v>
      </c>
      <c r="T324" s="38">
        <f t="shared" si="78"/>
        <v>0.69530891719162169</v>
      </c>
      <c r="U324" s="38">
        <f t="shared" si="79"/>
        <v>0.57091371881186048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187658741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49876631</v>
      </c>
      <c r="K325" s="38">
        <f t="shared" si="74"/>
        <v>0.26578368124083279</v>
      </c>
      <c r="L325" s="33">
        <v>0</v>
      </c>
      <c r="M325" s="38">
        <f t="shared" si="75"/>
        <v>0</v>
      </c>
      <c r="N325" s="33">
        <f t="shared" si="76"/>
        <v>140180863</v>
      </c>
      <c r="O325" s="38">
        <f t="shared" si="77"/>
        <v>0.74699884616619061</v>
      </c>
      <c r="P325" s="33">
        <v>43283358</v>
      </c>
      <c r="Q325" s="33">
        <v>167335007</v>
      </c>
      <c r="R325" s="33">
        <v>166635007</v>
      </c>
      <c r="S325" s="33">
        <v>123521119</v>
      </c>
      <c r="T325" s="38">
        <f t="shared" si="78"/>
        <v>0.74126752369626625</v>
      </c>
      <c r="U325" s="38">
        <f t="shared" si="79"/>
        <v>0.15232813036363768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559992011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137970790</v>
      </c>
      <c r="K326" s="38">
        <f t="shared" si="74"/>
        <v>0.24637992558790273</v>
      </c>
      <c r="L326" s="33">
        <v>0</v>
      </c>
      <c r="M326" s="38">
        <f t="shared" si="75"/>
        <v>0</v>
      </c>
      <c r="N326" s="33">
        <f t="shared" si="76"/>
        <v>403380823</v>
      </c>
      <c r="O326" s="38">
        <f t="shared" si="77"/>
        <v>0.72033317453880608</v>
      </c>
      <c r="P326" s="33">
        <v>121522296</v>
      </c>
      <c r="Q326" s="33">
        <v>492946310</v>
      </c>
      <c r="R326" s="33">
        <v>488515497</v>
      </c>
      <c r="S326" s="33">
        <v>354882630</v>
      </c>
      <c r="T326" s="38">
        <f t="shared" si="78"/>
        <v>0.72645112013713664</v>
      </c>
      <c r="U326" s="38">
        <f t="shared" si="79"/>
        <v>0.13535371319844058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908553210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197584664</v>
      </c>
      <c r="K327" s="38">
        <f t="shared" si="74"/>
        <v>0.21747175820335277</v>
      </c>
      <c r="L327" s="33">
        <v>0</v>
      </c>
      <c r="M327" s="38">
        <f t="shared" si="75"/>
        <v>0</v>
      </c>
      <c r="N327" s="33">
        <f t="shared" si="76"/>
        <v>605408533</v>
      </c>
      <c r="O327" s="38">
        <f t="shared" si="77"/>
        <v>0.66634350782823171</v>
      </c>
      <c r="P327" s="33">
        <v>169261552</v>
      </c>
      <c r="Q327" s="33">
        <v>803990698</v>
      </c>
      <c r="R327" s="33">
        <v>793990698</v>
      </c>
      <c r="S327" s="33">
        <v>526420220</v>
      </c>
      <c r="T327" s="38">
        <f t="shared" si="78"/>
        <v>0.66300552553828529</v>
      </c>
      <c r="U327" s="38">
        <f t="shared" si="79"/>
        <v>0.16733340599405588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287093400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68293415</v>
      </c>
      <c r="K328" s="38">
        <f t="shared" si="74"/>
        <v>0.2378787356309828</v>
      </c>
      <c r="L328" s="33">
        <v>0</v>
      </c>
      <c r="M328" s="38">
        <f t="shared" si="75"/>
        <v>0</v>
      </c>
      <c r="N328" s="33">
        <f t="shared" si="76"/>
        <v>208743899</v>
      </c>
      <c r="O328" s="38">
        <f t="shared" si="77"/>
        <v>0.72709403629620184</v>
      </c>
      <c r="P328" s="33">
        <v>68717576</v>
      </c>
      <c r="Q328" s="33">
        <v>268762712</v>
      </c>
      <c r="R328" s="33">
        <v>256879165</v>
      </c>
      <c r="S328" s="33">
        <v>191011635</v>
      </c>
      <c r="T328" s="38">
        <f t="shared" si="78"/>
        <v>0.74358554926009668</v>
      </c>
      <c r="U328" s="38">
        <f t="shared" si="79"/>
        <v>-6.1725256432211273E-3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206539885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54705401</v>
      </c>
      <c r="K329" s="38">
        <f t="shared" si="74"/>
        <v>0.26486603785995139</v>
      </c>
      <c r="L329" s="33">
        <v>0</v>
      </c>
      <c r="M329" s="38">
        <f t="shared" si="75"/>
        <v>0</v>
      </c>
      <c r="N329" s="33">
        <f t="shared" si="76"/>
        <v>165955467</v>
      </c>
      <c r="O329" s="38">
        <f t="shared" si="77"/>
        <v>0.80350324103259763</v>
      </c>
      <c r="P329" s="33">
        <v>50874536</v>
      </c>
      <c r="Q329" s="33">
        <v>197222391</v>
      </c>
      <c r="R329" s="33">
        <v>181832522</v>
      </c>
      <c r="S329" s="33">
        <v>133461798</v>
      </c>
      <c r="T329" s="38">
        <f t="shared" si="78"/>
        <v>0.73398199910574857</v>
      </c>
      <c r="U329" s="38">
        <f t="shared" si="79"/>
        <v>7.5300244507389813E-2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349493917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80026153</v>
      </c>
      <c r="K330" s="38">
        <f t="shared" si="74"/>
        <v>0.22897724139788103</v>
      </c>
      <c r="L330" s="33">
        <v>0</v>
      </c>
      <c r="M330" s="38">
        <f t="shared" si="75"/>
        <v>0</v>
      </c>
      <c r="N330" s="33">
        <f t="shared" si="76"/>
        <v>260626599</v>
      </c>
      <c r="O330" s="38">
        <f t="shared" si="77"/>
        <v>0.74572570886834633</v>
      </c>
      <c r="P330" s="33">
        <v>75723666</v>
      </c>
      <c r="Q330" s="33">
        <v>299990463</v>
      </c>
      <c r="R330" s="33">
        <v>295246868</v>
      </c>
      <c r="S330" s="33">
        <v>229108584</v>
      </c>
      <c r="T330" s="38">
        <f t="shared" si="78"/>
        <v>0.77598988789273116</v>
      </c>
      <c r="U330" s="38">
        <f t="shared" si="79"/>
        <v>5.6818260753513927E-2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2565606644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610598676</v>
      </c>
      <c r="K332" s="39">
        <f t="shared" si="74"/>
        <v>0.23799387853471743</v>
      </c>
      <c r="L332" s="34">
        <f>SUM(L324:L331)</f>
        <v>0</v>
      </c>
      <c r="M332" s="39">
        <f t="shared" si="75"/>
        <v>0</v>
      </c>
      <c r="N332" s="34">
        <f t="shared" si="76"/>
        <v>1837720808</v>
      </c>
      <c r="O332" s="39">
        <f t="shared" si="77"/>
        <v>0.71629094518356728</v>
      </c>
      <c r="P332" s="34">
        <f>SUM(P324:P331)</f>
        <v>543477725</v>
      </c>
      <c r="Q332" s="34">
        <f>SUM(Q324:Q331)</f>
        <v>2289982461</v>
      </c>
      <c r="R332" s="34">
        <f>SUM(R324:R331)</f>
        <v>2243182687</v>
      </c>
      <c r="S332" s="34">
        <f>SUM(S324:S331)</f>
        <v>1600182183</v>
      </c>
      <c r="T332" s="39">
        <f t="shared" si="78"/>
        <v>0.71335348309952429</v>
      </c>
      <c r="U332" s="39">
        <f t="shared" si="79"/>
        <v>0.12350267161363426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18845532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4226221</v>
      </c>
      <c r="K333" s="38">
        <f t="shared" si="74"/>
        <v>0.2242558607525646</v>
      </c>
      <c r="L333" s="33">
        <v>0</v>
      </c>
      <c r="M333" s="38">
        <f t="shared" si="75"/>
        <v>0</v>
      </c>
      <c r="N333" s="33">
        <f t="shared" si="76"/>
        <v>13324013</v>
      </c>
      <c r="O333" s="38">
        <f t="shared" si="77"/>
        <v>0.70701177340071908</v>
      </c>
      <c r="P333" s="33">
        <v>4029918</v>
      </c>
      <c r="Q333" s="33">
        <v>16846540</v>
      </c>
      <c r="R333" s="33">
        <v>14934143</v>
      </c>
      <c r="S333" s="33">
        <v>11917075</v>
      </c>
      <c r="T333" s="38">
        <f t="shared" si="78"/>
        <v>0.79797514996340935</v>
      </c>
      <c r="U333" s="38">
        <f t="shared" si="79"/>
        <v>4.8711412986566893E-2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19093800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4837341</v>
      </c>
      <c r="K334" s="38">
        <f t="shared" si="74"/>
        <v>0.25334616472362759</v>
      </c>
      <c r="L334" s="33">
        <v>0</v>
      </c>
      <c r="M334" s="38">
        <f t="shared" si="75"/>
        <v>0</v>
      </c>
      <c r="N334" s="33">
        <f t="shared" si="76"/>
        <v>14289046</v>
      </c>
      <c r="O334" s="38">
        <f t="shared" si="77"/>
        <v>0.74836051493154843</v>
      </c>
      <c r="P334" s="33">
        <v>4292169</v>
      </c>
      <c r="Q334" s="33">
        <v>16449590</v>
      </c>
      <c r="R334" s="33">
        <v>16442780</v>
      </c>
      <c r="S334" s="33">
        <v>12459098</v>
      </c>
      <c r="T334" s="38">
        <f t="shared" si="78"/>
        <v>0.75772454536276712</v>
      </c>
      <c r="U334" s="38">
        <f t="shared" si="79"/>
        <v>0.12701550195250944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108655729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13677894</v>
      </c>
      <c r="K335" s="38">
        <f t="shared" si="74"/>
        <v>0.12588286071873853</v>
      </c>
      <c r="L335" s="33">
        <v>0</v>
      </c>
      <c r="M335" s="38">
        <f t="shared" si="75"/>
        <v>0</v>
      </c>
      <c r="N335" s="33">
        <f t="shared" si="76"/>
        <v>60821327</v>
      </c>
      <c r="O335" s="38">
        <f t="shared" si="77"/>
        <v>0.55976180510463469</v>
      </c>
      <c r="P335" s="33">
        <v>32271787</v>
      </c>
      <c r="Q335" s="33">
        <v>96717779</v>
      </c>
      <c r="R335" s="33">
        <v>97994604</v>
      </c>
      <c r="S335" s="33">
        <v>84885981</v>
      </c>
      <c r="T335" s="38">
        <f t="shared" si="78"/>
        <v>0.86623117534104221</v>
      </c>
      <c r="U335" s="38">
        <f t="shared" si="79"/>
        <v>-0.57616558388911032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146595061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22741456</v>
      </c>
      <c r="K337" s="39">
        <f t="shared" si="74"/>
        <v>0.15513112000410437</v>
      </c>
      <c r="L337" s="34">
        <f>SUM(L333:L336)</f>
        <v>0</v>
      </c>
      <c r="M337" s="39">
        <f t="shared" si="75"/>
        <v>0</v>
      </c>
      <c r="N337" s="34">
        <f t="shared" si="76"/>
        <v>88434386</v>
      </c>
      <c r="O337" s="39">
        <f t="shared" si="77"/>
        <v>0.60325624476529938</v>
      </c>
      <c r="P337" s="34">
        <f>SUM(P333:P336)</f>
        <v>40593874</v>
      </c>
      <c r="Q337" s="34">
        <f>SUM(Q333:Q336)</f>
        <v>130013909</v>
      </c>
      <c r="R337" s="34">
        <f>SUM(R333:R336)</f>
        <v>129371527</v>
      </c>
      <c r="S337" s="34">
        <f>SUM(S333:S336)</f>
        <v>109262154</v>
      </c>
      <c r="T337" s="39">
        <f t="shared" si="78"/>
        <v>0.84456106017825705</v>
      </c>
      <c r="U337" s="39">
        <f t="shared" si="79"/>
        <v>-0.43978108618063894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24491896273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6087859211</v>
      </c>
      <c r="K338" s="39">
        <f t="shared" si="74"/>
        <v>0.24856626629238543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18589184820</v>
      </c>
      <c r="O338" s="39">
        <f t="shared" si="77"/>
        <v>0.7589932854849144</v>
      </c>
      <c r="P338" s="34">
        <f>SUM(P302,P304:P309,P311:P316,P318:P322,P324:P331,P333:P336)</f>
        <v>5302141207</v>
      </c>
      <c r="Q338" s="34">
        <f>SUM(Q302,Q304:Q309,Q311:Q316,Q318:Q322,Q324:Q331,Q333:Q336)</f>
        <v>21596723503</v>
      </c>
      <c r="R338" s="34">
        <f>SUM(R302,R304:R309,R311:R316,R318:R322,R324:R331,R333:R336)</f>
        <v>21576095370</v>
      </c>
      <c r="S338" s="34">
        <f>SUM(S302,S304:S309,S311:S316,S318:S322,S324:S331,S333:S336)</f>
        <v>16110089076</v>
      </c>
      <c r="T338" s="39">
        <f t="shared" si="78"/>
        <v>0.74666378692411206</v>
      </c>
      <c r="U338" s="39">
        <f t="shared" si="79"/>
        <v>0.14818881152442298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144975983412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33913957135</v>
      </c>
      <c r="K339" s="41">
        <f t="shared" si="74"/>
        <v>0.23392810544779422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103666091961</v>
      </c>
      <c r="O339" s="41">
        <f t="shared" si="77"/>
        <v>0.71505700131308314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29967848484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125701927501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92475804537</v>
      </c>
      <c r="T339" s="41">
        <f t="shared" si="78"/>
        <v>0.73567531043837275</v>
      </c>
      <c r="U339" s="41">
        <f t="shared" si="79"/>
        <v>0.13167807669298814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412105426</v>
      </c>
      <c r="K8" s="38">
        <f>IF(($E8       =0),0,($J8       /$E8       ))</f>
        <v>0.41627780718457974</v>
      </c>
      <c r="L8" s="33">
        <v>0</v>
      </c>
      <c r="M8" s="38">
        <f>IF(($E8       =0),0,($L8       /$E8       ))</f>
        <v>0</v>
      </c>
      <c r="N8" s="33">
        <f>$F8       +$H8       +$J8</f>
        <v>1228942110</v>
      </c>
      <c r="O8" s="38">
        <f>IF(($E8       =0),0,($N8       /$E8       ))</f>
        <v>1.2413845934355414</v>
      </c>
      <c r="P8" s="33">
        <v>300320665</v>
      </c>
      <c r="Q8" s="33">
        <v>809409886</v>
      </c>
      <c r="R8" s="33">
        <v>907409886</v>
      </c>
      <c r="S8" s="33">
        <v>1054277509</v>
      </c>
      <c r="T8" s="38">
        <f>IF(($R8       =0),0,($S8       /$R8       ))</f>
        <v>1.1618536730378977</v>
      </c>
      <c r="U8" s="38">
        <f>IF(($P8       =0),0,(($J8       /$P8       )-1))</f>
        <v>0.37221801237021102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1762021490</v>
      </c>
      <c r="E9" s="33">
        <v>2955125390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804636488</v>
      </c>
      <c r="K9" s="38">
        <f>IF(($E9       =0),0,($J9       /$E9       ))</f>
        <v>0.27228505792777885</v>
      </c>
      <c r="L9" s="33">
        <v>0</v>
      </c>
      <c r="M9" s="38">
        <f>IF(($E9       =0),0,($L9       /$E9       ))</f>
        <v>0</v>
      </c>
      <c r="N9" s="33">
        <f>$F9       +$H9       +$J9</f>
        <v>2492076393</v>
      </c>
      <c r="O9" s="38">
        <f>IF(($E9       =0),0,($N9       /$E9       ))</f>
        <v>0.8433064808123083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3945102321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1216741914</v>
      </c>
      <c r="K10" s="39">
        <f t="shared" ref="K10:K54" si="2">IF(($E10      =0),0,($J10      /$E10      ))</f>
        <v>0.3084183412742465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3721018503</v>
      </c>
      <c r="O10" s="39">
        <f t="shared" ref="O10:O54" si="5">IF(($E10      =0),0,($N10      /$E10      ))</f>
        <v>0.94319949147904492</v>
      </c>
      <c r="P10" s="34">
        <f>SUM(P8:P9)</f>
        <v>300320665</v>
      </c>
      <c r="Q10" s="34">
        <f>SUM(Q8:Q9)</f>
        <v>809409886</v>
      </c>
      <c r="R10" s="34">
        <f>SUM(R8:R9)</f>
        <v>907409886</v>
      </c>
      <c r="S10" s="34">
        <f>SUM(S8:S9)</f>
        <v>1054277509</v>
      </c>
      <c r="T10" s="39">
        <f t="shared" ref="T10:T54" si="6">IF(($R10      =0),0,($S10      /$R10      ))</f>
        <v>1.1618536730378977</v>
      </c>
      <c r="U10" s="39">
        <f t="shared" ref="U10:U54" si="7">IF(($P10      =0),0,(($J10      /$P10      )-1))</f>
        <v>3.0514758250152383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11554304</v>
      </c>
      <c r="K11" s="38">
        <f t="shared" si="2"/>
        <v>0.24916975432215341</v>
      </c>
      <c r="L11" s="33">
        <v>0</v>
      </c>
      <c r="M11" s="38">
        <f t="shared" si="3"/>
        <v>0</v>
      </c>
      <c r="N11" s="33">
        <f t="shared" si="4"/>
        <v>34921436</v>
      </c>
      <c r="O11" s="38">
        <f t="shared" si="5"/>
        <v>0.75308435962017295</v>
      </c>
      <c r="P11" s="33">
        <v>14581412</v>
      </c>
      <c r="Q11" s="33">
        <v>79465729</v>
      </c>
      <c r="R11" s="33">
        <v>79465729</v>
      </c>
      <c r="S11" s="33">
        <v>58360568</v>
      </c>
      <c r="T11" s="38">
        <f t="shared" si="6"/>
        <v>0.73441178649477945</v>
      </c>
      <c r="U11" s="38">
        <f t="shared" si="7"/>
        <v>-0.20760047106549073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25065079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3618334</v>
      </c>
      <c r="K12" s="38">
        <f t="shared" si="2"/>
        <v>0.14435757413730874</v>
      </c>
      <c r="L12" s="33">
        <v>0</v>
      </c>
      <c r="M12" s="38">
        <f t="shared" si="3"/>
        <v>0</v>
      </c>
      <c r="N12" s="33">
        <f t="shared" si="4"/>
        <v>18579808</v>
      </c>
      <c r="O12" s="38">
        <f t="shared" si="5"/>
        <v>0.74126269460391492</v>
      </c>
      <c r="P12" s="33">
        <v>3161560</v>
      </c>
      <c r="Q12" s="33">
        <v>26369910</v>
      </c>
      <c r="R12" s="33">
        <v>26334910</v>
      </c>
      <c r="S12" s="33">
        <v>20320448</v>
      </c>
      <c r="T12" s="38">
        <f t="shared" si="6"/>
        <v>0.7716163829684628</v>
      </c>
      <c r="U12" s="38">
        <f t="shared" si="7"/>
        <v>0.14447740988625868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36900067</v>
      </c>
      <c r="K13" s="38">
        <f t="shared" si="2"/>
        <v>0.29862990628217451</v>
      </c>
      <c r="L13" s="33">
        <v>0</v>
      </c>
      <c r="M13" s="38">
        <f t="shared" si="3"/>
        <v>0</v>
      </c>
      <c r="N13" s="33">
        <f t="shared" si="4"/>
        <v>116884113</v>
      </c>
      <c r="O13" s="38">
        <f t="shared" si="5"/>
        <v>0.9459357271916361</v>
      </c>
      <c r="P13" s="33">
        <v>42805871</v>
      </c>
      <c r="Q13" s="33">
        <v>120190416</v>
      </c>
      <c r="R13" s="33">
        <v>121715796</v>
      </c>
      <c r="S13" s="33">
        <v>114799875</v>
      </c>
      <c r="T13" s="38">
        <f t="shared" si="6"/>
        <v>0.94317975786807495</v>
      </c>
      <c r="U13" s="38">
        <f t="shared" si="7"/>
        <v>-0.13796714941275223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88324979</v>
      </c>
      <c r="E14" s="33">
        <v>67090193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16632522</v>
      </c>
      <c r="K14" s="38">
        <f t="shared" si="2"/>
        <v>0.24791286559572126</v>
      </c>
      <c r="L14" s="33">
        <v>0</v>
      </c>
      <c r="M14" s="38">
        <f t="shared" si="3"/>
        <v>0</v>
      </c>
      <c r="N14" s="33">
        <f t="shared" si="4"/>
        <v>52437946</v>
      </c>
      <c r="O14" s="38">
        <f t="shared" si="5"/>
        <v>0.78160374348602635</v>
      </c>
      <c r="P14" s="33">
        <v>18202501</v>
      </c>
      <c r="Q14" s="33">
        <v>59779404</v>
      </c>
      <c r="R14" s="33">
        <v>73459768</v>
      </c>
      <c r="S14" s="33">
        <v>55017513</v>
      </c>
      <c r="T14" s="38">
        <f t="shared" si="6"/>
        <v>0.74894754636306504</v>
      </c>
      <c r="U14" s="38">
        <f t="shared" si="7"/>
        <v>-8.6250730050777102E-2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24037417</v>
      </c>
      <c r="E15" s="33">
        <v>33459061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7525805</v>
      </c>
      <c r="K15" s="38">
        <f t="shared" si="2"/>
        <v>0.22492576823958091</v>
      </c>
      <c r="L15" s="33">
        <v>0</v>
      </c>
      <c r="M15" s="38">
        <f t="shared" si="3"/>
        <v>0</v>
      </c>
      <c r="N15" s="33">
        <f t="shared" si="4"/>
        <v>17417268</v>
      </c>
      <c r="O15" s="38">
        <f t="shared" si="5"/>
        <v>0.52055459655607195</v>
      </c>
      <c r="P15" s="33">
        <v>15129720</v>
      </c>
      <c r="Q15" s="33">
        <v>43446385</v>
      </c>
      <c r="R15" s="33">
        <v>36716541</v>
      </c>
      <c r="S15" s="33">
        <v>26163500</v>
      </c>
      <c r="T15" s="38">
        <f t="shared" si="6"/>
        <v>0.712580741197816</v>
      </c>
      <c r="U15" s="38">
        <f t="shared" si="7"/>
        <v>-0.50258134321058157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105304831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24725541</v>
      </c>
      <c r="K16" s="38">
        <f t="shared" si="2"/>
        <v>0.23479968359666234</v>
      </c>
      <c r="L16" s="33">
        <v>0</v>
      </c>
      <c r="M16" s="38">
        <f t="shared" si="3"/>
        <v>0</v>
      </c>
      <c r="N16" s="33">
        <f t="shared" si="4"/>
        <v>65698050</v>
      </c>
      <c r="O16" s="38">
        <f t="shared" si="5"/>
        <v>0.62388448256471729</v>
      </c>
      <c r="P16" s="33">
        <v>19198519</v>
      </c>
      <c r="Q16" s="33">
        <v>100260543</v>
      </c>
      <c r="R16" s="33">
        <v>105317514</v>
      </c>
      <c r="S16" s="33">
        <v>63188958</v>
      </c>
      <c r="T16" s="38">
        <f t="shared" si="6"/>
        <v>0.59998527880177654</v>
      </c>
      <c r="U16" s="38">
        <f t="shared" si="7"/>
        <v>0.28788793552252656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16842893</v>
      </c>
      <c r="K17" s="38">
        <f t="shared" si="2"/>
        <v>0.5381813890817343</v>
      </c>
      <c r="L17" s="33">
        <v>0</v>
      </c>
      <c r="M17" s="38">
        <f t="shared" si="3"/>
        <v>0</v>
      </c>
      <c r="N17" s="33">
        <f t="shared" si="4"/>
        <v>27097778</v>
      </c>
      <c r="O17" s="38">
        <f t="shared" si="5"/>
        <v>0.86585599071777386</v>
      </c>
      <c r="P17" s="33">
        <v>6263757</v>
      </c>
      <c r="Q17" s="33">
        <v>23206722</v>
      </c>
      <c r="R17" s="33">
        <v>35669066</v>
      </c>
      <c r="S17" s="33">
        <v>15185690</v>
      </c>
      <c r="T17" s="38">
        <f t="shared" si="6"/>
        <v>0.42573836948800398</v>
      </c>
      <c r="U17" s="38">
        <f t="shared" si="7"/>
        <v>1.6889441911619496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432150859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117799466</v>
      </c>
      <c r="K19" s="39">
        <f t="shared" si="2"/>
        <v>0.27258875817715311</v>
      </c>
      <c r="L19" s="34">
        <f>SUM(L11:L18)</f>
        <v>0</v>
      </c>
      <c r="M19" s="39">
        <f t="shared" si="3"/>
        <v>0</v>
      </c>
      <c r="N19" s="34">
        <f t="shared" si="4"/>
        <v>333036399</v>
      </c>
      <c r="O19" s="39">
        <f t="shared" si="5"/>
        <v>0.77064847162550709</v>
      </c>
      <c r="P19" s="34">
        <f>SUM(P11:P18)</f>
        <v>119343340</v>
      </c>
      <c r="Q19" s="34">
        <f>SUM(Q11:Q18)</f>
        <v>452719109</v>
      </c>
      <c r="R19" s="34">
        <f>SUM(R11:R18)</f>
        <v>478679324</v>
      </c>
      <c r="S19" s="34">
        <f>SUM(S11:S18)</f>
        <v>353036552</v>
      </c>
      <c r="T19" s="39">
        <f t="shared" si="6"/>
        <v>0.73752204095617047</v>
      </c>
      <c r="U19" s="39">
        <f t="shared" si="7"/>
        <v>-1.2936406840968306E-2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1055688113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315974387</v>
      </c>
      <c r="K26" s="38">
        <f t="shared" si="2"/>
        <v>0.29930656896579078</v>
      </c>
      <c r="L26" s="33">
        <v>0</v>
      </c>
      <c r="M26" s="38">
        <f t="shared" si="3"/>
        <v>0</v>
      </c>
      <c r="N26" s="33">
        <f t="shared" si="4"/>
        <v>1348021121</v>
      </c>
      <c r="O26" s="38">
        <f t="shared" si="5"/>
        <v>1.2769122853616899</v>
      </c>
      <c r="P26" s="33">
        <v>353931926</v>
      </c>
      <c r="Q26" s="33">
        <v>1031098560</v>
      </c>
      <c r="R26" s="33">
        <v>0</v>
      </c>
      <c r="S26" s="33">
        <v>1357684457</v>
      </c>
      <c r="T26" s="38">
        <f t="shared" si="6"/>
        <v>0</v>
      </c>
      <c r="U26" s="38">
        <f t="shared" si="7"/>
        <v>-0.10724530965313372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1055688113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315974387</v>
      </c>
      <c r="K27" s="39">
        <f t="shared" si="2"/>
        <v>0.29930656896579078</v>
      </c>
      <c r="L27" s="34">
        <f>SUM(L20:L26)</f>
        <v>0</v>
      </c>
      <c r="M27" s="39">
        <f t="shared" si="3"/>
        <v>0</v>
      </c>
      <c r="N27" s="34">
        <f t="shared" si="4"/>
        <v>1348021121</v>
      </c>
      <c r="O27" s="39">
        <f t="shared" si="5"/>
        <v>1.2769122853616899</v>
      </c>
      <c r="P27" s="34">
        <f>SUM(P20:P26)</f>
        <v>353931926</v>
      </c>
      <c r="Q27" s="34">
        <f>SUM(Q20:Q26)</f>
        <v>1031098560</v>
      </c>
      <c r="R27" s="34">
        <f>SUM(R20:R26)</f>
        <v>0</v>
      </c>
      <c r="S27" s="34">
        <f>SUM(S20:S26)</f>
        <v>1357684457</v>
      </c>
      <c r="T27" s="39">
        <f t="shared" si="6"/>
        <v>0</v>
      </c>
      <c r="U27" s="39">
        <f t="shared" si="7"/>
        <v>-0.10724530965313372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296388399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66234190</v>
      </c>
      <c r="K34" s="38">
        <f t="shared" si="2"/>
        <v>0.22347092606684649</v>
      </c>
      <c r="L34" s="33">
        <v>0</v>
      </c>
      <c r="M34" s="38">
        <f t="shared" si="3"/>
        <v>0</v>
      </c>
      <c r="N34" s="33">
        <f t="shared" si="4"/>
        <v>171543850</v>
      </c>
      <c r="O34" s="38">
        <f t="shared" si="5"/>
        <v>0.5787805817595445</v>
      </c>
      <c r="P34" s="33">
        <v>58539481</v>
      </c>
      <c r="Q34" s="33">
        <v>267087000</v>
      </c>
      <c r="R34" s="33">
        <v>263835000</v>
      </c>
      <c r="S34" s="33">
        <v>191591134</v>
      </c>
      <c r="T34" s="38">
        <f t="shared" si="6"/>
        <v>0.72617785358273168</v>
      </c>
      <c r="U34" s="38">
        <f t="shared" si="7"/>
        <v>0.13144477656028419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296388399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66234190</v>
      </c>
      <c r="K35" s="39">
        <f t="shared" si="2"/>
        <v>0.22347092606684649</v>
      </c>
      <c r="L35" s="34">
        <f>SUM(L28:L34)</f>
        <v>0</v>
      </c>
      <c r="M35" s="39">
        <f t="shared" si="3"/>
        <v>0</v>
      </c>
      <c r="N35" s="34">
        <f t="shared" si="4"/>
        <v>171543850</v>
      </c>
      <c r="O35" s="39">
        <f t="shared" si="5"/>
        <v>0.5787805817595445</v>
      </c>
      <c r="P35" s="34">
        <f>SUM(P28:P34)</f>
        <v>58539481</v>
      </c>
      <c r="Q35" s="34">
        <f>SUM(Q28:Q34)</f>
        <v>267087000</v>
      </c>
      <c r="R35" s="34">
        <f>SUM(R28:R34)</f>
        <v>263835000</v>
      </c>
      <c r="S35" s="34">
        <f>SUM(S28:S34)</f>
        <v>191591134</v>
      </c>
      <c r="T35" s="39">
        <f t="shared" si="6"/>
        <v>0.72617785358273168</v>
      </c>
      <c r="U35" s="39">
        <f t="shared" si="7"/>
        <v>0.13144477656028419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45521835</v>
      </c>
      <c r="K39" s="38">
        <f t="shared" si="2"/>
        <v>0.25169992615514747</v>
      </c>
      <c r="L39" s="33">
        <v>0</v>
      </c>
      <c r="M39" s="38">
        <f t="shared" si="3"/>
        <v>0</v>
      </c>
      <c r="N39" s="33">
        <f t="shared" si="4"/>
        <v>45521835</v>
      </c>
      <c r="O39" s="38">
        <f t="shared" si="5"/>
        <v>0.25169992615514747</v>
      </c>
      <c r="P39" s="33">
        <v>35633568</v>
      </c>
      <c r="Q39" s="33">
        <v>172211998</v>
      </c>
      <c r="R39" s="33">
        <v>185085906</v>
      </c>
      <c r="S39" s="33">
        <v>133375099</v>
      </c>
      <c r="T39" s="38">
        <f t="shared" si="6"/>
        <v>0.72061186009484701</v>
      </c>
      <c r="U39" s="38">
        <f t="shared" si="7"/>
        <v>0.27749864958793902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45521835</v>
      </c>
      <c r="K40" s="39">
        <f t="shared" si="2"/>
        <v>0.25169992615514747</v>
      </c>
      <c r="L40" s="34">
        <f>SUM(L36:L39)</f>
        <v>0</v>
      </c>
      <c r="M40" s="39">
        <f t="shared" si="3"/>
        <v>0</v>
      </c>
      <c r="N40" s="34">
        <f t="shared" si="4"/>
        <v>45521835</v>
      </c>
      <c r="O40" s="39">
        <f t="shared" si="5"/>
        <v>0.25169992615514747</v>
      </c>
      <c r="P40" s="34">
        <f>SUM(P36:P39)</f>
        <v>35633568</v>
      </c>
      <c r="Q40" s="34">
        <f>SUM(Q36:Q39)</f>
        <v>172211998</v>
      </c>
      <c r="R40" s="34">
        <f>SUM(R36:R39)</f>
        <v>185085906</v>
      </c>
      <c r="S40" s="34">
        <f>SUM(S36:S39)</f>
        <v>133375099</v>
      </c>
      <c r="T40" s="39">
        <f t="shared" si="6"/>
        <v>0.72061186009484701</v>
      </c>
      <c r="U40" s="39">
        <f t="shared" si="7"/>
        <v>0.27749864958793902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763256895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82137148</v>
      </c>
      <c r="K46" s="38">
        <f t="shared" si="2"/>
        <v>0.10761402686051071</v>
      </c>
      <c r="L46" s="33">
        <v>0</v>
      </c>
      <c r="M46" s="38">
        <f t="shared" si="3"/>
        <v>0</v>
      </c>
      <c r="N46" s="33">
        <f t="shared" si="4"/>
        <v>262462772</v>
      </c>
      <c r="O46" s="38">
        <f t="shared" si="5"/>
        <v>0.34387212709031606</v>
      </c>
      <c r="P46" s="33">
        <v>-132786232</v>
      </c>
      <c r="Q46" s="33">
        <v>731796821</v>
      </c>
      <c r="R46" s="33">
        <v>716139466</v>
      </c>
      <c r="S46" s="33">
        <v>262004301</v>
      </c>
      <c r="T46" s="38">
        <f t="shared" si="6"/>
        <v>0.36585653135893503</v>
      </c>
      <c r="U46" s="38">
        <f t="shared" si="7"/>
        <v>-1.6185667502034398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763256895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82137148</v>
      </c>
      <c r="K47" s="39">
        <f t="shared" si="2"/>
        <v>0.10761402686051071</v>
      </c>
      <c r="L47" s="34">
        <f>SUM(L41:L46)</f>
        <v>0</v>
      </c>
      <c r="M47" s="39">
        <f t="shared" si="3"/>
        <v>0</v>
      </c>
      <c r="N47" s="34">
        <f t="shared" si="4"/>
        <v>262462772</v>
      </c>
      <c r="O47" s="39">
        <f t="shared" si="5"/>
        <v>0.34387212709031606</v>
      </c>
      <c r="P47" s="34">
        <f>SUM(P41:P46)</f>
        <v>-132786232</v>
      </c>
      <c r="Q47" s="34">
        <f>SUM(Q41:Q46)</f>
        <v>731796821</v>
      </c>
      <c r="R47" s="34">
        <f>SUM(R41:R46)</f>
        <v>716139466</v>
      </c>
      <c r="S47" s="34">
        <f>SUM(S41:S46)</f>
        <v>262004301</v>
      </c>
      <c r="T47" s="39">
        <f t="shared" si="6"/>
        <v>0.36585653135893503</v>
      </c>
      <c r="U47" s="39">
        <f t="shared" si="7"/>
        <v>-1.6185667502034398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34569873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6329873</v>
      </c>
      <c r="K52" s="38">
        <f t="shared" si="2"/>
        <v>0.18310373891162401</v>
      </c>
      <c r="L52" s="33">
        <v>0</v>
      </c>
      <c r="M52" s="38">
        <f t="shared" si="3"/>
        <v>0</v>
      </c>
      <c r="N52" s="33">
        <f t="shared" si="4"/>
        <v>27018212</v>
      </c>
      <c r="O52" s="38">
        <f t="shared" si="5"/>
        <v>0.78155369561236165</v>
      </c>
      <c r="P52" s="33">
        <v>7166199</v>
      </c>
      <c r="Q52" s="33">
        <v>45139713</v>
      </c>
      <c r="R52" s="33">
        <v>35710353</v>
      </c>
      <c r="S52" s="33">
        <v>21215285</v>
      </c>
      <c r="T52" s="38">
        <f t="shared" si="6"/>
        <v>0.59409339918874504</v>
      </c>
      <c r="U52" s="38">
        <f t="shared" si="7"/>
        <v>-0.11670426679471224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34569873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6329873</v>
      </c>
      <c r="K53" s="39">
        <f t="shared" si="2"/>
        <v>0.18310373891162401</v>
      </c>
      <c r="L53" s="34">
        <f>SUM(L48:L52)</f>
        <v>0</v>
      </c>
      <c r="M53" s="39">
        <f t="shared" si="3"/>
        <v>0</v>
      </c>
      <c r="N53" s="34">
        <f t="shared" si="4"/>
        <v>27018212</v>
      </c>
      <c r="O53" s="39">
        <f t="shared" si="5"/>
        <v>0.78155369561236165</v>
      </c>
      <c r="P53" s="34">
        <f>SUM(P48:P52)</f>
        <v>7166199</v>
      </c>
      <c r="Q53" s="34">
        <f>SUM(Q48:Q52)</f>
        <v>45139713</v>
      </c>
      <c r="R53" s="34">
        <f>SUM(R48:R52)</f>
        <v>35710353</v>
      </c>
      <c r="S53" s="34">
        <f>SUM(S48:S52)</f>
        <v>21215285</v>
      </c>
      <c r="T53" s="39">
        <f t="shared" si="6"/>
        <v>0.59409339918874504</v>
      </c>
      <c r="U53" s="39">
        <f t="shared" si="7"/>
        <v>-0.11670426679471224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6708014022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1850738813</v>
      </c>
      <c r="K54" s="39">
        <f t="shared" si="2"/>
        <v>0.27589966373507979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5908622692</v>
      </c>
      <c r="O54" s="39">
        <f t="shared" si="5"/>
        <v>0.88083040265296575</v>
      </c>
      <c r="P54" s="34">
        <f>SUM(P8:P9,P11:P18,P20:P26,P28:P34,P36:P39,P41:P46,P48:P52)</f>
        <v>742148947</v>
      </c>
      <c r="Q54" s="34">
        <f>SUM(Q8:Q9,Q11:Q18,Q20:Q26,Q28:Q34,Q36:Q39,Q41:Q46,Q48:Q52)</f>
        <v>3509463087</v>
      </c>
      <c r="R54" s="34">
        <f>SUM(R8:R9,R11:R18,R20:R26,R28:R34,R36:R39,R41:R46,R48:R52)</f>
        <v>2586859935</v>
      </c>
      <c r="S54" s="34">
        <f>SUM(S8:S9,S11:S18,S20:S26,S28:S34,S36:S39,S41:S46,S48:S52)</f>
        <v>3373184337</v>
      </c>
      <c r="T54" s="39">
        <f t="shared" si="6"/>
        <v>1.3039686808555409</v>
      </c>
      <c r="U54" s="39">
        <f t="shared" si="7"/>
        <v>1.4937565706739457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1446772259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516317206</v>
      </c>
      <c r="K57" s="38">
        <f t="shared" ref="K57:K85" si="10">IF(($E57      =0),0,($J57      /$E57      ))</f>
        <v>0.35687524611294058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1187585397</v>
      </c>
      <c r="O57" s="38">
        <f t="shared" ref="O57:O85" si="13">IF(($E57      =0),0,($N57      /$E57      ))</f>
        <v>0.82085165070890398</v>
      </c>
      <c r="P57" s="33">
        <v>341376717</v>
      </c>
      <c r="Q57" s="33">
        <v>1412164941</v>
      </c>
      <c r="R57" s="33">
        <v>1426099314</v>
      </c>
      <c r="S57" s="33">
        <v>1028653356</v>
      </c>
      <c r="T57" s="38">
        <f t="shared" ref="T57:T85" si="14">IF(($R57      =0),0,($S57      /$R57      ))</f>
        <v>0.72130555417965792</v>
      </c>
      <c r="U57" s="38">
        <f t="shared" ref="U57:U85" si="15">IF(($P57      =0),0,(($J57      /$P57      )-1))</f>
        <v>0.51245583043087262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1446772259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516317206</v>
      </c>
      <c r="K58" s="39">
        <f t="shared" si="10"/>
        <v>0.35687524611294058</v>
      </c>
      <c r="L58" s="34">
        <f>L57</f>
        <v>0</v>
      </c>
      <c r="M58" s="39">
        <f t="shared" si="11"/>
        <v>0</v>
      </c>
      <c r="N58" s="34">
        <f t="shared" si="12"/>
        <v>1187585397</v>
      </c>
      <c r="O58" s="39">
        <f t="shared" si="13"/>
        <v>0.82085165070890398</v>
      </c>
      <c r="P58" s="34">
        <f>P57</f>
        <v>341376717</v>
      </c>
      <c r="Q58" s="34">
        <f>Q57</f>
        <v>1412164941</v>
      </c>
      <c r="R58" s="34">
        <f>R57</f>
        <v>1426099314</v>
      </c>
      <c r="S58" s="34">
        <f>S57</f>
        <v>1028653356</v>
      </c>
      <c r="T58" s="39">
        <f t="shared" si="14"/>
        <v>0.72130555417965792</v>
      </c>
      <c r="U58" s="39">
        <f t="shared" si="15"/>
        <v>0.51245583043087262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17252440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3483068</v>
      </c>
      <c r="K59" s="38">
        <f t="shared" si="10"/>
        <v>0.20188842853532601</v>
      </c>
      <c r="L59" s="33">
        <v>0</v>
      </c>
      <c r="M59" s="38">
        <f t="shared" si="11"/>
        <v>0</v>
      </c>
      <c r="N59" s="33">
        <f t="shared" si="12"/>
        <v>12154957</v>
      </c>
      <c r="O59" s="38">
        <f t="shared" si="13"/>
        <v>0.704535532365277</v>
      </c>
      <c r="P59" s="33">
        <v>3808729</v>
      </c>
      <c r="Q59" s="33">
        <v>21347415</v>
      </c>
      <c r="R59" s="33">
        <v>20419040</v>
      </c>
      <c r="S59" s="33">
        <v>10701500</v>
      </c>
      <c r="T59" s="38">
        <f t="shared" si="14"/>
        <v>0.52409417876648456</v>
      </c>
      <c r="U59" s="38">
        <f t="shared" si="15"/>
        <v>-8.5503851809881959E-2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48825001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7180547</v>
      </c>
      <c r="K60" s="38">
        <f t="shared" si="10"/>
        <v>0.14706701183682516</v>
      </c>
      <c r="L60" s="33">
        <v>0</v>
      </c>
      <c r="M60" s="38">
        <f t="shared" si="11"/>
        <v>0</v>
      </c>
      <c r="N60" s="33">
        <f t="shared" si="12"/>
        <v>36713177</v>
      </c>
      <c r="O60" s="38">
        <f t="shared" si="13"/>
        <v>0.7519339733346857</v>
      </c>
      <c r="P60" s="33">
        <v>-8</v>
      </c>
      <c r="Q60" s="33">
        <v>38467716</v>
      </c>
      <c r="R60" s="33">
        <v>38467716</v>
      </c>
      <c r="S60" s="33">
        <v>10499978</v>
      </c>
      <c r="T60" s="38">
        <f t="shared" si="14"/>
        <v>0.27295558696544397</v>
      </c>
      <c r="U60" s="38">
        <f t="shared" si="15"/>
        <v>-897569.375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42491603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38212354</v>
      </c>
      <c r="K61" s="38">
        <f t="shared" si="10"/>
        <v>0.8992918906824956</v>
      </c>
      <c r="L61" s="33">
        <v>0</v>
      </c>
      <c r="M61" s="38">
        <f t="shared" si="11"/>
        <v>0</v>
      </c>
      <c r="N61" s="33">
        <f t="shared" si="12"/>
        <v>86088998</v>
      </c>
      <c r="O61" s="38">
        <f t="shared" si="13"/>
        <v>2.0260237769801246</v>
      </c>
      <c r="P61" s="33">
        <v>7549793</v>
      </c>
      <c r="Q61" s="33">
        <v>30828276</v>
      </c>
      <c r="R61" s="33">
        <v>30828276</v>
      </c>
      <c r="S61" s="33">
        <v>20798146</v>
      </c>
      <c r="T61" s="38">
        <f t="shared" si="14"/>
        <v>0.67464512125167164</v>
      </c>
      <c r="U61" s="38">
        <f t="shared" si="15"/>
        <v>4.0613777092961358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108569044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48875969</v>
      </c>
      <c r="K63" s="39">
        <f t="shared" si="10"/>
        <v>0.45018328613080538</v>
      </c>
      <c r="L63" s="34">
        <f>SUM(L59:L62)</f>
        <v>0</v>
      </c>
      <c r="M63" s="39">
        <f t="shared" si="11"/>
        <v>0</v>
      </c>
      <c r="N63" s="34">
        <f t="shared" si="12"/>
        <v>134957132</v>
      </c>
      <c r="O63" s="39">
        <f t="shared" si="13"/>
        <v>1.2430535171701429</v>
      </c>
      <c r="P63" s="34">
        <f>SUM(P59:P62)</f>
        <v>11358514</v>
      </c>
      <c r="Q63" s="34">
        <f>SUM(Q59:Q62)</f>
        <v>90643407</v>
      </c>
      <c r="R63" s="34">
        <f>SUM(R59:R62)</f>
        <v>89715032</v>
      </c>
      <c r="S63" s="34">
        <f>SUM(S59:S62)</f>
        <v>41999624</v>
      </c>
      <c r="T63" s="39">
        <f t="shared" si="14"/>
        <v>0.46814478091029382</v>
      </c>
      <c r="U63" s="39">
        <f t="shared" si="15"/>
        <v>3.3030249379452279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24427031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10499583</v>
      </c>
      <c r="K64" s="38">
        <f t="shared" si="10"/>
        <v>0.42983459594414075</v>
      </c>
      <c r="L64" s="33">
        <v>0</v>
      </c>
      <c r="M64" s="38">
        <f t="shared" si="11"/>
        <v>0</v>
      </c>
      <c r="N64" s="33">
        <f t="shared" si="12"/>
        <v>33758204</v>
      </c>
      <c r="O64" s="38">
        <f t="shared" si="13"/>
        <v>1.382001930566183</v>
      </c>
      <c r="P64" s="33">
        <v>9340224</v>
      </c>
      <c r="Q64" s="33">
        <v>40003880</v>
      </c>
      <c r="R64" s="33">
        <v>40003880</v>
      </c>
      <c r="S64" s="33">
        <v>27858245</v>
      </c>
      <c r="T64" s="38">
        <f t="shared" si="14"/>
        <v>0.69638857530819509</v>
      </c>
      <c r="U64" s="38">
        <f t="shared" si="15"/>
        <v>0.12412539570785452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865631</v>
      </c>
      <c r="K65" s="38">
        <f t="shared" si="10"/>
        <v>0.19325610361335338</v>
      </c>
      <c r="L65" s="33">
        <v>0</v>
      </c>
      <c r="M65" s="38">
        <f t="shared" si="11"/>
        <v>0</v>
      </c>
      <c r="N65" s="33">
        <f t="shared" si="12"/>
        <v>2276324</v>
      </c>
      <c r="O65" s="38">
        <f t="shared" si="13"/>
        <v>0.50819980661686448</v>
      </c>
      <c r="P65" s="33">
        <v>4793085</v>
      </c>
      <c r="Q65" s="33">
        <v>5942148</v>
      </c>
      <c r="R65" s="33">
        <v>5091049</v>
      </c>
      <c r="S65" s="33">
        <v>5249272</v>
      </c>
      <c r="T65" s="38">
        <f t="shared" si="14"/>
        <v>1.0310786637488658</v>
      </c>
      <c r="U65" s="38">
        <f t="shared" si="15"/>
        <v>-0.81940003150371843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1314572</v>
      </c>
      <c r="K66" s="38">
        <f t="shared" si="10"/>
        <v>0.26654176690582132</v>
      </c>
      <c r="L66" s="33">
        <v>0</v>
      </c>
      <c r="M66" s="38">
        <f t="shared" si="11"/>
        <v>0</v>
      </c>
      <c r="N66" s="33">
        <f t="shared" si="12"/>
        <v>4179792</v>
      </c>
      <c r="O66" s="38">
        <f t="shared" si="13"/>
        <v>0.84749191750533004</v>
      </c>
      <c r="P66" s="33">
        <v>1357188</v>
      </c>
      <c r="Q66" s="33">
        <v>6336750</v>
      </c>
      <c r="R66" s="33">
        <v>6336750</v>
      </c>
      <c r="S66" s="33">
        <v>4243501</v>
      </c>
      <c r="T66" s="38">
        <f t="shared" si="14"/>
        <v>0.66966520692784159</v>
      </c>
      <c r="U66" s="38">
        <f t="shared" si="15"/>
        <v>-3.1400218687462567E-2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131347092</v>
      </c>
      <c r="K67" s="38">
        <f t="shared" si="10"/>
        <v>0.24438344272086618</v>
      </c>
      <c r="L67" s="33">
        <v>0</v>
      </c>
      <c r="M67" s="38">
        <f t="shared" si="11"/>
        <v>0</v>
      </c>
      <c r="N67" s="33">
        <f t="shared" si="12"/>
        <v>394454521</v>
      </c>
      <c r="O67" s="38">
        <f t="shared" si="13"/>
        <v>0.73391920879976702</v>
      </c>
      <c r="P67" s="33">
        <v>133162154</v>
      </c>
      <c r="Q67" s="33">
        <v>507040696</v>
      </c>
      <c r="R67" s="33">
        <v>507040696</v>
      </c>
      <c r="S67" s="33">
        <v>380693199</v>
      </c>
      <c r="T67" s="38">
        <f t="shared" si="14"/>
        <v>0.75081389325009917</v>
      </c>
      <c r="U67" s="38">
        <f t="shared" si="15"/>
        <v>-1.3630464403572184E-2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57321922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13317135</v>
      </c>
      <c r="K68" s="38">
        <f t="shared" si="10"/>
        <v>0.2323218506176398</v>
      </c>
      <c r="L68" s="33">
        <v>0</v>
      </c>
      <c r="M68" s="38">
        <f t="shared" si="11"/>
        <v>0</v>
      </c>
      <c r="N68" s="33">
        <f t="shared" si="12"/>
        <v>35338174</v>
      </c>
      <c r="O68" s="38">
        <f t="shared" si="13"/>
        <v>0.61648620225958228</v>
      </c>
      <c r="P68" s="33">
        <v>10924691</v>
      </c>
      <c r="Q68" s="33">
        <v>62552132</v>
      </c>
      <c r="R68" s="33">
        <v>62552132</v>
      </c>
      <c r="S68" s="33">
        <v>37202589</v>
      </c>
      <c r="T68" s="38">
        <f t="shared" si="14"/>
        <v>0.59474533977514943</v>
      </c>
      <c r="U68" s="38">
        <f t="shared" si="15"/>
        <v>0.2189942031312373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628623237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157344013</v>
      </c>
      <c r="K70" s="39">
        <f t="shared" si="10"/>
        <v>0.25029939038031457</v>
      </c>
      <c r="L70" s="34">
        <f>SUM(L64:L69)</f>
        <v>0</v>
      </c>
      <c r="M70" s="39">
        <f t="shared" si="11"/>
        <v>0</v>
      </c>
      <c r="N70" s="34">
        <f t="shared" si="12"/>
        <v>470007015</v>
      </c>
      <c r="O70" s="39">
        <f t="shared" si="13"/>
        <v>0.74767680756287414</v>
      </c>
      <c r="P70" s="34">
        <f>SUM(P64:P69)</f>
        <v>159577342</v>
      </c>
      <c r="Q70" s="34">
        <f>SUM(Q64:Q69)</f>
        <v>621875606</v>
      </c>
      <c r="R70" s="34">
        <f>SUM(R64:R69)</f>
        <v>621024507</v>
      </c>
      <c r="S70" s="34">
        <f>SUM(S64:S69)</f>
        <v>455246806</v>
      </c>
      <c r="T70" s="39">
        <f t="shared" si="14"/>
        <v>0.73305771490270677</v>
      </c>
      <c r="U70" s="39">
        <f t="shared" si="15"/>
        <v>-1.3995276346938978E-2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106907791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34489448</v>
      </c>
      <c r="K71" s="38">
        <f t="shared" si="10"/>
        <v>0.3226093035632922</v>
      </c>
      <c r="L71" s="33">
        <v>0</v>
      </c>
      <c r="M71" s="38">
        <f t="shared" si="11"/>
        <v>0</v>
      </c>
      <c r="N71" s="33">
        <f t="shared" si="12"/>
        <v>85266613</v>
      </c>
      <c r="O71" s="38">
        <f t="shared" si="13"/>
        <v>0.79757155397589308</v>
      </c>
      <c r="P71" s="33">
        <v>23359393</v>
      </c>
      <c r="Q71" s="33">
        <v>94088856</v>
      </c>
      <c r="R71" s="33">
        <v>96670185</v>
      </c>
      <c r="S71" s="33">
        <v>69601524</v>
      </c>
      <c r="T71" s="38">
        <f t="shared" si="14"/>
        <v>0.7199895603799662</v>
      </c>
      <c r="U71" s="38">
        <f t="shared" si="15"/>
        <v>0.47647021478683116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88650368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20095183</v>
      </c>
      <c r="K72" s="38">
        <f t="shared" si="10"/>
        <v>0.22667907030008042</v>
      </c>
      <c r="L72" s="33">
        <v>0</v>
      </c>
      <c r="M72" s="38">
        <f t="shared" si="11"/>
        <v>0</v>
      </c>
      <c r="N72" s="33">
        <f t="shared" si="12"/>
        <v>65673922</v>
      </c>
      <c r="O72" s="38">
        <f t="shared" si="13"/>
        <v>0.74081950793481199</v>
      </c>
      <c r="P72" s="33">
        <v>21433730</v>
      </c>
      <c r="Q72" s="33">
        <v>77486000</v>
      </c>
      <c r="R72" s="33">
        <v>80986000</v>
      </c>
      <c r="S72" s="33">
        <v>68778242</v>
      </c>
      <c r="T72" s="38">
        <f t="shared" si="14"/>
        <v>0.84926088459733784</v>
      </c>
      <c r="U72" s="38">
        <f t="shared" si="15"/>
        <v>-6.2450492751378373E-2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109114952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16690362</v>
      </c>
      <c r="K73" s="38">
        <f t="shared" si="10"/>
        <v>0.15296127335509435</v>
      </c>
      <c r="L73" s="33">
        <v>0</v>
      </c>
      <c r="M73" s="38">
        <f t="shared" si="11"/>
        <v>0</v>
      </c>
      <c r="N73" s="33">
        <f t="shared" si="12"/>
        <v>55027878</v>
      </c>
      <c r="O73" s="38">
        <f t="shared" si="13"/>
        <v>0.50431106820264193</v>
      </c>
      <c r="P73" s="33">
        <v>12475225</v>
      </c>
      <c r="Q73" s="33">
        <v>104369196</v>
      </c>
      <c r="R73" s="33">
        <v>104369196</v>
      </c>
      <c r="S73" s="33">
        <v>38141500</v>
      </c>
      <c r="T73" s="38">
        <f t="shared" si="14"/>
        <v>0.36544786643752625</v>
      </c>
      <c r="U73" s="38">
        <f t="shared" si="15"/>
        <v>0.33788063942734503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111492037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30736354</v>
      </c>
      <c r="K74" s="38">
        <f t="shared" si="10"/>
        <v>0.27568205610953184</v>
      </c>
      <c r="L74" s="33">
        <v>0</v>
      </c>
      <c r="M74" s="38">
        <f t="shared" si="11"/>
        <v>0</v>
      </c>
      <c r="N74" s="33">
        <f t="shared" si="12"/>
        <v>82766206</v>
      </c>
      <c r="O74" s="38">
        <f t="shared" si="13"/>
        <v>0.74235082815824771</v>
      </c>
      <c r="P74" s="33">
        <v>18799055</v>
      </c>
      <c r="Q74" s="33">
        <v>109266478</v>
      </c>
      <c r="R74" s="33">
        <v>109266478</v>
      </c>
      <c r="S74" s="33">
        <v>59565915</v>
      </c>
      <c r="T74" s="38">
        <f t="shared" si="14"/>
        <v>0.54514354347542893</v>
      </c>
      <c r="U74" s="38">
        <f t="shared" si="15"/>
        <v>0.6349946313790773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14232905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2523913</v>
      </c>
      <c r="K75" s="38">
        <f t="shared" si="10"/>
        <v>0.17732943485535807</v>
      </c>
      <c r="L75" s="33">
        <v>0</v>
      </c>
      <c r="M75" s="38">
        <f t="shared" si="11"/>
        <v>0</v>
      </c>
      <c r="N75" s="33">
        <f t="shared" si="12"/>
        <v>7272194</v>
      </c>
      <c r="O75" s="38">
        <f t="shared" si="13"/>
        <v>0.51094235505682084</v>
      </c>
      <c r="P75" s="33">
        <v>3046419</v>
      </c>
      <c r="Q75" s="33">
        <v>13545009</v>
      </c>
      <c r="R75" s="33">
        <v>13545009</v>
      </c>
      <c r="S75" s="33">
        <v>8115911</v>
      </c>
      <c r="T75" s="38">
        <f t="shared" si="14"/>
        <v>0.59918092339399698</v>
      </c>
      <c r="U75" s="38">
        <f t="shared" si="15"/>
        <v>-0.17151481788946299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5858767</v>
      </c>
      <c r="K76" s="38">
        <f t="shared" si="10"/>
        <v>0.10607540010384178</v>
      </c>
      <c r="L76" s="33">
        <v>0</v>
      </c>
      <c r="M76" s="38">
        <f t="shared" si="11"/>
        <v>0</v>
      </c>
      <c r="N76" s="33">
        <f t="shared" si="12"/>
        <v>9957541</v>
      </c>
      <c r="O76" s="38">
        <f t="shared" si="13"/>
        <v>0.1802853988945812</v>
      </c>
      <c r="P76" s="33">
        <v>6674407</v>
      </c>
      <c r="Q76" s="33">
        <v>57399974</v>
      </c>
      <c r="R76" s="33">
        <v>58698211</v>
      </c>
      <c r="S76" s="33">
        <v>19267513</v>
      </c>
      <c r="T76" s="38">
        <f t="shared" si="14"/>
        <v>0.32824702272442341</v>
      </c>
      <c r="U76" s="38">
        <f t="shared" si="15"/>
        <v>-0.12220411491238103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485630152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110394027</v>
      </c>
      <c r="K78" s="39">
        <f t="shared" si="10"/>
        <v>0.22732119606939069</v>
      </c>
      <c r="L78" s="34">
        <f>SUM(L71:L77)</f>
        <v>0</v>
      </c>
      <c r="M78" s="39">
        <f t="shared" si="11"/>
        <v>0</v>
      </c>
      <c r="N78" s="34">
        <f t="shared" si="12"/>
        <v>305964354</v>
      </c>
      <c r="O78" s="39">
        <f t="shared" si="13"/>
        <v>0.63003574374434645</v>
      </c>
      <c r="P78" s="34">
        <f>SUM(P71:P77)</f>
        <v>85788229</v>
      </c>
      <c r="Q78" s="34">
        <f>SUM(Q71:Q77)</f>
        <v>456155513</v>
      </c>
      <c r="R78" s="34">
        <f>SUM(R71:R77)</f>
        <v>463535079</v>
      </c>
      <c r="S78" s="34">
        <f>SUM(S71:S77)</f>
        <v>263470605</v>
      </c>
      <c r="T78" s="39">
        <f t="shared" si="14"/>
        <v>0.56839410205672913</v>
      </c>
      <c r="U78" s="39">
        <f t="shared" si="15"/>
        <v>0.28682021166330407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206852177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16051091</v>
      </c>
      <c r="K79" s="38">
        <f t="shared" si="10"/>
        <v>7.7596915985080492E-2</v>
      </c>
      <c r="L79" s="33">
        <v>0</v>
      </c>
      <c r="M79" s="38">
        <f t="shared" si="11"/>
        <v>0</v>
      </c>
      <c r="N79" s="33">
        <f t="shared" si="12"/>
        <v>103902756</v>
      </c>
      <c r="O79" s="38">
        <f t="shared" si="13"/>
        <v>0.50230438715663117</v>
      </c>
      <c r="P79" s="33">
        <v>38242540</v>
      </c>
      <c r="Q79" s="33">
        <v>176835572</v>
      </c>
      <c r="R79" s="33">
        <v>187888060</v>
      </c>
      <c r="S79" s="33">
        <v>105074139</v>
      </c>
      <c r="T79" s="38">
        <f t="shared" si="14"/>
        <v>0.55923797925211427</v>
      </c>
      <c r="U79" s="38">
        <f t="shared" si="15"/>
        <v>-0.58028177521681346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19568292</v>
      </c>
      <c r="K80" s="38">
        <f t="shared" si="10"/>
        <v>0.2168043511079891</v>
      </c>
      <c r="L80" s="33">
        <v>0</v>
      </c>
      <c r="M80" s="38">
        <f t="shared" si="11"/>
        <v>0</v>
      </c>
      <c r="N80" s="33">
        <f t="shared" si="12"/>
        <v>64227920</v>
      </c>
      <c r="O80" s="38">
        <f t="shared" si="13"/>
        <v>0.71160490239085938</v>
      </c>
      <c r="P80" s="33">
        <v>19709526</v>
      </c>
      <c r="Q80" s="33">
        <v>87777109</v>
      </c>
      <c r="R80" s="33">
        <v>87777109</v>
      </c>
      <c r="S80" s="33">
        <v>60183839</v>
      </c>
      <c r="T80" s="38">
        <f t="shared" si="14"/>
        <v>0.68564389606406384</v>
      </c>
      <c r="U80" s="38">
        <f t="shared" si="15"/>
        <v>-7.1657735452389515E-3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545586210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120338993</v>
      </c>
      <c r="K81" s="38">
        <f t="shared" si="10"/>
        <v>0.22056824530077473</v>
      </c>
      <c r="L81" s="33">
        <v>0</v>
      </c>
      <c r="M81" s="38">
        <f t="shared" si="11"/>
        <v>0</v>
      </c>
      <c r="N81" s="33">
        <f t="shared" si="12"/>
        <v>400484493</v>
      </c>
      <c r="O81" s="38">
        <f t="shared" si="13"/>
        <v>0.73404438319656207</v>
      </c>
      <c r="P81" s="33">
        <v>154188441</v>
      </c>
      <c r="Q81" s="33">
        <v>547016570</v>
      </c>
      <c r="R81" s="33">
        <v>549036570</v>
      </c>
      <c r="S81" s="33">
        <v>342394585</v>
      </c>
      <c r="T81" s="38">
        <f t="shared" si="14"/>
        <v>0.62362801261125467</v>
      </c>
      <c r="U81" s="38">
        <f t="shared" si="15"/>
        <v>-0.21953298042620462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53445010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13758933</v>
      </c>
      <c r="K82" s="38">
        <f t="shared" si="10"/>
        <v>0.25744092853570427</v>
      </c>
      <c r="L82" s="33">
        <v>0</v>
      </c>
      <c r="M82" s="38">
        <f t="shared" si="11"/>
        <v>0</v>
      </c>
      <c r="N82" s="33">
        <f t="shared" si="12"/>
        <v>38952573</v>
      </c>
      <c r="O82" s="38">
        <f t="shared" si="13"/>
        <v>0.72883460962959867</v>
      </c>
      <c r="P82" s="33">
        <v>13799576</v>
      </c>
      <c r="Q82" s="33">
        <v>66107646</v>
      </c>
      <c r="R82" s="33">
        <v>66107646</v>
      </c>
      <c r="S82" s="33">
        <v>23349591</v>
      </c>
      <c r="T82" s="38">
        <f t="shared" si="14"/>
        <v>0.35320560347890773</v>
      </c>
      <c r="U82" s="38">
        <f t="shared" si="15"/>
        <v>-2.9452354188274077E-3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896141235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169717309</v>
      </c>
      <c r="K84" s="39">
        <f t="shared" si="10"/>
        <v>0.18938678678255444</v>
      </c>
      <c r="L84" s="34">
        <f>SUM(L79:L83)</f>
        <v>0</v>
      </c>
      <c r="M84" s="39">
        <f t="shared" si="11"/>
        <v>0</v>
      </c>
      <c r="N84" s="34">
        <f t="shared" si="12"/>
        <v>607567742</v>
      </c>
      <c r="O84" s="39">
        <f t="shared" si="13"/>
        <v>0.67798212856481266</v>
      </c>
      <c r="P84" s="34">
        <f>SUM(P79:P83)</f>
        <v>225940083</v>
      </c>
      <c r="Q84" s="34">
        <f>SUM(Q79:Q83)</f>
        <v>877736897</v>
      </c>
      <c r="R84" s="34">
        <f>SUM(R79:R83)</f>
        <v>890809385</v>
      </c>
      <c r="S84" s="34">
        <f>SUM(S79:S83)</f>
        <v>531002154</v>
      </c>
      <c r="T84" s="39">
        <f t="shared" si="14"/>
        <v>0.59608953715726742</v>
      </c>
      <c r="U84" s="39">
        <f t="shared" si="15"/>
        <v>-0.24883930842850932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3565735927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1002648524</v>
      </c>
      <c r="K85" s="39">
        <f t="shared" si="10"/>
        <v>0.28118978649200455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2706081640</v>
      </c>
      <c r="O85" s="39">
        <f t="shared" si="13"/>
        <v>0.75891252055693803</v>
      </c>
      <c r="P85" s="34">
        <f>SUM(P57,P59:P62,P64:P69,P71:P77,P79:P83)</f>
        <v>824040885</v>
      </c>
      <c r="Q85" s="34">
        <f>SUM(Q57,Q59:Q62,Q64:Q69,Q71:Q77,Q79:Q83)</f>
        <v>3458576364</v>
      </c>
      <c r="R85" s="34">
        <f>SUM(R57,R59:R62,R64:R69,R71:R77,R79:R83)</f>
        <v>3491183317</v>
      </c>
      <c r="S85" s="34">
        <f>SUM(S57,S59:S62,S64:S69,S71:S77,S79:S83)</f>
        <v>2320372545</v>
      </c>
      <c r="T85" s="39">
        <f t="shared" si="14"/>
        <v>0.66463784176017249</v>
      </c>
      <c r="U85" s="39">
        <f t="shared" si="15"/>
        <v>0.21674608900018355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7566665253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1979840216</v>
      </c>
      <c r="K88" s="38">
        <f t="shared" ref="K88:K99" si="18">IF(($E88      =0),0,($J88      /$E88      ))</f>
        <v>0.26165294086652519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6173985532</v>
      </c>
      <c r="O88" s="38">
        <f t="shared" ref="O88:O99" si="21">IF(($E88      =0),0,($N88      /$E88      ))</f>
        <v>0.81594537693499314</v>
      </c>
      <c r="P88" s="33">
        <v>1731447235</v>
      </c>
      <c r="Q88" s="33">
        <v>7885578420</v>
      </c>
      <c r="R88" s="33">
        <v>7829082694</v>
      </c>
      <c r="S88" s="33">
        <v>5680225766</v>
      </c>
      <c r="T88" s="38">
        <f t="shared" ref="T88:T99" si="22">IF(($R88      =0),0,($S88      /$R88      ))</f>
        <v>0.72552890140669657</v>
      </c>
      <c r="U88" s="38">
        <f t="shared" ref="U88:U99" si="23">IF(($P88      =0),0,(($J88      /$P88      )-1))</f>
        <v>0.1434597462624958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5410630715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1351785183</v>
      </c>
      <c r="K90" s="38">
        <f t="shared" si="18"/>
        <v>0.24983874416940319</v>
      </c>
      <c r="L90" s="33">
        <v>0</v>
      </c>
      <c r="M90" s="38">
        <f t="shared" si="19"/>
        <v>0</v>
      </c>
      <c r="N90" s="33">
        <f t="shared" si="20"/>
        <v>4034554935</v>
      </c>
      <c r="O90" s="38">
        <f t="shared" si="21"/>
        <v>0.74567183522891745</v>
      </c>
      <c r="P90" s="33">
        <v>1303681979</v>
      </c>
      <c r="Q90" s="33">
        <v>5103449044</v>
      </c>
      <c r="R90" s="33">
        <v>4840707565</v>
      </c>
      <c r="S90" s="33">
        <v>3493807151</v>
      </c>
      <c r="T90" s="38">
        <f t="shared" si="22"/>
        <v>0.72175546737453045</v>
      </c>
      <c r="U90" s="38">
        <f t="shared" si="23"/>
        <v>3.6897958838778999E-2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12977295968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3331625399</v>
      </c>
      <c r="K91" s="39">
        <f t="shared" si="18"/>
        <v>0.25672724173165751</v>
      </c>
      <c r="L91" s="34">
        <f>SUM(L88:L90)</f>
        <v>0</v>
      </c>
      <c r="M91" s="39">
        <f t="shared" si="19"/>
        <v>0</v>
      </c>
      <c r="N91" s="34">
        <f t="shared" si="20"/>
        <v>10208540467</v>
      </c>
      <c r="O91" s="39">
        <f t="shared" si="21"/>
        <v>0.78664619287197257</v>
      </c>
      <c r="P91" s="34">
        <f>SUM(P88:P90)</f>
        <v>3035129214</v>
      </c>
      <c r="Q91" s="34">
        <f>SUM(Q88:Q90)</f>
        <v>12989027464</v>
      </c>
      <c r="R91" s="34">
        <f>SUM(R88:R90)</f>
        <v>12669790259</v>
      </c>
      <c r="S91" s="34">
        <f>SUM(S88:S90)</f>
        <v>9174032917</v>
      </c>
      <c r="T91" s="39">
        <f t="shared" si="22"/>
        <v>0.72408719714071157</v>
      </c>
      <c r="U91" s="39">
        <f t="shared" si="23"/>
        <v>9.7688158920010926E-2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830942510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256628328</v>
      </c>
      <c r="K92" s="38">
        <f t="shared" si="18"/>
        <v>0.30884005200311632</v>
      </c>
      <c r="L92" s="33">
        <v>0</v>
      </c>
      <c r="M92" s="38">
        <f t="shared" si="19"/>
        <v>0</v>
      </c>
      <c r="N92" s="33">
        <f t="shared" si="20"/>
        <v>676863137</v>
      </c>
      <c r="O92" s="38">
        <f t="shared" si="21"/>
        <v>0.81457276388471211</v>
      </c>
      <c r="P92" s="33">
        <v>202861560</v>
      </c>
      <c r="Q92" s="33">
        <v>838015279</v>
      </c>
      <c r="R92" s="33">
        <v>838015279</v>
      </c>
      <c r="S92" s="33">
        <v>669946749</v>
      </c>
      <c r="T92" s="38">
        <f t="shared" si="22"/>
        <v>0.79944455165476758</v>
      </c>
      <c r="U92" s="38">
        <f t="shared" si="23"/>
        <v>0.26504167669813827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282083519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57244171</v>
      </c>
      <c r="K93" s="38">
        <f t="shared" si="18"/>
        <v>0.20293341207218846</v>
      </c>
      <c r="L93" s="33">
        <v>0</v>
      </c>
      <c r="M93" s="38">
        <f t="shared" si="19"/>
        <v>0</v>
      </c>
      <c r="N93" s="33">
        <f t="shared" si="20"/>
        <v>192217680</v>
      </c>
      <c r="O93" s="38">
        <f t="shared" si="21"/>
        <v>0.68142116448852152</v>
      </c>
      <c r="P93" s="33">
        <v>61568178</v>
      </c>
      <c r="Q93" s="33">
        <v>288588541</v>
      </c>
      <c r="R93" s="33">
        <v>277528889</v>
      </c>
      <c r="S93" s="33">
        <v>211482703</v>
      </c>
      <c r="T93" s="38">
        <f t="shared" si="22"/>
        <v>0.76202050086396589</v>
      </c>
      <c r="U93" s="38">
        <f t="shared" si="23"/>
        <v>-7.023119963043245E-2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164111614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43359235</v>
      </c>
      <c r="K94" s="38">
        <f t="shared" si="18"/>
        <v>0.26420576791109984</v>
      </c>
      <c r="L94" s="33">
        <v>0</v>
      </c>
      <c r="M94" s="38">
        <f t="shared" si="19"/>
        <v>0</v>
      </c>
      <c r="N94" s="33">
        <f t="shared" si="20"/>
        <v>124931185</v>
      </c>
      <c r="O94" s="38">
        <f t="shared" si="21"/>
        <v>0.76125742691190645</v>
      </c>
      <c r="P94" s="33">
        <v>37770909</v>
      </c>
      <c r="Q94" s="33">
        <v>137055234</v>
      </c>
      <c r="R94" s="33">
        <v>162883953</v>
      </c>
      <c r="S94" s="33">
        <v>114967011</v>
      </c>
      <c r="T94" s="38">
        <f t="shared" si="22"/>
        <v>0.70582159189125282</v>
      </c>
      <c r="U94" s="38">
        <f t="shared" si="23"/>
        <v>0.14795317740433522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1277137643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357231734</v>
      </c>
      <c r="K96" s="39">
        <f t="shared" si="18"/>
        <v>0.27971279051869585</v>
      </c>
      <c r="L96" s="34">
        <f>SUM(L92:L95)</f>
        <v>0</v>
      </c>
      <c r="M96" s="39">
        <f t="shared" si="19"/>
        <v>0</v>
      </c>
      <c r="N96" s="34">
        <f t="shared" si="20"/>
        <v>994012002</v>
      </c>
      <c r="O96" s="39">
        <f t="shared" si="21"/>
        <v>0.77831235141191435</v>
      </c>
      <c r="P96" s="34">
        <f>SUM(P92:P95)</f>
        <v>302200647</v>
      </c>
      <c r="Q96" s="34">
        <f>SUM(Q92:Q95)</f>
        <v>1263659054</v>
      </c>
      <c r="R96" s="34">
        <f>SUM(R92:R95)</f>
        <v>1278428121</v>
      </c>
      <c r="S96" s="34">
        <f>SUM(S92:S95)</f>
        <v>996396463</v>
      </c>
      <c r="T96" s="39">
        <f t="shared" si="22"/>
        <v>0.7793918536621427</v>
      </c>
      <c r="U96" s="39">
        <f t="shared" si="23"/>
        <v>0.18210115546178818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430862426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107443204</v>
      </c>
      <c r="K97" s="38">
        <f t="shared" si="18"/>
        <v>0.24936777383321887</v>
      </c>
      <c r="L97" s="33">
        <v>0</v>
      </c>
      <c r="M97" s="38">
        <f t="shared" si="19"/>
        <v>0</v>
      </c>
      <c r="N97" s="33">
        <f t="shared" si="20"/>
        <v>328162316</v>
      </c>
      <c r="O97" s="38">
        <f t="shared" si="21"/>
        <v>0.76164059847725041</v>
      </c>
      <c r="P97" s="33">
        <v>105417526</v>
      </c>
      <c r="Q97" s="33">
        <v>490962005</v>
      </c>
      <c r="R97" s="33">
        <v>408314306</v>
      </c>
      <c r="S97" s="33">
        <v>330809578</v>
      </c>
      <c r="T97" s="38">
        <f t="shared" si="22"/>
        <v>0.81018365788045643</v>
      </c>
      <c r="U97" s="38">
        <f t="shared" si="23"/>
        <v>1.9215761143929644E-2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372120943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103570410</v>
      </c>
      <c r="K98" s="38">
        <f t="shared" si="18"/>
        <v>0.27832459298051387</v>
      </c>
      <c r="L98" s="33">
        <v>0</v>
      </c>
      <c r="M98" s="38">
        <f t="shared" si="19"/>
        <v>0</v>
      </c>
      <c r="N98" s="33">
        <f t="shared" si="20"/>
        <v>319007238</v>
      </c>
      <c r="O98" s="38">
        <f t="shared" si="21"/>
        <v>0.85726762763793163</v>
      </c>
      <c r="P98" s="33">
        <v>93090880</v>
      </c>
      <c r="Q98" s="33">
        <v>417984103</v>
      </c>
      <c r="R98" s="33">
        <v>418150669</v>
      </c>
      <c r="S98" s="33">
        <v>1023914378</v>
      </c>
      <c r="T98" s="38">
        <f t="shared" si="22"/>
        <v>2.4486732986668973</v>
      </c>
      <c r="U98" s="38">
        <f t="shared" si="23"/>
        <v>0.11257311135097225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359828746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84572168</v>
      </c>
      <c r="K99" s="38">
        <f t="shared" si="18"/>
        <v>0.23503449610443297</v>
      </c>
      <c r="L99" s="33">
        <v>0</v>
      </c>
      <c r="M99" s="38">
        <f t="shared" si="19"/>
        <v>0</v>
      </c>
      <c r="N99" s="33">
        <f t="shared" si="20"/>
        <v>249962943</v>
      </c>
      <c r="O99" s="38">
        <f t="shared" si="21"/>
        <v>0.69467196764763206</v>
      </c>
      <c r="P99" s="33">
        <v>102911397</v>
      </c>
      <c r="Q99" s="33">
        <v>386373096</v>
      </c>
      <c r="R99" s="33">
        <v>386387142</v>
      </c>
      <c r="S99" s="33">
        <v>251549933</v>
      </c>
      <c r="T99" s="38">
        <f t="shared" si="22"/>
        <v>0.65103080733468088</v>
      </c>
      <c r="U99" s="38">
        <f t="shared" si="23"/>
        <v>-0.17820406227698959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1162812115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295585782</v>
      </c>
      <c r="K101" s="39">
        <f>IF(($E101     =0),0,($J101     /$E101     ))</f>
        <v>0.25419909045237288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897132497</v>
      </c>
      <c r="O101" s="39">
        <f>IF(($E101     =0),0,($N101     /$E101     ))</f>
        <v>0.77151973687511843</v>
      </c>
      <c r="P101" s="34">
        <f>SUM(P97:P100)</f>
        <v>301419803</v>
      </c>
      <c r="Q101" s="34">
        <f>SUM(Q97:Q100)</f>
        <v>1295319204</v>
      </c>
      <c r="R101" s="34">
        <f>SUM(R97:R100)</f>
        <v>1212852117</v>
      </c>
      <c r="S101" s="34">
        <f>SUM(S97:S100)</f>
        <v>1606273889</v>
      </c>
      <c r="T101" s="39">
        <f>IF(($R101     =0),0,($S101     /$R101     ))</f>
        <v>1.3243773634770346</v>
      </c>
      <c r="U101" s="39">
        <f>IF(($P101     =0),0,(($J101     /$P101     )-1))</f>
        <v>-1.9355135070538099E-2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15417245726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3984442915</v>
      </c>
      <c r="K102" s="39">
        <f>IF(($E102     =0),0,($J102     /$E102     ))</f>
        <v>0.2584406440561911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12099684966</v>
      </c>
      <c r="O102" s="39">
        <f>IF(($E102     =0),0,($N102     /$E102     ))</f>
        <v>0.7848149521022949</v>
      </c>
      <c r="P102" s="34">
        <f>SUM(P88:P90,P92:P95,P97:P100)</f>
        <v>3638749664</v>
      </c>
      <c r="Q102" s="34">
        <f>SUM(Q88:Q90,Q92:Q95,Q97:Q100)</f>
        <v>15548005722</v>
      </c>
      <c r="R102" s="34">
        <f>SUM(R88:R90,R92:R95,R97:R100)</f>
        <v>15161070497</v>
      </c>
      <c r="S102" s="34">
        <f>SUM(S88:S90,S92:S95,S97:S100)</f>
        <v>11776703269</v>
      </c>
      <c r="T102" s="39">
        <f>IF(($R102     =0),0,($S102     /$R102     ))</f>
        <v>0.77677254197388745</v>
      </c>
      <c r="U102" s="39">
        <f>IF(($P102     =0),0,(($J102     /$P102     )-1))</f>
        <v>9.5003306883163496E-2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6797608050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2015148253</v>
      </c>
      <c r="K105" s="38">
        <f t="shared" ref="K105:K136" si="26">IF(($E105     =0),0,($J105     /$E105     ))</f>
        <v>0.29644960965350159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4974865465</v>
      </c>
      <c r="O105" s="38">
        <f t="shared" ref="O105:O136" si="29">IF(($E105     =0),0,($N105     /$E105     ))</f>
        <v>0.73185529798235427</v>
      </c>
      <c r="P105" s="33">
        <v>1031537129</v>
      </c>
      <c r="Q105" s="33">
        <v>6841458050</v>
      </c>
      <c r="R105" s="33">
        <v>6841458051</v>
      </c>
      <c r="S105" s="33">
        <v>3895829377</v>
      </c>
      <c r="T105" s="38">
        <f t="shared" ref="T105:T136" si="30">IF(($R105     =0),0,($S105     /$R105     ))</f>
        <v>0.56944431259511352</v>
      </c>
      <c r="U105" s="38">
        <f t="shared" ref="U105:U136" si="31">IF(($P105     =0),0,(($J105     /$P105     )-1))</f>
        <v>0.95353923416555952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6797608050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2015148253</v>
      </c>
      <c r="K106" s="39">
        <f t="shared" si="26"/>
        <v>0.29644960965350159</v>
      </c>
      <c r="L106" s="34">
        <f>L105</f>
        <v>0</v>
      </c>
      <c r="M106" s="39">
        <f t="shared" si="27"/>
        <v>0</v>
      </c>
      <c r="N106" s="34">
        <f t="shared" si="28"/>
        <v>4974865465</v>
      </c>
      <c r="O106" s="39">
        <f t="shared" si="29"/>
        <v>0.73185529798235427</v>
      </c>
      <c r="P106" s="34">
        <f>P105</f>
        <v>1031537129</v>
      </c>
      <c r="Q106" s="34">
        <f>Q105</f>
        <v>6841458050</v>
      </c>
      <c r="R106" s="34">
        <f>R105</f>
        <v>6841458051</v>
      </c>
      <c r="S106" s="34">
        <f>S105</f>
        <v>3895829377</v>
      </c>
      <c r="T106" s="39">
        <f t="shared" si="30"/>
        <v>0.56944431259511352</v>
      </c>
      <c r="U106" s="39">
        <f t="shared" si="31"/>
        <v>0.95353923416555952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320089806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67333473</v>
      </c>
      <c r="K111" s="38">
        <f t="shared" si="26"/>
        <v>0.21035806744810862</v>
      </c>
      <c r="L111" s="33">
        <v>0</v>
      </c>
      <c r="M111" s="38">
        <f t="shared" si="27"/>
        <v>0</v>
      </c>
      <c r="N111" s="33">
        <f t="shared" si="28"/>
        <v>183400724</v>
      </c>
      <c r="O111" s="38">
        <f t="shared" si="29"/>
        <v>0.57296646304318732</v>
      </c>
      <c r="P111" s="33">
        <v>65882369</v>
      </c>
      <c r="Q111" s="33">
        <v>809226629</v>
      </c>
      <c r="R111" s="33">
        <v>770005092</v>
      </c>
      <c r="S111" s="33">
        <v>179308058</v>
      </c>
      <c r="T111" s="38">
        <f t="shared" si="30"/>
        <v>0.23286606785192532</v>
      </c>
      <c r="U111" s="38">
        <f t="shared" si="31"/>
        <v>2.20256803455261E-2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320089806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67333473</v>
      </c>
      <c r="K112" s="39">
        <f t="shared" si="26"/>
        <v>0.21035806744810862</v>
      </c>
      <c r="L112" s="34">
        <f>SUM(L107:L111)</f>
        <v>0</v>
      </c>
      <c r="M112" s="39">
        <f t="shared" si="27"/>
        <v>0</v>
      </c>
      <c r="N112" s="34">
        <f t="shared" si="28"/>
        <v>183400724</v>
      </c>
      <c r="O112" s="39">
        <f t="shared" si="29"/>
        <v>0.57296646304318732</v>
      </c>
      <c r="P112" s="34">
        <f>SUM(P107:P111)</f>
        <v>65882369</v>
      </c>
      <c r="Q112" s="34">
        <f>SUM(Q107:Q111)</f>
        <v>809226629</v>
      </c>
      <c r="R112" s="34">
        <f>SUM(R107:R111)</f>
        <v>770005092</v>
      </c>
      <c r="S112" s="34">
        <f>SUM(S107:S111)</f>
        <v>179308058</v>
      </c>
      <c r="T112" s="39">
        <f t="shared" si="30"/>
        <v>0.23286606785192532</v>
      </c>
      <c r="U112" s="39">
        <f t="shared" si="31"/>
        <v>2.20256803455261E-2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346258489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-366283500</v>
      </c>
      <c r="K117" s="38">
        <f t="shared" si="26"/>
        <v>-1.0578325489082812</v>
      </c>
      <c r="L117" s="33">
        <v>0</v>
      </c>
      <c r="M117" s="38">
        <f t="shared" si="27"/>
        <v>0</v>
      </c>
      <c r="N117" s="33">
        <f t="shared" si="28"/>
        <v>670271369</v>
      </c>
      <c r="O117" s="38">
        <f t="shared" si="29"/>
        <v>1.9357543288996446</v>
      </c>
      <c r="P117" s="33">
        <v>1724069348</v>
      </c>
      <c r="Q117" s="33">
        <v>1009109069</v>
      </c>
      <c r="R117" s="33">
        <v>1009109069</v>
      </c>
      <c r="S117" s="33">
        <v>3272637055</v>
      </c>
      <c r="T117" s="38">
        <f t="shared" si="30"/>
        <v>3.2430954745487477</v>
      </c>
      <c r="U117" s="38">
        <f t="shared" si="31"/>
        <v>-1.2124528809846922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375645585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88124853</v>
      </c>
      <c r="K120" s="38">
        <f t="shared" si="26"/>
        <v>0.2345957373623864</v>
      </c>
      <c r="L120" s="33">
        <v>0</v>
      </c>
      <c r="M120" s="38">
        <f t="shared" si="27"/>
        <v>0</v>
      </c>
      <c r="N120" s="33">
        <f t="shared" si="28"/>
        <v>263433508</v>
      </c>
      <c r="O120" s="38">
        <f t="shared" si="29"/>
        <v>0.70128205553114642</v>
      </c>
      <c r="P120" s="33">
        <v>83518703</v>
      </c>
      <c r="Q120" s="33">
        <v>317901045</v>
      </c>
      <c r="R120" s="33">
        <v>373901045</v>
      </c>
      <c r="S120" s="33">
        <v>242012546</v>
      </c>
      <c r="T120" s="38">
        <f t="shared" si="30"/>
        <v>0.64726362559377171</v>
      </c>
      <c r="U120" s="38">
        <f t="shared" si="31"/>
        <v>5.515111986353527E-2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721904074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-278158647</v>
      </c>
      <c r="K121" s="39">
        <f t="shared" si="26"/>
        <v>-0.38531247712559663</v>
      </c>
      <c r="L121" s="34">
        <f>SUM(L113:L120)</f>
        <v>0</v>
      </c>
      <c r="M121" s="39">
        <f t="shared" si="27"/>
        <v>0</v>
      </c>
      <c r="N121" s="34">
        <f t="shared" si="28"/>
        <v>933704877</v>
      </c>
      <c r="O121" s="39">
        <f t="shared" si="29"/>
        <v>1.2933918932281854</v>
      </c>
      <c r="P121" s="34">
        <f>SUM(P113:P120)</f>
        <v>1807588051</v>
      </c>
      <c r="Q121" s="34">
        <f>SUM(Q113:Q120)</f>
        <v>1327010114</v>
      </c>
      <c r="R121" s="34">
        <f>SUM(R113:R120)</f>
        <v>1383010114</v>
      </c>
      <c r="S121" s="34">
        <f>SUM(S113:S120)</f>
        <v>3514649601</v>
      </c>
      <c r="T121" s="39">
        <f t="shared" si="30"/>
        <v>2.5413043371279351</v>
      </c>
      <c r="U121" s="39">
        <f t="shared" si="31"/>
        <v>-1.1538838712980626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297108984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56208183</v>
      </c>
      <c r="K125" s="38">
        <f t="shared" si="26"/>
        <v>0.18918372054343532</v>
      </c>
      <c r="L125" s="33">
        <v>0</v>
      </c>
      <c r="M125" s="38">
        <f t="shared" si="27"/>
        <v>0</v>
      </c>
      <c r="N125" s="33">
        <f t="shared" si="28"/>
        <v>208210832</v>
      </c>
      <c r="O125" s="38">
        <f t="shared" si="29"/>
        <v>0.70078941806754658</v>
      </c>
      <c r="P125" s="33">
        <v>76676010</v>
      </c>
      <c r="Q125" s="33">
        <v>381029392</v>
      </c>
      <c r="R125" s="33">
        <v>284343314</v>
      </c>
      <c r="S125" s="33">
        <v>228165492</v>
      </c>
      <c r="T125" s="38">
        <f t="shared" si="30"/>
        <v>0.80242960099986738</v>
      </c>
      <c r="U125" s="38">
        <f t="shared" si="31"/>
        <v>-0.26693912476666426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297108984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56208183</v>
      </c>
      <c r="K126" s="39">
        <f t="shared" si="26"/>
        <v>0.18918372054343532</v>
      </c>
      <c r="L126" s="34">
        <f>SUM(L122:L125)</f>
        <v>0</v>
      </c>
      <c r="M126" s="39">
        <f t="shared" si="27"/>
        <v>0</v>
      </c>
      <c r="N126" s="34">
        <f t="shared" si="28"/>
        <v>208210832</v>
      </c>
      <c r="O126" s="39">
        <f t="shared" si="29"/>
        <v>0.70078941806754658</v>
      </c>
      <c r="P126" s="34">
        <f>SUM(P122:P125)</f>
        <v>76676010</v>
      </c>
      <c r="Q126" s="34">
        <f>SUM(Q122:Q125)</f>
        <v>381029392</v>
      </c>
      <c r="R126" s="34">
        <f>SUM(R122:R125)</f>
        <v>284343314</v>
      </c>
      <c r="S126" s="34">
        <f>SUM(S122:S125)</f>
        <v>228165492</v>
      </c>
      <c r="T126" s="39">
        <f t="shared" si="30"/>
        <v>0.80242960099986738</v>
      </c>
      <c r="U126" s="39">
        <f t="shared" si="31"/>
        <v>-0.26693912476666426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117093560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21633561</v>
      </c>
      <c r="K131" s="38">
        <f t="shared" si="26"/>
        <v>0.18475449034088637</v>
      </c>
      <c r="L131" s="33">
        <v>0</v>
      </c>
      <c r="M131" s="38">
        <f t="shared" si="27"/>
        <v>0</v>
      </c>
      <c r="N131" s="33">
        <f t="shared" si="28"/>
        <v>81646287</v>
      </c>
      <c r="O131" s="38">
        <f t="shared" si="29"/>
        <v>0.69727393205911581</v>
      </c>
      <c r="P131" s="33">
        <v>24293757</v>
      </c>
      <c r="Q131" s="33">
        <v>79061220</v>
      </c>
      <c r="R131" s="33">
        <v>79061220</v>
      </c>
      <c r="S131" s="33">
        <v>75128369</v>
      </c>
      <c r="T131" s="38">
        <f t="shared" si="30"/>
        <v>0.95025562469185276</v>
      </c>
      <c r="U131" s="38">
        <f t="shared" si="31"/>
        <v>-0.1095012187699087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117093560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21633561</v>
      </c>
      <c r="K132" s="39">
        <f t="shared" si="26"/>
        <v>0.18475449034088637</v>
      </c>
      <c r="L132" s="34">
        <f>SUM(L127:L131)</f>
        <v>0</v>
      </c>
      <c r="M132" s="39">
        <f t="shared" si="27"/>
        <v>0</v>
      </c>
      <c r="N132" s="34">
        <f t="shared" si="28"/>
        <v>81646287</v>
      </c>
      <c r="O132" s="39">
        <f t="shared" si="29"/>
        <v>0.69727393205911581</v>
      </c>
      <c r="P132" s="34">
        <f>SUM(P127:P131)</f>
        <v>24293757</v>
      </c>
      <c r="Q132" s="34">
        <f>SUM(Q127:Q131)</f>
        <v>79061220</v>
      </c>
      <c r="R132" s="34">
        <f>SUM(R127:R131)</f>
        <v>79061220</v>
      </c>
      <c r="S132" s="34">
        <f>SUM(S127:S131)</f>
        <v>75128369</v>
      </c>
      <c r="T132" s="39">
        <f t="shared" si="30"/>
        <v>0.95025562469185276</v>
      </c>
      <c r="U132" s="39">
        <f t="shared" si="31"/>
        <v>-0.1095012187699087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300774678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71853370</v>
      </c>
      <c r="K133" s="38">
        <f t="shared" si="26"/>
        <v>0.23889434601938134</v>
      </c>
      <c r="L133" s="33">
        <v>0</v>
      </c>
      <c r="M133" s="38">
        <f t="shared" si="27"/>
        <v>0</v>
      </c>
      <c r="N133" s="33">
        <f t="shared" si="28"/>
        <v>241703864</v>
      </c>
      <c r="O133" s="38">
        <f t="shared" si="29"/>
        <v>0.80360443108844426</v>
      </c>
      <c r="P133" s="33">
        <v>75848483</v>
      </c>
      <c r="Q133" s="33">
        <v>272240427</v>
      </c>
      <c r="R133" s="33">
        <v>269214618</v>
      </c>
      <c r="S133" s="33">
        <v>244042504</v>
      </c>
      <c r="T133" s="38">
        <f t="shared" si="30"/>
        <v>0.90649796735777555</v>
      </c>
      <c r="U133" s="38">
        <f t="shared" si="31"/>
        <v>-5.2672286141833613E-2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97435490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21077378</v>
      </c>
      <c r="K136" s="38">
        <f t="shared" si="26"/>
        <v>0.21632136298590995</v>
      </c>
      <c r="L136" s="33">
        <v>0</v>
      </c>
      <c r="M136" s="38">
        <f t="shared" si="27"/>
        <v>0</v>
      </c>
      <c r="N136" s="33">
        <f t="shared" si="28"/>
        <v>69578113</v>
      </c>
      <c r="O136" s="38">
        <f t="shared" si="29"/>
        <v>0.71409414577788854</v>
      </c>
      <c r="P136" s="33">
        <v>13738950</v>
      </c>
      <c r="Q136" s="33">
        <v>81617378</v>
      </c>
      <c r="R136" s="33">
        <v>60227881</v>
      </c>
      <c r="S136" s="33">
        <v>17577771</v>
      </c>
      <c r="T136" s="38">
        <f t="shared" si="30"/>
        <v>0.29185438219219434</v>
      </c>
      <c r="U136" s="38">
        <f t="shared" si="31"/>
        <v>0.53413310333031272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398210168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92930748</v>
      </c>
      <c r="K137" s="39">
        <f t="shared" ref="K137:K170" si="34">IF(($E137     =0),0,($J137     /$E137     ))</f>
        <v>0.23337110769105224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311281977</v>
      </c>
      <c r="O137" s="39">
        <f t="shared" ref="O137:O170" si="37">IF(($E137     =0),0,($N137     /$E137     ))</f>
        <v>0.78170273391913991</v>
      </c>
      <c r="P137" s="34">
        <f>SUM(P133:P136)</f>
        <v>89587433</v>
      </c>
      <c r="Q137" s="34">
        <f>SUM(Q133:Q136)</f>
        <v>353857805</v>
      </c>
      <c r="R137" s="34">
        <f>SUM(R133:R136)</f>
        <v>329442499</v>
      </c>
      <c r="S137" s="34">
        <f>SUM(S133:S136)</f>
        <v>261620275</v>
      </c>
      <c r="T137" s="39">
        <f t="shared" ref="T137:T170" si="38">IF(($R137     =0),0,($S137     /$R137     ))</f>
        <v>0.79413031346632668</v>
      </c>
      <c r="U137" s="39">
        <f t="shared" ref="U137:U170" si="39">IF(($P137     =0),0,(($J137     /$P137     )-1))</f>
        <v>3.731901772428281E-2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48679205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8637273</v>
      </c>
      <c r="K140" s="38">
        <f t="shared" si="34"/>
        <v>0.17743249915441306</v>
      </c>
      <c r="L140" s="33">
        <v>0</v>
      </c>
      <c r="M140" s="38">
        <f t="shared" si="35"/>
        <v>0</v>
      </c>
      <c r="N140" s="33">
        <f t="shared" si="36"/>
        <v>32907517</v>
      </c>
      <c r="O140" s="38">
        <f t="shared" si="37"/>
        <v>0.6760076915800084</v>
      </c>
      <c r="P140" s="33">
        <v>10391555</v>
      </c>
      <c r="Q140" s="33">
        <v>39317194</v>
      </c>
      <c r="R140" s="33">
        <v>39317194</v>
      </c>
      <c r="S140" s="33">
        <v>33205053</v>
      </c>
      <c r="T140" s="38">
        <f t="shared" si="38"/>
        <v>0.84454279723013803</v>
      </c>
      <c r="U140" s="38">
        <f t="shared" si="39"/>
        <v>-0.16881804503753284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51883396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12061812</v>
      </c>
      <c r="K143" s="38">
        <f t="shared" si="34"/>
        <v>0.23247923092775191</v>
      </c>
      <c r="L143" s="33">
        <v>0</v>
      </c>
      <c r="M143" s="38">
        <f t="shared" si="35"/>
        <v>0</v>
      </c>
      <c r="N143" s="33">
        <f t="shared" si="36"/>
        <v>38206434</v>
      </c>
      <c r="O143" s="38">
        <f t="shared" si="37"/>
        <v>0.73639038585677774</v>
      </c>
      <c r="P143" s="33">
        <v>14206643</v>
      </c>
      <c r="Q143" s="33">
        <v>50628699</v>
      </c>
      <c r="R143" s="33">
        <v>50628699</v>
      </c>
      <c r="S143" s="33">
        <v>34442582</v>
      </c>
      <c r="T143" s="38">
        <f t="shared" si="38"/>
        <v>0.68029759168806614</v>
      </c>
      <c r="U143" s="38">
        <f t="shared" si="39"/>
        <v>-0.15097380852042241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100562601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20699085</v>
      </c>
      <c r="K144" s="39">
        <f t="shared" si="34"/>
        <v>0.20583283242644052</v>
      </c>
      <c r="L144" s="34">
        <f>SUM(L138:L143)</f>
        <v>0</v>
      </c>
      <c r="M144" s="39">
        <f t="shared" si="35"/>
        <v>0</v>
      </c>
      <c r="N144" s="34">
        <f t="shared" si="36"/>
        <v>71113951</v>
      </c>
      <c r="O144" s="39">
        <f t="shared" si="37"/>
        <v>0.70716101505767537</v>
      </c>
      <c r="P144" s="34">
        <f>SUM(P138:P143)</f>
        <v>24598198</v>
      </c>
      <c r="Q144" s="34">
        <f>SUM(Q138:Q143)</f>
        <v>89945893</v>
      </c>
      <c r="R144" s="34">
        <f>SUM(R138:R143)</f>
        <v>89945893</v>
      </c>
      <c r="S144" s="34">
        <f>SUM(S138:S143)</f>
        <v>67647635</v>
      </c>
      <c r="T144" s="39">
        <f t="shared" si="38"/>
        <v>0.75209253856649128</v>
      </c>
      <c r="U144" s="39">
        <f t="shared" si="39"/>
        <v>-0.15851213979170342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52055159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10102605</v>
      </c>
      <c r="K149" s="38">
        <f t="shared" si="34"/>
        <v>0.19407500032801744</v>
      </c>
      <c r="L149" s="33">
        <v>0</v>
      </c>
      <c r="M149" s="38">
        <f t="shared" si="35"/>
        <v>0</v>
      </c>
      <c r="N149" s="33">
        <f t="shared" si="36"/>
        <v>27565341</v>
      </c>
      <c r="O149" s="38">
        <f t="shared" si="37"/>
        <v>0.52954100092173384</v>
      </c>
      <c r="P149" s="33">
        <v>11434380</v>
      </c>
      <c r="Q149" s="33">
        <v>59274506</v>
      </c>
      <c r="R149" s="33">
        <v>59274706</v>
      </c>
      <c r="S149" s="33">
        <v>37133581</v>
      </c>
      <c r="T149" s="38">
        <f t="shared" si="38"/>
        <v>0.62646588242883905</v>
      </c>
      <c r="U149" s="38">
        <f t="shared" si="39"/>
        <v>-0.11647111605526494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52055159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10102605</v>
      </c>
      <c r="K150" s="39">
        <f t="shared" si="34"/>
        <v>0.19407500032801744</v>
      </c>
      <c r="L150" s="34">
        <f>SUM(L145:L149)</f>
        <v>0</v>
      </c>
      <c r="M150" s="39">
        <f t="shared" si="35"/>
        <v>0</v>
      </c>
      <c r="N150" s="34">
        <f t="shared" si="36"/>
        <v>27565341</v>
      </c>
      <c r="O150" s="39">
        <f t="shared" si="37"/>
        <v>0.52954100092173384</v>
      </c>
      <c r="P150" s="34">
        <f>SUM(P145:P149)</f>
        <v>11434380</v>
      </c>
      <c r="Q150" s="34">
        <f>SUM(Q145:Q149)</f>
        <v>59274506</v>
      </c>
      <c r="R150" s="34">
        <f>SUM(R145:R149)</f>
        <v>59274706</v>
      </c>
      <c r="S150" s="34">
        <f>SUM(S145:S149)</f>
        <v>37133581</v>
      </c>
      <c r="T150" s="39">
        <f t="shared" si="38"/>
        <v>0.62646588242883905</v>
      </c>
      <c r="U150" s="39">
        <f t="shared" si="39"/>
        <v>-0.11647111605526494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1104740300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279298320</v>
      </c>
      <c r="K152" s="38">
        <f t="shared" si="34"/>
        <v>0.25281807860182165</v>
      </c>
      <c r="L152" s="33">
        <v>0</v>
      </c>
      <c r="M152" s="38">
        <f t="shared" si="35"/>
        <v>0</v>
      </c>
      <c r="N152" s="33">
        <f t="shared" si="36"/>
        <v>861440759</v>
      </c>
      <c r="O152" s="38">
        <f t="shared" si="37"/>
        <v>0.77976766032704703</v>
      </c>
      <c r="P152" s="33">
        <v>169099594</v>
      </c>
      <c r="Q152" s="33">
        <v>557225400</v>
      </c>
      <c r="R152" s="33">
        <v>575219900</v>
      </c>
      <c r="S152" s="33">
        <v>580885081</v>
      </c>
      <c r="T152" s="38">
        <f t="shared" si="38"/>
        <v>1.0098487222017181</v>
      </c>
      <c r="U152" s="38">
        <f t="shared" si="39"/>
        <v>0.65167942390210598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328074296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89748874</v>
      </c>
      <c r="K156" s="38">
        <f t="shared" si="34"/>
        <v>0.27356265057717294</v>
      </c>
      <c r="L156" s="33">
        <v>0</v>
      </c>
      <c r="M156" s="38">
        <f t="shared" si="35"/>
        <v>0</v>
      </c>
      <c r="N156" s="33">
        <f t="shared" si="36"/>
        <v>307079206</v>
      </c>
      <c r="O156" s="38">
        <f t="shared" si="37"/>
        <v>0.93600507489925389</v>
      </c>
      <c r="P156" s="33">
        <v>90847766</v>
      </c>
      <c r="Q156" s="33">
        <v>313103282</v>
      </c>
      <c r="R156" s="33">
        <v>344408362</v>
      </c>
      <c r="S156" s="33">
        <v>340955835</v>
      </c>
      <c r="T156" s="38">
        <f t="shared" si="38"/>
        <v>0.98997548439314609</v>
      </c>
      <c r="U156" s="38">
        <f t="shared" si="39"/>
        <v>-1.2095971627964941E-2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1432814596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369047194</v>
      </c>
      <c r="K157" s="39">
        <f t="shared" si="34"/>
        <v>0.25756800288765347</v>
      </c>
      <c r="L157" s="34">
        <f>SUM(L151:L156)</f>
        <v>0</v>
      </c>
      <c r="M157" s="39">
        <f t="shared" si="35"/>
        <v>0</v>
      </c>
      <c r="N157" s="34">
        <f t="shared" si="36"/>
        <v>1168519965</v>
      </c>
      <c r="O157" s="39">
        <f t="shared" si="37"/>
        <v>0.81554163969446325</v>
      </c>
      <c r="P157" s="34">
        <f>SUM(P151:P156)</f>
        <v>259947360</v>
      </c>
      <c r="Q157" s="34">
        <f>SUM(Q151:Q156)</f>
        <v>870328682</v>
      </c>
      <c r="R157" s="34">
        <f>SUM(R151:R156)</f>
        <v>919628262</v>
      </c>
      <c r="S157" s="34">
        <f>SUM(S151:S156)</f>
        <v>921840916</v>
      </c>
      <c r="T157" s="39">
        <f t="shared" si="38"/>
        <v>1.0024060308838139</v>
      </c>
      <c r="U157" s="39">
        <f t="shared" si="39"/>
        <v>0.41969971920468829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619175785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137177343</v>
      </c>
      <c r="K162" s="38">
        <f t="shared" si="34"/>
        <v>0.22154830069783818</v>
      </c>
      <c r="L162" s="33">
        <v>0</v>
      </c>
      <c r="M162" s="38">
        <f t="shared" si="35"/>
        <v>0</v>
      </c>
      <c r="N162" s="33">
        <f t="shared" si="36"/>
        <v>440897665</v>
      </c>
      <c r="O162" s="38">
        <f t="shared" si="37"/>
        <v>0.71207187955517348</v>
      </c>
      <c r="P162" s="33">
        <v>245794976</v>
      </c>
      <c r="Q162" s="33">
        <v>430242696</v>
      </c>
      <c r="R162" s="33">
        <v>464957801</v>
      </c>
      <c r="S162" s="33">
        <v>448818922</v>
      </c>
      <c r="T162" s="38">
        <f t="shared" si="38"/>
        <v>0.96528958334436032</v>
      </c>
      <c r="U162" s="38">
        <f t="shared" si="39"/>
        <v>-0.44190338943298824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619175785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137177343</v>
      </c>
      <c r="K163" s="39">
        <f t="shared" si="34"/>
        <v>0.22154830069783818</v>
      </c>
      <c r="L163" s="34">
        <f>SUM(L158:L162)</f>
        <v>0</v>
      </c>
      <c r="M163" s="39">
        <f t="shared" si="35"/>
        <v>0</v>
      </c>
      <c r="N163" s="34">
        <f t="shared" si="36"/>
        <v>440897665</v>
      </c>
      <c r="O163" s="39">
        <f t="shared" si="37"/>
        <v>0.71207187955517348</v>
      </c>
      <c r="P163" s="34">
        <f>SUM(P158:P162)</f>
        <v>245794976</v>
      </c>
      <c r="Q163" s="34">
        <f>SUM(Q158:Q162)</f>
        <v>430242696</v>
      </c>
      <c r="R163" s="34">
        <f>SUM(R158:R162)</f>
        <v>464957801</v>
      </c>
      <c r="S163" s="34">
        <f>SUM(S158:S162)</f>
        <v>448818922</v>
      </c>
      <c r="T163" s="39">
        <f t="shared" si="38"/>
        <v>0.96528958334436032</v>
      </c>
      <c r="U163" s="39">
        <f t="shared" si="39"/>
        <v>-0.44190338943298824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70474892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14872585</v>
      </c>
      <c r="K168" s="38">
        <f t="shared" si="34"/>
        <v>0.21103381045266448</v>
      </c>
      <c r="L168" s="33">
        <v>0</v>
      </c>
      <c r="M168" s="38">
        <f t="shared" si="35"/>
        <v>0</v>
      </c>
      <c r="N168" s="33">
        <f t="shared" si="36"/>
        <v>48941017</v>
      </c>
      <c r="O168" s="38">
        <f t="shared" si="37"/>
        <v>0.69444614402530758</v>
      </c>
      <c r="P168" s="33">
        <v>18567889</v>
      </c>
      <c r="Q168" s="33">
        <v>57980225</v>
      </c>
      <c r="R168" s="33">
        <v>53540116</v>
      </c>
      <c r="S168" s="33">
        <v>51017404</v>
      </c>
      <c r="T168" s="38">
        <f t="shared" si="38"/>
        <v>0.95288183536994953</v>
      </c>
      <c r="U168" s="38">
        <f t="shared" si="39"/>
        <v>-0.19901583858025007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70474892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14872585</v>
      </c>
      <c r="K169" s="39">
        <f t="shared" si="34"/>
        <v>0.21103381045266448</v>
      </c>
      <c r="L169" s="34">
        <f>SUM(L164:L168)</f>
        <v>0</v>
      </c>
      <c r="M169" s="39">
        <f t="shared" si="35"/>
        <v>0</v>
      </c>
      <c r="N169" s="34">
        <f t="shared" si="36"/>
        <v>48941017</v>
      </c>
      <c r="O169" s="39">
        <f t="shared" si="37"/>
        <v>0.69444614402530758</v>
      </c>
      <c r="P169" s="34">
        <f>SUM(P164:P168)</f>
        <v>18567889</v>
      </c>
      <c r="Q169" s="34">
        <f>SUM(Q164:Q168)</f>
        <v>57980225</v>
      </c>
      <c r="R169" s="34">
        <f>SUM(R164:R168)</f>
        <v>53540116</v>
      </c>
      <c r="S169" s="34">
        <f>SUM(S164:S168)</f>
        <v>51017404</v>
      </c>
      <c r="T169" s="39">
        <f t="shared" si="38"/>
        <v>0.95288183536994953</v>
      </c>
      <c r="U169" s="39">
        <f t="shared" si="39"/>
        <v>-0.19901583858025007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10927097675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2526994383</v>
      </c>
      <c r="K170" s="39">
        <f t="shared" si="34"/>
        <v>0.23125943028600227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8450148101</v>
      </c>
      <c r="O170" s="39">
        <f t="shared" si="37"/>
        <v>0.77332045089456936</v>
      </c>
      <c r="P170" s="34">
        <f>SUM(P105,P107:P111,P113:P120,P122:P125,P127:P131,P133:P136,P138:P143,P145:P149,P151:P156,P158:P162,P164:P168)</f>
        <v>3655907552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11274667068</v>
      </c>
      <c r="S170" s="34">
        <f>SUM(S105,S107:S111,S113:S120,S122:S125,S127:S131,S133:S136,S138:S143,S145:S149,S151:S156,S158:S162,S164:S168)</f>
        <v>9681159630</v>
      </c>
      <c r="T170" s="39">
        <f t="shared" si="38"/>
        <v>0.85866478997657258</v>
      </c>
      <c r="U170" s="39">
        <f t="shared" si="39"/>
        <v>-0.30879149785459348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7620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-489414</v>
      </c>
      <c r="O174" s="38">
        <f t="shared" si="45"/>
        <v>0</v>
      </c>
      <c r="P174" s="33">
        <v>1312553</v>
      </c>
      <c r="Q174" s="33">
        <v>0</v>
      </c>
      <c r="R174" s="33">
        <v>0</v>
      </c>
      <c r="S174" s="33">
        <v>2549523</v>
      </c>
      <c r="T174" s="38">
        <f t="shared" si="46"/>
        <v>0</v>
      </c>
      <c r="U174" s="38">
        <f t="shared" si="47"/>
        <v>-1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1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-54710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13419874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20982679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957811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2812765</v>
      </c>
      <c r="O177" s="38">
        <f t="shared" si="45"/>
        <v>0</v>
      </c>
      <c r="P177" s="33">
        <v>1166541</v>
      </c>
      <c r="Q177" s="33">
        <v>0</v>
      </c>
      <c r="R177" s="33">
        <v>0</v>
      </c>
      <c r="S177" s="33">
        <v>663313</v>
      </c>
      <c r="T177" s="38">
        <f t="shared" si="46"/>
        <v>0</v>
      </c>
      <c r="U177" s="38">
        <f t="shared" si="47"/>
        <v>-0.17893070196418304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32458258</v>
      </c>
      <c r="K178" s="38">
        <f t="shared" si="42"/>
        <v>0.16556193287148971</v>
      </c>
      <c r="L178" s="33">
        <v>0</v>
      </c>
      <c r="M178" s="38">
        <f t="shared" si="43"/>
        <v>0</v>
      </c>
      <c r="N178" s="33">
        <f t="shared" si="44"/>
        <v>38237131</v>
      </c>
      <c r="O178" s="38">
        <f t="shared" si="45"/>
        <v>0.1950386036065262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196049040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33361359</v>
      </c>
      <c r="K179" s="39">
        <f t="shared" si="42"/>
        <v>0.17016843846825264</v>
      </c>
      <c r="L179" s="34">
        <f>SUM(L173:L178)</f>
        <v>0</v>
      </c>
      <c r="M179" s="39">
        <f t="shared" si="43"/>
        <v>0</v>
      </c>
      <c r="N179" s="34">
        <f t="shared" si="44"/>
        <v>53980356</v>
      </c>
      <c r="O179" s="39">
        <f t="shared" si="45"/>
        <v>0.27534108812774599</v>
      </c>
      <c r="P179" s="34">
        <f>SUM(P173:P178)</f>
        <v>2479094</v>
      </c>
      <c r="Q179" s="34">
        <f>SUM(Q173:Q178)</f>
        <v>196049040</v>
      </c>
      <c r="R179" s="34">
        <f>SUM(R173:R178)</f>
        <v>196049041</v>
      </c>
      <c r="S179" s="34">
        <f>SUM(S173:S178)</f>
        <v>24203135</v>
      </c>
      <c r="T179" s="39">
        <f t="shared" si="46"/>
        <v>0.12345449320509555</v>
      </c>
      <c r="U179" s="39">
        <f t="shared" si="47"/>
        <v>12.457077061216719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5416487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19456464</v>
      </c>
      <c r="O180" s="38">
        <f t="shared" si="45"/>
        <v>0</v>
      </c>
      <c r="P180" s="33">
        <v>7051881</v>
      </c>
      <c r="Q180" s="33">
        <v>0</v>
      </c>
      <c r="R180" s="33">
        <v>0</v>
      </c>
      <c r="S180" s="33">
        <v>22557119</v>
      </c>
      <c r="T180" s="38">
        <f t="shared" si="46"/>
        <v>0</v>
      </c>
      <c r="U180" s="38">
        <f t="shared" si="47"/>
        <v>-0.23190890487233118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472342852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677980367</v>
      </c>
      <c r="K184" s="38">
        <f t="shared" si="42"/>
        <v>1.4353564664507721</v>
      </c>
      <c r="L184" s="33">
        <v>0</v>
      </c>
      <c r="M184" s="38">
        <f t="shared" si="43"/>
        <v>0</v>
      </c>
      <c r="N184" s="33">
        <f t="shared" si="44"/>
        <v>678223770</v>
      </c>
      <c r="O184" s="38">
        <f t="shared" si="45"/>
        <v>1.4358717764612219</v>
      </c>
      <c r="P184" s="33">
        <v>191932</v>
      </c>
      <c r="Q184" s="33">
        <v>858642054</v>
      </c>
      <c r="R184" s="33">
        <v>1134591057</v>
      </c>
      <c r="S184" s="33">
        <v>1185086</v>
      </c>
      <c r="T184" s="38">
        <f t="shared" si="46"/>
        <v>1.0445049718032459E-3</v>
      </c>
      <c r="U184" s="38">
        <f t="shared" si="47"/>
        <v>3531.3988027009564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472342852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683396854</v>
      </c>
      <c r="K185" s="39">
        <f t="shared" si="42"/>
        <v>1.4468237448843622</v>
      </c>
      <c r="L185" s="34">
        <f>SUM(L180:L184)</f>
        <v>0</v>
      </c>
      <c r="M185" s="39">
        <f t="shared" si="43"/>
        <v>0</v>
      </c>
      <c r="N185" s="34">
        <f t="shared" si="44"/>
        <v>697680234</v>
      </c>
      <c r="O185" s="39">
        <f t="shared" si="45"/>
        <v>1.4770631778291419</v>
      </c>
      <c r="P185" s="34">
        <f>SUM(P180:P184)</f>
        <v>7243813</v>
      </c>
      <c r="Q185" s="34">
        <f>SUM(Q180:Q184)</f>
        <v>858642054</v>
      </c>
      <c r="R185" s="34">
        <f>SUM(R180:R184)</f>
        <v>1134591057</v>
      </c>
      <c r="S185" s="34">
        <f>SUM(S180:S184)</f>
        <v>23742205</v>
      </c>
      <c r="T185" s="39">
        <f t="shared" si="46"/>
        <v>2.0925781896058079E-2</v>
      </c>
      <c r="U185" s="39">
        <f t="shared" si="47"/>
        <v>93.342144668836696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-923472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207297</v>
      </c>
      <c r="O186" s="38">
        <f t="shared" si="45"/>
        <v>0</v>
      </c>
      <c r="P186" s="33">
        <v>676537</v>
      </c>
      <c r="Q186" s="33">
        <v>0</v>
      </c>
      <c r="R186" s="33">
        <v>0</v>
      </c>
      <c r="S186" s="33">
        <v>3718719</v>
      </c>
      <c r="T186" s="38">
        <f t="shared" si="46"/>
        <v>0</v>
      </c>
      <c r="U186" s="38">
        <f t="shared" si="47"/>
        <v>-2.3649985144936641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359059</v>
      </c>
      <c r="K187" s="38">
        <f t="shared" si="42"/>
        <v>0.81950185213503357</v>
      </c>
      <c r="L187" s="33">
        <v>0</v>
      </c>
      <c r="M187" s="38">
        <f t="shared" si="43"/>
        <v>0</v>
      </c>
      <c r="N187" s="33">
        <f t="shared" si="44"/>
        <v>996711</v>
      </c>
      <c r="O187" s="38">
        <f t="shared" si="45"/>
        <v>2.2748531872014386</v>
      </c>
      <c r="P187" s="33">
        <v>420156</v>
      </c>
      <c r="Q187" s="33">
        <v>421696</v>
      </c>
      <c r="R187" s="33">
        <v>421696</v>
      </c>
      <c r="S187" s="33">
        <v>1051241</v>
      </c>
      <c r="T187" s="38">
        <f t="shared" si="46"/>
        <v>2.4928882417665807</v>
      </c>
      <c r="U187" s="38">
        <f t="shared" si="47"/>
        <v>-0.14541503631984309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44677044</v>
      </c>
      <c r="K188" s="38">
        <f t="shared" si="42"/>
        <v>0.16231123531091488</v>
      </c>
      <c r="L188" s="33">
        <v>0</v>
      </c>
      <c r="M188" s="38">
        <f t="shared" si="43"/>
        <v>0</v>
      </c>
      <c r="N188" s="33">
        <f t="shared" si="44"/>
        <v>179034740</v>
      </c>
      <c r="O188" s="38">
        <f t="shared" si="45"/>
        <v>0.65043134485281673</v>
      </c>
      <c r="P188" s="33">
        <v>53621014</v>
      </c>
      <c r="Q188" s="33">
        <v>296691354</v>
      </c>
      <c r="R188" s="33">
        <v>253691354</v>
      </c>
      <c r="S188" s="33">
        <v>158220401</v>
      </c>
      <c r="T188" s="38">
        <f t="shared" si="46"/>
        <v>0.62367281543225161</v>
      </c>
      <c r="U188" s="38">
        <f t="shared" si="47"/>
        <v>-0.16679971773752733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261936000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51372394</v>
      </c>
      <c r="K190" s="38">
        <f t="shared" si="42"/>
        <v>0.19612574827438764</v>
      </c>
      <c r="L190" s="33">
        <v>0</v>
      </c>
      <c r="M190" s="38">
        <f t="shared" si="43"/>
        <v>0</v>
      </c>
      <c r="N190" s="33">
        <f t="shared" si="44"/>
        <v>226665210</v>
      </c>
      <c r="O190" s="38">
        <f t="shared" si="45"/>
        <v>0.86534577148616454</v>
      </c>
      <c r="P190" s="33">
        <v>-99991660</v>
      </c>
      <c r="Q190" s="33">
        <v>226713000</v>
      </c>
      <c r="R190" s="33">
        <v>297353000</v>
      </c>
      <c r="S190" s="33">
        <v>92511370</v>
      </c>
      <c r="T190" s="38">
        <f t="shared" si="46"/>
        <v>0.31111631629746461</v>
      </c>
      <c r="U190" s="38">
        <f t="shared" si="47"/>
        <v>-1.5137667881501318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537629543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95485025</v>
      </c>
      <c r="K191" s="39">
        <f t="shared" si="42"/>
        <v>0.17760375381752413</v>
      </c>
      <c r="L191" s="34">
        <f>SUM(L186:L190)</f>
        <v>0</v>
      </c>
      <c r="M191" s="39">
        <f t="shared" si="43"/>
        <v>0</v>
      </c>
      <c r="N191" s="34">
        <f t="shared" si="44"/>
        <v>406903958</v>
      </c>
      <c r="O191" s="39">
        <f t="shared" si="45"/>
        <v>0.75684821137144986</v>
      </c>
      <c r="P191" s="34">
        <f>SUM(P186:P190)</f>
        <v>-45273953</v>
      </c>
      <c r="Q191" s="34">
        <f>SUM(Q186:Q190)</f>
        <v>523826050</v>
      </c>
      <c r="R191" s="34">
        <f>SUM(R186:R190)</f>
        <v>551466050</v>
      </c>
      <c r="S191" s="34">
        <f>SUM(S186:S190)</f>
        <v>255501731</v>
      </c>
      <c r="T191" s="39">
        <f t="shared" si="46"/>
        <v>0.46331361830886958</v>
      </c>
      <c r="U191" s="39">
        <f t="shared" si="47"/>
        <v>-3.1090498768684944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55334537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10109312</v>
      </c>
      <c r="K192" s="38">
        <f t="shared" si="42"/>
        <v>0.18269443548429798</v>
      </c>
      <c r="L192" s="33">
        <v>0</v>
      </c>
      <c r="M192" s="38">
        <f t="shared" si="43"/>
        <v>0</v>
      </c>
      <c r="N192" s="33">
        <f t="shared" si="44"/>
        <v>43086615</v>
      </c>
      <c r="O192" s="38">
        <f t="shared" si="45"/>
        <v>0.77865682692890337</v>
      </c>
      <c r="P192" s="33">
        <v>13795386</v>
      </c>
      <c r="Q192" s="33">
        <v>49386876</v>
      </c>
      <c r="R192" s="33">
        <v>45963432</v>
      </c>
      <c r="S192" s="33">
        <v>30269645</v>
      </c>
      <c r="T192" s="38">
        <f t="shared" si="46"/>
        <v>0.65855928686961407</v>
      </c>
      <c r="U192" s="38">
        <f t="shared" si="47"/>
        <v>-0.26719614804544067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11153908</v>
      </c>
      <c r="K193" s="38">
        <f t="shared" si="42"/>
        <v>0.1991079767679739</v>
      </c>
      <c r="L193" s="33">
        <v>0</v>
      </c>
      <c r="M193" s="38">
        <f t="shared" si="43"/>
        <v>0</v>
      </c>
      <c r="N193" s="33">
        <f t="shared" si="44"/>
        <v>48012688</v>
      </c>
      <c r="O193" s="38">
        <f t="shared" si="45"/>
        <v>0.85707262126171202</v>
      </c>
      <c r="P193" s="33">
        <v>5919700</v>
      </c>
      <c r="Q193" s="33">
        <v>98132489</v>
      </c>
      <c r="R193" s="33">
        <v>119167489</v>
      </c>
      <c r="S193" s="33">
        <v>30463325</v>
      </c>
      <c r="T193" s="38">
        <f t="shared" si="46"/>
        <v>0.25563452964927375</v>
      </c>
      <c r="U193" s="38">
        <f t="shared" si="47"/>
        <v>0.88420156426845953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47590889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9330408</v>
      </c>
      <c r="K194" s="38">
        <f t="shared" si="42"/>
        <v>0.19605450110419245</v>
      </c>
      <c r="L194" s="33">
        <v>0</v>
      </c>
      <c r="M194" s="38">
        <f t="shared" si="43"/>
        <v>0</v>
      </c>
      <c r="N194" s="33">
        <f t="shared" si="44"/>
        <v>30438434</v>
      </c>
      <c r="O194" s="38">
        <f t="shared" si="45"/>
        <v>0.63958532062723183</v>
      </c>
      <c r="P194" s="33">
        <v>8832818</v>
      </c>
      <c r="Q194" s="33">
        <v>37409340</v>
      </c>
      <c r="R194" s="33">
        <v>37409340</v>
      </c>
      <c r="S194" s="33">
        <v>29482934</v>
      </c>
      <c r="T194" s="38">
        <f t="shared" si="46"/>
        <v>0.78811692481075579</v>
      </c>
      <c r="U194" s="38">
        <f t="shared" si="47"/>
        <v>5.6334229913941325E-2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30721826</v>
      </c>
      <c r="K195" s="38">
        <f t="shared" si="42"/>
        <v>0.20165248193819366</v>
      </c>
      <c r="L195" s="33">
        <v>0</v>
      </c>
      <c r="M195" s="38">
        <f t="shared" si="43"/>
        <v>0</v>
      </c>
      <c r="N195" s="33">
        <f t="shared" si="44"/>
        <v>91111636</v>
      </c>
      <c r="O195" s="38">
        <f t="shared" si="45"/>
        <v>0.59804021847038891</v>
      </c>
      <c r="P195" s="33">
        <v>36369994</v>
      </c>
      <c r="Q195" s="33">
        <v>142916785</v>
      </c>
      <c r="R195" s="33">
        <v>135025400</v>
      </c>
      <c r="S195" s="33">
        <v>97155071</v>
      </c>
      <c r="T195" s="38">
        <f t="shared" si="46"/>
        <v>0.71953181401425215</v>
      </c>
      <c r="U195" s="38">
        <f t="shared" si="47"/>
        <v>-0.15529746856708304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13589780</v>
      </c>
      <c r="K196" s="38">
        <f t="shared" si="42"/>
        <v>0.17010635461788401</v>
      </c>
      <c r="L196" s="33">
        <v>0</v>
      </c>
      <c r="M196" s="38">
        <f t="shared" si="43"/>
        <v>0</v>
      </c>
      <c r="N196" s="33">
        <f t="shared" si="44"/>
        <v>42813582</v>
      </c>
      <c r="O196" s="38">
        <f t="shared" si="45"/>
        <v>0.53590730402948794</v>
      </c>
      <c r="P196" s="33">
        <v>16099869</v>
      </c>
      <c r="Q196" s="33">
        <v>76294596</v>
      </c>
      <c r="R196" s="33">
        <v>76294596</v>
      </c>
      <c r="S196" s="33">
        <v>70483111</v>
      </c>
      <c r="T196" s="38">
        <f t="shared" si="46"/>
        <v>0.92382835345245162</v>
      </c>
      <c r="U196" s="38">
        <f t="shared" si="47"/>
        <v>-0.15590741763178317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391185070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74905234</v>
      </c>
      <c r="K198" s="39">
        <f t="shared" si="42"/>
        <v>0.19148285490547989</v>
      </c>
      <c r="L198" s="34">
        <f>SUM(L192:L197)</f>
        <v>0</v>
      </c>
      <c r="M198" s="39">
        <f t="shared" si="43"/>
        <v>0</v>
      </c>
      <c r="N198" s="34">
        <f t="shared" si="44"/>
        <v>255462955</v>
      </c>
      <c r="O198" s="39">
        <f t="shared" si="45"/>
        <v>0.65304883696098115</v>
      </c>
      <c r="P198" s="34">
        <f>SUM(P192:P197)</f>
        <v>81017767</v>
      </c>
      <c r="Q198" s="34">
        <f>SUM(Q192:Q197)</f>
        <v>404140086</v>
      </c>
      <c r="R198" s="34">
        <f>SUM(R192:R197)</f>
        <v>413860257</v>
      </c>
      <c r="S198" s="34">
        <f>SUM(S192:S197)</f>
        <v>257854086</v>
      </c>
      <c r="T198" s="39">
        <f t="shared" si="46"/>
        <v>0.62304626172403887</v>
      </c>
      <c r="U198" s="39">
        <f t="shared" si="47"/>
        <v>-7.5446821436093159E-2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1597206505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887148472</v>
      </c>
      <c r="K205" s="39">
        <f t="shared" si="42"/>
        <v>0.55543755251610372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1414027503</v>
      </c>
      <c r="O205" s="39">
        <f t="shared" si="45"/>
        <v>0.88531288757805304</v>
      </c>
      <c r="P205" s="34">
        <f>SUM(P173:P178,P180:P184,P186:P190,P192:P197,P199:P203)</f>
        <v>45466721</v>
      </c>
      <c r="Q205" s="34">
        <f>SUM(Q173:Q178,Q180:Q184,Q186:Q190,Q192:Q197,Q199:Q203)</f>
        <v>1982657230</v>
      </c>
      <c r="R205" s="34">
        <f>SUM(R173:R178,R180:R184,R186:R190,R192:R197,R199:R203)</f>
        <v>2295966405</v>
      </c>
      <c r="S205" s="34">
        <f>SUM(S173:S178,S180:S184,S186:S190,S192:S197,S199:S203)</f>
        <v>561301157</v>
      </c>
      <c r="T205" s="39">
        <f t="shared" si="46"/>
        <v>0.24447272215204735</v>
      </c>
      <c r="U205" s="39">
        <f t="shared" si="47"/>
        <v>18.512039849981704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46500539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-2361619</v>
      </c>
      <c r="K208" s="38">
        <f t="shared" ref="K208:K231" si="50">IF(($E208     =0),0,($J208     /$E208     ))</f>
        <v>-5.0786916684987242E-2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-1768070</v>
      </c>
      <c r="O208" s="38">
        <f t="shared" ref="O208:O231" si="53">IF(($E208     =0),0,($N208     /$E208     ))</f>
        <v>-3.8022570017951833E-2</v>
      </c>
      <c r="P208" s="33">
        <v>1210248</v>
      </c>
      <c r="Q208" s="33">
        <v>45595889</v>
      </c>
      <c r="R208" s="33">
        <v>45595889</v>
      </c>
      <c r="S208" s="33">
        <v>4625354</v>
      </c>
      <c r="T208" s="38">
        <f t="shared" ref="T208:T231" si="54">IF(($R208     =0),0,($S208     /$R208     ))</f>
        <v>0.10144234713791851</v>
      </c>
      <c r="U208" s="38">
        <f t="shared" ref="U208:U231" si="55">IF(($P208     =0),0,(($J208     /$P208     )-1))</f>
        <v>-2.9513512932886483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73732765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17343580</v>
      </c>
      <c r="K209" s="38">
        <f t="shared" si="50"/>
        <v>0.23522215666264515</v>
      </c>
      <c r="L209" s="33">
        <v>0</v>
      </c>
      <c r="M209" s="38">
        <f t="shared" si="51"/>
        <v>0</v>
      </c>
      <c r="N209" s="33">
        <f t="shared" si="52"/>
        <v>53162992</v>
      </c>
      <c r="O209" s="38">
        <f t="shared" si="53"/>
        <v>0.72102262813553786</v>
      </c>
      <c r="P209" s="33">
        <v>19848082</v>
      </c>
      <c r="Q209" s="33">
        <v>70226710</v>
      </c>
      <c r="R209" s="33">
        <v>76717981</v>
      </c>
      <c r="S209" s="33">
        <v>89206553</v>
      </c>
      <c r="T209" s="38">
        <f t="shared" si="54"/>
        <v>1.1627854622503686</v>
      </c>
      <c r="U209" s="38">
        <f t="shared" si="55"/>
        <v>-0.12618357783890655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25280450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6866398</v>
      </c>
      <c r="K210" s="38">
        <f t="shared" si="50"/>
        <v>0.27160901012442423</v>
      </c>
      <c r="L210" s="33">
        <v>0</v>
      </c>
      <c r="M210" s="38">
        <f t="shared" si="51"/>
        <v>0</v>
      </c>
      <c r="N210" s="33">
        <f t="shared" si="52"/>
        <v>20336722</v>
      </c>
      <c r="O210" s="38">
        <f t="shared" si="53"/>
        <v>0.80444462025003516</v>
      </c>
      <c r="P210" s="33">
        <v>6869790</v>
      </c>
      <c r="Q210" s="33">
        <v>41474424</v>
      </c>
      <c r="R210" s="33">
        <v>31147386</v>
      </c>
      <c r="S210" s="33">
        <v>21010058</v>
      </c>
      <c r="T210" s="38">
        <f t="shared" si="54"/>
        <v>0.67453679740572769</v>
      </c>
      <c r="U210" s="38">
        <f t="shared" si="55"/>
        <v>-4.9375599545253834E-4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6219710</v>
      </c>
      <c r="K211" s="38">
        <f t="shared" si="50"/>
        <v>0.24742905446624897</v>
      </c>
      <c r="L211" s="33">
        <v>0</v>
      </c>
      <c r="M211" s="38">
        <f t="shared" si="51"/>
        <v>0</v>
      </c>
      <c r="N211" s="33">
        <f t="shared" si="52"/>
        <v>22872776</v>
      </c>
      <c r="O211" s="38">
        <f t="shared" si="53"/>
        <v>0.90991209215515068</v>
      </c>
      <c r="P211" s="33">
        <v>9541020</v>
      </c>
      <c r="Q211" s="33">
        <v>26393225</v>
      </c>
      <c r="R211" s="33">
        <v>26393225</v>
      </c>
      <c r="S211" s="33">
        <v>31411870</v>
      </c>
      <c r="T211" s="38">
        <f t="shared" si="54"/>
        <v>1.1901489870980146</v>
      </c>
      <c r="U211" s="38">
        <f t="shared" si="55"/>
        <v>-0.34810848316008147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22110287</v>
      </c>
      <c r="K212" s="38">
        <f t="shared" si="50"/>
        <v>0.23502560842354861</v>
      </c>
      <c r="L212" s="33">
        <v>0</v>
      </c>
      <c r="M212" s="38">
        <f t="shared" si="51"/>
        <v>0</v>
      </c>
      <c r="N212" s="33">
        <f t="shared" si="52"/>
        <v>55832796</v>
      </c>
      <c r="O212" s="38">
        <f t="shared" si="53"/>
        <v>0.59348559563645065</v>
      </c>
      <c r="P212" s="33">
        <v>22123963</v>
      </c>
      <c r="Q212" s="33">
        <v>99516765</v>
      </c>
      <c r="R212" s="33">
        <v>98660220</v>
      </c>
      <c r="S212" s="33">
        <v>65043489</v>
      </c>
      <c r="T212" s="38">
        <f t="shared" si="54"/>
        <v>0.65926762579690168</v>
      </c>
      <c r="U212" s="38">
        <f t="shared" si="55"/>
        <v>-6.1815326666381232E-4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25039136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5883007</v>
      </c>
      <c r="K213" s="38">
        <f t="shared" si="50"/>
        <v>0.23495247599597685</v>
      </c>
      <c r="L213" s="33">
        <v>0</v>
      </c>
      <c r="M213" s="38">
        <f t="shared" si="51"/>
        <v>0</v>
      </c>
      <c r="N213" s="33">
        <f t="shared" si="52"/>
        <v>38562419</v>
      </c>
      <c r="O213" s="38">
        <f t="shared" si="53"/>
        <v>1.5400858480100912</v>
      </c>
      <c r="P213" s="33">
        <v>5545046</v>
      </c>
      <c r="Q213" s="33">
        <v>21965856</v>
      </c>
      <c r="R213" s="33">
        <v>23530340</v>
      </c>
      <c r="S213" s="33">
        <v>17217302</v>
      </c>
      <c r="T213" s="38">
        <f t="shared" si="54"/>
        <v>0.73170646917979087</v>
      </c>
      <c r="U213" s="38">
        <f t="shared" si="55"/>
        <v>6.0948277074707846E-2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128363560</v>
      </c>
      <c r="K214" s="38">
        <f t="shared" si="50"/>
        <v>0.19261515981728364</v>
      </c>
      <c r="L214" s="33">
        <v>0</v>
      </c>
      <c r="M214" s="38">
        <f t="shared" si="51"/>
        <v>0</v>
      </c>
      <c r="N214" s="33">
        <f t="shared" si="52"/>
        <v>383610465</v>
      </c>
      <c r="O214" s="38">
        <f t="shared" si="53"/>
        <v>0.57562435182973648</v>
      </c>
      <c r="P214" s="33">
        <v>155493305</v>
      </c>
      <c r="Q214" s="33">
        <v>631262388</v>
      </c>
      <c r="R214" s="33">
        <v>631262388</v>
      </c>
      <c r="S214" s="33">
        <v>402556104</v>
      </c>
      <c r="T214" s="38">
        <f t="shared" si="54"/>
        <v>0.63770012541916243</v>
      </c>
      <c r="U214" s="38">
        <f t="shared" si="55"/>
        <v>-0.17447532548105527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3287</v>
      </c>
      <c r="K215" s="38">
        <f t="shared" si="50"/>
        <v>2.3980447946304807E-2</v>
      </c>
      <c r="L215" s="33">
        <v>0</v>
      </c>
      <c r="M215" s="38">
        <f t="shared" si="51"/>
        <v>0</v>
      </c>
      <c r="N215" s="33">
        <f t="shared" si="52"/>
        <v>44287</v>
      </c>
      <c r="O215" s="38">
        <f t="shared" si="53"/>
        <v>0.32309768731305172</v>
      </c>
      <c r="P215" s="33">
        <v>40512</v>
      </c>
      <c r="Q215" s="33">
        <v>131802</v>
      </c>
      <c r="R215" s="33">
        <v>131802</v>
      </c>
      <c r="S215" s="33">
        <v>91453</v>
      </c>
      <c r="T215" s="38">
        <f t="shared" si="54"/>
        <v>0.69386655741187542</v>
      </c>
      <c r="U215" s="38">
        <f t="shared" si="55"/>
        <v>-0.91886354660347547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956328394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184428210</v>
      </c>
      <c r="K216" s="39">
        <f t="shared" si="50"/>
        <v>0.19285029196780284</v>
      </c>
      <c r="L216" s="34">
        <f>SUM(L208:L215)</f>
        <v>0</v>
      </c>
      <c r="M216" s="39">
        <f t="shared" si="51"/>
        <v>0</v>
      </c>
      <c r="N216" s="34">
        <f t="shared" si="52"/>
        <v>572654387</v>
      </c>
      <c r="O216" s="39">
        <f t="shared" si="53"/>
        <v>0.59880517047578119</v>
      </c>
      <c r="P216" s="34">
        <f>SUM(P208:P215)</f>
        <v>220671966</v>
      </c>
      <c r="Q216" s="34">
        <f>SUM(Q208:Q215)</f>
        <v>936567059</v>
      </c>
      <c r="R216" s="34">
        <f>SUM(R208:R215)</f>
        <v>933439231</v>
      </c>
      <c r="S216" s="34">
        <f>SUM(S208:S215)</f>
        <v>631162183</v>
      </c>
      <c r="T216" s="39">
        <f t="shared" si="54"/>
        <v>0.67616847678860847</v>
      </c>
      <c r="U216" s="39">
        <f t="shared" si="55"/>
        <v>-0.16424268409336595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18516692</v>
      </c>
      <c r="K217" s="38">
        <f t="shared" si="50"/>
        <v>0.27074189044586466</v>
      </c>
      <c r="L217" s="33">
        <v>0</v>
      </c>
      <c r="M217" s="38">
        <f t="shared" si="51"/>
        <v>0</v>
      </c>
      <c r="N217" s="33">
        <f t="shared" si="52"/>
        <v>64081745</v>
      </c>
      <c r="O217" s="38">
        <f t="shared" si="53"/>
        <v>0.93697150572952415</v>
      </c>
      <c r="P217" s="33">
        <v>20031649</v>
      </c>
      <c r="Q217" s="33">
        <v>80774969</v>
      </c>
      <c r="R217" s="33">
        <v>84584794</v>
      </c>
      <c r="S217" s="33">
        <v>70903899</v>
      </c>
      <c r="T217" s="38">
        <f t="shared" si="54"/>
        <v>0.83825822168462105</v>
      </c>
      <c r="U217" s="38">
        <f t="shared" si="55"/>
        <v>-7.5628172198903831E-2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537864635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103308620</v>
      </c>
      <c r="K218" s="38">
        <f t="shared" si="50"/>
        <v>0.19207178400937255</v>
      </c>
      <c r="L218" s="33">
        <v>0</v>
      </c>
      <c r="M218" s="38">
        <f t="shared" si="51"/>
        <v>0</v>
      </c>
      <c r="N218" s="33">
        <f t="shared" si="52"/>
        <v>337546639</v>
      </c>
      <c r="O218" s="38">
        <f t="shared" si="53"/>
        <v>0.62756801067614343</v>
      </c>
      <c r="P218" s="33">
        <v>108066516</v>
      </c>
      <c r="Q218" s="33">
        <v>572542566</v>
      </c>
      <c r="R218" s="33">
        <v>572542566</v>
      </c>
      <c r="S218" s="33">
        <v>320831458</v>
      </c>
      <c r="T218" s="38">
        <f t="shared" si="54"/>
        <v>0.56036262987650076</v>
      </c>
      <c r="U218" s="38">
        <f t="shared" si="55"/>
        <v>-4.4027476558974099E-2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33403607</v>
      </c>
      <c r="K219" s="38">
        <f t="shared" si="50"/>
        <v>0.20627461106783757</v>
      </c>
      <c r="L219" s="33">
        <v>0</v>
      </c>
      <c r="M219" s="38">
        <f t="shared" si="51"/>
        <v>0</v>
      </c>
      <c r="N219" s="33">
        <f t="shared" si="52"/>
        <v>115353073</v>
      </c>
      <c r="O219" s="38">
        <f t="shared" si="53"/>
        <v>0.71233056563486918</v>
      </c>
      <c r="P219" s="33">
        <v>35584370</v>
      </c>
      <c r="Q219" s="33">
        <v>159981876</v>
      </c>
      <c r="R219" s="33">
        <v>159182926</v>
      </c>
      <c r="S219" s="33">
        <v>116065919</v>
      </c>
      <c r="T219" s="38">
        <f t="shared" si="54"/>
        <v>0.72913547901487874</v>
      </c>
      <c r="U219" s="38">
        <f t="shared" si="55"/>
        <v>-6.1284294199953515E-2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4105513</v>
      </c>
      <c r="K220" s="38">
        <f t="shared" si="50"/>
        <v>0.20305459819403401</v>
      </c>
      <c r="L220" s="33">
        <v>0</v>
      </c>
      <c r="M220" s="38">
        <f t="shared" si="51"/>
        <v>0</v>
      </c>
      <c r="N220" s="33">
        <f t="shared" si="52"/>
        <v>12612605</v>
      </c>
      <c r="O220" s="38">
        <f t="shared" si="53"/>
        <v>0.62380692509195912</v>
      </c>
      <c r="P220" s="33">
        <v>4188086</v>
      </c>
      <c r="Q220" s="33">
        <v>21348106</v>
      </c>
      <c r="R220" s="33">
        <v>19348106</v>
      </c>
      <c r="S220" s="33">
        <v>13292034</v>
      </c>
      <c r="T220" s="38">
        <f t="shared" si="54"/>
        <v>0.68699406546563269</v>
      </c>
      <c r="U220" s="38">
        <f t="shared" si="55"/>
        <v>-1.971616628693873E-2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119893240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63115552</v>
      </c>
      <c r="K221" s="38">
        <f t="shared" si="50"/>
        <v>0.52643128169694975</v>
      </c>
      <c r="L221" s="33">
        <v>0</v>
      </c>
      <c r="M221" s="38">
        <f t="shared" si="51"/>
        <v>0</v>
      </c>
      <c r="N221" s="33">
        <f t="shared" si="52"/>
        <v>187847741</v>
      </c>
      <c r="O221" s="38">
        <f t="shared" si="53"/>
        <v>1.56679176407277</v>
      </c>
      <c r="P221" s="33">
        <v>107260266</v>
      </c>
      <c r="Q221" s="33">
        <v>116487213</v>
      </c>
      <c r="R221" s="33">
        <v>129794025</v>
      </c>
      <c r="S221" s="33">
        <v>209952545</v>
      </c>
      <c r="T221" s="38">
        <f t="shared" si="54"/>
        <v>1.6175825119838914</v>
      </c>
      <c r="U221" s="38">
        <f t="shared" si="55"/>
        <v>-0.41156632969752283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81910000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23233801</v>
      </c>
      <c r="K222" s="38">
        <f t="shared" si="50"/>
        <v>0.28365036015138567</v>
      </c>
      <c r="L222" s="33">
        <v>0</v>
      </c>
      <c r="M222" s="38">
        <f t="shared" si="51"/>
        <v>0</v>
      </c>
      <c r="N222" s="33">
        <f t="shared" si="52"/>
        <v>50426574</v>
      </c>
      <c r="O222" s="38">
        <f t="shared" si="53"/>
        <v>0.61563391527286049</v>
      </c>
      <c r="P222" s="33">
        <v>10867072</v>
      </c>
      <c r="Q222" s="33">
        <v>81000000</v>
      </c>
      <c r="R222" s="33">
        <v>73000000</v>
      </c>
      <c r="S222" s="33">
        <v>53263421</v>
      </c>
      <c r="T222" s="38">
        <f t="shared" si="54"/>
        <v>0.72963590410958901</v>
      </c>
      <c r="U222" s="38">
        <f t="shared" si="55"/>
        <v>1.1380000979104583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990216614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245683785</v>
      </c>
      <c r="K224" s="39">
        <f t="shared" si="50"/>
        <v>0.24811115217260937</v>
      </c>
      <c r="L224" s="34">
        <f>SUM(L217:L223)</f>
        <v>0</v>
      </c>
      <c r="M224" s="39">
        <f t="shared" si="51"/>
        <v>0</v>
      </c>
      <c r="N224" s="34">
        <f t="shared" si="52"/>
        <v>767868377</v>
      </c>
      <c r="O224" s="39">
        <f t="shared" si="53"/>
        <v>0.77545495212222326</v>
      </c>
      <c r="P224" s="34">
        <f>SUM(P217:P223)</f>
        <v>285997959</v>
      </c>
      <c r="Q224" s="34">
        <f>SUM(Q217:Q223)</f>
        <v>1032134730</v>
      </c>
      <c r="R224" s="34">
        <f>SUM(R217:R223)</f>
        <v>1038452417</v>
      </c>
      <c r="S224" s="34">
        <f>SUM(S217:S223)</f>
        <v>784309276</v>
      </c>
      <c r="T224" s="39">
        <f t="shared" si="54"/>
        <v>0.75526741828556987</v>
      </c>
      <c r="U224" s="39">
        <f t="shared" si="55"/>
        <v>-0.14095965628901563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13504574</v>
      </c>
      <c r="K225" s="38">
        <f t="shared" si="50"/>
        <v>0.21107928453666128</v>
      </c>
      <c r="L225" s="33">
        <v>0</v>
      </c>
      <c r="M225" s="38">
        <f t="shared" si="51"/>
        <v>0</v>
      </c>
      <c r="N225" s="33">
        <f t="shared" si="52"/>
        <v>40771162</v>
      </c>
      <c r="O225" s="38">
        <f t="shared" si="53"/>
        <v>0.63726169405183097</v>
      </c>
      <c r="P225" s="33">
        <v>12146178</v>
      </c>
      <c r="Q225" s="33">
        <v>59472324</v>
      </c>
      <c r="R225" s="33">
        <v>59472324</v>
      </c>
      <c r="S225" s="33">
        <v>37284422</v>
      </c>
      <c r="T225" s="38">
        <f t="shared" si="54"/>
        <v>0.6269205487917372</v>
      </c>
      <c r="U225" s="38">
        <f t="shared" si="55"/>
        <v>0.1118373203488372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44790017</v>
      </c>
      <c r="K226" s="38">
        <f t="shared" si="50"/>
        <v>0.24898442715011659</v>
      </c>
      <c r="L226" s="33">
        <v>0</v>
      </c>
      <c r="M226" s="38">
        <f t="shared" si="51"/>
        <v>0</v>
      </c>
      <c r="N226" s="33">
        <f t="shared" si="52"/>
        <v>171009261</v>
      </c>
      <c r="O226" s="38">
        <f t="shared" si="53"/>
        <v>0.95062796889426893</v>
      </c>
      <c r="P226" s="33">
        <v>99087124</v>
      </c>
      <c r="Q226" s="33">
        <v>152153765</v>
      </c>
      <c r="R226" s="33">
        <v>177584819</v>
      </c>
      <c r="S226" s="33">
        <v>169035061</v>
      </c>
      <c r="T226" s="38">
        <f t="shared" si="54"/>
        <v>0.9518553553837279</v>
      </c>
      <c r="U226" s="38">
        <f t="shared" si="55"/>
        <v>-0.54797338754125113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8398167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12130</v>
      </c>
      <c r="K227" s="38">
        <f t="shared" si="50"/>
        <v>1.4443627996442558E-3</v>
      </c>
      <c r="L227" s="33">
        <v>0</v>
      </c>
      <c r="M227" s="38">
        <f t="shared" si="51"/>
        <v>0</v>
      </c>
      <c r="N227" s="33">
        <f t="shared" si="52"/>
        <v>16564</v>
      </c>
      <c r="O227" s="38">
        <f t="shared" si="53"/>
        <v>1.9723351536114963E-3</v>
      </c>
      <c r="P227" s="33">
        <v>7863</v>
      </c>
      <c r="Q227" s="33">
        <v>53607900</v>
      </c>
      <c r="R227" s="33">
        <v>36249120</v>
      </c>
      <c r="S227" s="33">
        <v>15664</v>
      </c>
      <c r="T227" s="38">
        <f t="shared" si="54"/>
        <v>4.321208349333722E-4</v>
      </c>
      <c r="U227" s="38">
        <f t="shared" si="55"/>
        <v>0.54266819280172962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288573811</v>
      </c>
      <c r="K228" s="38">
        <f t="shared" si="50"/>
        <v>0.73913730386645415</v>
      </c>
      <c r="L228" s="33">
        <v>0</v>
      </c>
      <c r="M228" s="38">
        <f t="shared" si="51"/>
        <v>0</v>
      </c>
      <c r="N228" s="33">
        <f t="shared" si="52"/>
        <v>345150130</v>
      </c>
      <c r="O228" s="38">
        <f t="shared" si="53"/>
        <v>0.88404881798977986</v>
      </c>
      <c r="P228" s="33">
        <v>28147526</v>
      </c>
      <c r="Q228" s="33">
        <v>481132162</v>
      </c>
      <c r="R228" s="33">
        <v>476432162</v>
      </c>
      <c r="S228" s="33">
        <v>443111508</v>
      </c>
      <c r="T228" s="38">
        <f t="shared" si="54"/>
        <v>0.93006212288413892</v>
      </c>
      <c r="U228" s="38">
        <f t="shared" si="55"/>
        <v>9.2521909385570869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642687447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346880532</v>
      </c>
      <c r="K230" s="39">
        <f t="shared" si="50"/>
        <v>0.53973441307933312</v>
      </c>
      <c r="L230" s="34">
        <f>SUM(L225:L229)</f>
        <v>0</v>
      </c>
      <c r="M230" s="39">
        <f t="shared" si="51"/>
        <v>0</v>
      </c>
      <c r="N230" s="34">
        <f t="shared" si="52"/>
        <v>556947117</v>
      </c>
      <c r="O230" s="39">
        <f t="shared" si="53"/>
        <v>0.86659093716513802</v>
      </c>
      <c r="P230" s="34">
        <f>SUM(P225:P229)</f>
        <v>139388691</v>
      </c>
      <c r="Q230" s="34">
        <f>SUM(Q225:Q229)</f>
        <v>746366151</v>
      </c>
      <c r="R230" s="34">
        <f>SUM(R225:R229)</f>
        <v>749738425</v>
      </c>
      <c r="S230" s="34">
        <f>SUM(S225:S229)</f>
        <v>649446655</v>
      </c>
      <c r="T230" s="39">
        <f t="shared" si="54"/>
        <v>0.86623098582682356</v>
      </c>
      <c r="U230" s="39">
        <f t="shared" si="55"/>
        <v>1.4885844720358268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2589232455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776992527</v>
      </c>
      <c r="K231" s="39">
        <f t="shared" si="50"/>
        <v>0.30008604499745467</v>
      </c>
      <c r="L231" s="34">
        <f>SUM(L208:L215,L217:L223,L225:L229)</f>
        <v>0</v>
      </c>
      <c r="M231" s="39">
        <f t="shared" si="51"/>
        <v>0</v>
      </c>
      <c r="N231" s="34">
        <f t="shared" si="52"/>
        <v>1897469881</v>
      </c>
      <c r="O231" s="39">
        <f t="shared" si="53"/>
        <v>0.73283102771859854</v>
      </c>
      <c r="P231" s="34">
        <f>SUM(P208:P215,P217:P223,P225:P229)</f>
        <v>646058616</v>
      </c>
      <c r="Q231" s="34">
        <f>SUM(Q208:Q215,Q217:Q223,Q225:Q229)</f>
        <v>2715067940</v>
      </c>
      <c r="R231" s="34">
        <f>SUM(R208:R215,R217:R223,R225:R229)</f>
        <v>2721630073</v>
      </c>
      <c r="S231" s="34">
        <f>SUM(S208:S215,S217:S223,S225:S229)</f>
        <v>2064918114</v>
      </c>
      <c r="T231" s="39">
        <f t="shared" si="54"/>
        <v>0.75870638500252929</v>
      </c>
      <c r="U231" s="39">
        <f t="shared" si="55"/>
        <v>0.20266568351129299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14203623</v>
      </c>
      <c r="K234" s="38">
        <f t="shared" ref="K234:K260" si="58">IF(($E234     =0),0,($J234     /$E234     ))</f>
        <v>0.25140128430455733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38542640</v>
      </c>
      <c r="O234" s="38">
        <f t="shared" ref="O234:O260" si="61">IF(($E234     =0),0,($N234     /$E234     ))</f>
        <v>0.68219701385260678</v>
      </c>
      <c r="P234" s="33">
        <v>6760688</v>
      </c>
      <c r="Q234" s="33">
        <v>56704622</v>
      </c>
      <c r="R234" s="33">
        <v>56704622</v>
      </c>
      <c r="S234" s="33">
        <v>35196252</v>
      </c>
      <c r="T234" s="38">
        <f t="shared" ref="T234:T260" si="62">IF(($R234     =0),0,($S234     /$R234     ))</f>
        <v>0.62069458817660406</v>
      </c>
      <c r="U234" s="38">
        <f t="shared" ref="U234:U260" si="63">IF(($P234     =0),0,(($J234     /$P234     )-1))</f>
        <v>1.1009138419048474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33783241</v>
      </c>
      <c r="K235" s="38">
        <f t="shared" si="58"/>
        <v>0.14672866384436675</v>
      </c>
      <c r="L235" s="33">
        <v>0</v>
      </c>
      <c r="M235" s="38">
        <f t="shared" si="59"/>
        <v>0</v>
      </c>
      <c r="N235" s="33">
        <f t="shared" si="60"/>
        <v>141740705</v>
      </c>
      <c r="O235" s="38">
        <f t="shared" si="61"/>
        <v>0.61561364870257873</v>
      </c>
      <c r="P235" s="33">
        <v>27674408</v>
      </c>
      <c r="Q235" s="33">
        <v>209337147</v>
      </c>
      <c r="R235" s="33">
        <v>236970781</v>
      </c>
      <c r="S235" s="33">
        <v>146258641</v>
      </c>
      <c r="T235" s="38">
        <f t="shared" si="62"/>
        <v>0.61720116034052319</v>
      </c>
      <c r="U235" s="38">
        <f t="shared" si="63"/>
        <v>0.22073942828334392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366074472</v>
      </c>
      <c r="K236" s="38">
        <f t="shared" si="58"/>
        <v>0.37041589594853885</v>
      </c>
      <c r="L236" s="33">
        <v>0</v>
      </c>
      <c r="M236" s="38">
        <f t="shared" si="59"/>
        <v>0</v>
      </c>
      <c r="N236" s="33">
        <f t="shared" si="60"/>
        <v>792549959</v>
      </c>
      <c r="O236" s="38">
        <f t="shared" si="61"/>
        <v>0.80194912675299224</v>
      </c>
      <c r="P236" s="33">
        <v>108730118</v>
      </c>
      <c r="Q236" s="33">
        <v>941132053</v>
      </c>
      <c r="R236" s="33">
        <v>964795787</v>
      </c>
      <c r="S236" s="33">
        <v>714708357</v>
      </c>
      <c r="T236" s="38">
        <f t="shared" si="62"/>
        <v>0.74078718691585665</v>
      </c>
      <c r="U236" s="38">
        <f t="shared" si="63"/>
        <v>2.3668175730297651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773080</v>
      </c>
      <c r="K237" s="38">
        <f t="shared" si="58"/>
        <v>0.12654763362407359</v>
      </c>
      <c r="L237" s="33">
        <v>0</v>
      </c>
      <c r="M237" s="38">
        <f t="shared" si="59"/>
        <v>0</v>
      </c>
      <c r="N237" s="33">
        <f t="shared" si="60"/>
        <v>3395009</v>
      </c>
      <c r="O237" s="38">
        <f t="shared" si="61"/>
        <v>0.55573854592336169</v>
      </c>
      <c r="P237" s="33">
        <v>1202816</v>
      </c>
      <c r="Q237" s="33">
        <v>5879696</v>
      </c>
      <c r="R237" s="33">
        <v>5879696</v>
      </c>
      <c r="S237" s="33">
        <v>3663099</v>
      </c>
      <c r="T237" s="38">
        <f t="shared" si="62"/>
        <v>0.62300823035748787</v>
      </c>
      <c r="U237" s="38">
        <f t="shared" si="63"/>
        <v>-0.35727492816856443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334351789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72928494</v>
      </c>
      <c r="K238" s="38">
        <f t="shared" si="58"/>
        <v>0.21811904825788145</v>
      </c>
      <c r="L238" s="33">
        <v>0</v>
      </c>
      <c r="M238" s="38">
        <f t="shared" si="59"/>
        <v>0</v>
      </c>
      <c r="N238" s="33">
        <f t="shared" si="60"/>
        <v>314305738</v>
      </c>
      <c r="O238" s="38">
        <f t="shared" si="61"/>
        <v>0.94004503143244733</v>
      </c>
      <c r="P238" s="33">
        <v>161431252</v>
      </c>
      <c r="Q238" s="33">
        <v>267414615</v>
      </c>
      <c r="R238" s="33">
        <v>300709615</v>
      </c>
      <c r="S238" s="33">
        <v>252696017</v>
      </c>
      <c r="T238" s="38">
        <f t="shared" si="62"/>
        <v>0.84033234853498118</v>
      </c>
      <c r="U238" s="38">
        <f t="shared" si="63"/>
        <v>-0.54823806978837042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1615481157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487762910</v>
      </c>
      <c r="K240" s="39">
        <f t="shared" si="58"/>
        <v>0.30193042356853689</v>
      </c>
      <c r="L240" s="34">
        <f>SUM(L234:L239)</f>
        <v>0</v>
      </c>
      <c r="M240" s="39">
        <f t="shared" si="59"/>
        <v>0</v>
      </c>
      <c r="N240" s="34">
        <f t="shared" si="60"/>
        <v>1290534051</v>
      </c>
      <c r="O240" s="39">
        <f t="shared" si="61"/>
        <v>0.79885428895782529</v>
      </c>
      <c r="P240" s="34">
        <f>SUM(P234:P239)</f>
        <v>305799282</v>
      </c>
      <c r="Q240" s="34">
        <f>SUM(Q234:Q239)</f>
        <v>1480468133</v>
      </c>
      <c r="R240" s="34">
        <f>SUM(R234:R239)</f>
        <v>1565060501</v>
      </c>
      <c r="S240" s="34">
        <f>SUM(S234:S239)</f>
        <v>1152522366</v>
      </c>
      <c r="T240" s="39">
        <f t="shared" si="62"/>
        <v>0.73640754799165431</v>
      </c>
      <c r="U240" s="39">
        <f t="shared" si="63"/>
        <v>0.59504269208846616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7853410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1567228</v>
      </c>
      <c r="K242" s="38">
        <f t="shared" si="58"/>
        <v>0.19956019105076647</v>
      </c>
      <c r="L242" s="33">
        <v>0</v>
      </c>
      <c r="M242" s="38">
        <f t="shared" si="59"/>
        <v>0</v>
      </c>
      <c r="N242" s="33">
        <f t="shared" si="60"/>
        <v>5444433</v>
      </c>
      <c r="O242" s="38">
        <f t="shared" si="61"/>
        <v>0.69325719655538165</v>
      </c>
      <c r="P242" s="33">
        <v>3228708</v>
      </c>
      <c r="Q242" s="33">
        <v>7710400</v>
      </c>
      <c r="R242" s="33">
        <v>7710400</v>
      </c>
      <c r="S242" s="33">
        <v>7481616</v>
      </c>
      <c r="T242" s="38">
        <f t="shared" si="62"/>
        <v>0.97032786885245903</v>
      </c>
      <c r="U242" s="38">
        <f t="shared" si="63"/>
        <v>-0.51459593125175762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178641620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33001002</v>
      </c>
      <c r="K243" s="38">
        <f t="shared" si="58"/>
        <v>0.18473299783107655</v>
      </c>
      <c r="L243" s="33">
        <v>0</v>
      </c>
      <c r="M243" s="38">
        <f t="shared" si="59"/>
        <v>0</v>
      </c>
      <c r="N243" s="33">
        <f t="shared" si="60"/>
        <v>122269911</v>
      </c>
      <c r="O243" s="38">
        <f t="shared" si="61"/>
        <v>0.68444246643083506</v>
      </c>
      <c r="P243" s="33">
        <v>40585240</v>
      </c>
      <c r="Q243" s="33">
        <v>217389384</v>
      </c>
      <c r="R243" s="33">
        <v>217389384</v>
      </c>
      <c r="S243" s="33">
        <v>117839556</v>
      </c>
      <c r="T243" s="38">
        <f t="shared" si="62"/>
        <v>0.54206674600080751</v>
      </c>
      <c r="U243" s="38">
        <f t="shared" si="63"/>
        <v>-0.18687182828042903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-182556</v>
      </c>
      <c r="K244" s="38">
        <f t="shared" si="58"/>
        <v>-2.7270567210051395E-3</v>
      </c>
      <c r="L244" s="33">
        <v>0</v>
      </c>
      <c r="M244" s="38">
        <f t="shared" si="59"/>
        <v>0</v>
      </c>
      <c r="N244" s="33">
        <f t="shared" si="60"/>
        <v>9277142</v>
      </c>
      <c r="O244" s="38">
        <f t="shared" si="61"/>
        <v>0.13858373563629278</v>
      </c>
      <c r="P244" s="33">
        <v>0</v>
      </c>
      <c r="Q244" s="33">
        <v>42635459</v>
      </c>
      <c r="R244" s="33">
        <v>52574679</v>
      </c>
      <c r="S244" s="33">
        <v>1043</v>
      </c>
      <c r="T244" s="38">
        <f t="shared" si="62"/>
        <v>1.9838447325565223E-5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8108292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3894752</v>
      </c>
      <c r="K245" s="38">
        <f t="shared" si="58"/>
        <v>0.48034185251345168</v>
      </c>
      <c r="L245" s="33">
        <v>0</v>
      </c>
      <c r="M245" s="38">
        <f t="shared" si="59"/>
        <v>0</v>
      </c>
      <c r="N245" s="33">
        <f t="shared" si="60"/>
        <v>8418950</v>
      </c>
      <c r="O245" s="38">
        <f t="shared" si="61"/>
        <v>1.038313617713817</v>
      </c>
      <c r="P245" s="33">
        <v>1953613</v>
      </c>
      <c r="Q245" s="33">
        <v>24924415</v>
      </c>
      <c r="R245" s="33">
        <v>21725000</v>
      </c>
      <c r="S245" s="33">
        <v>6016896</v>
      </c>
      <c r="T245" s="38">
        <f t="shared" si="62"/>
        <v>0.27695723820483314</v>
      </c>
      <c r="U245" s="38">
        <f t="shared" si="63"/>
        <v>0.99361490735370817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261545824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38280426</v>
      </c>
      <c r="K247" s="39">
        <f t="shared" si="58"/>
        <v>0.14636221452344811</v>
      </c>
      <c r="L247" s="34">
        <f>SUM(L241:L246)</f>
        <v>0</v>
      </c>
      <c r="M247" s="39">
        <f t="shared" si="59"/>
        <v>0</v>
      </c>
      <c r="N247" s="34">
        <f t="shared" si="60"/>
        <v>145410436</v>
      </c>
      <c r="O247" s="39">
        <f t="shared" si="61"/>
        <v>0.55596542806969074</v>
      </c>
      <c r="P247" s="34">
        <f>SUM(P241:P246)</f>
        <v>45767561</v>
      </c>
      <c r="Q247" s="34">
        <f>SUM(Q241:Q246)</f>
        <v>292659658</v>
      </c>
      <c r="R247" s="34">
        <f>SUM(R241:R246)</f>
        <v>299399463</v>
      </c>
      <c r="S247" s="34">
        <f>SUM(S241:S246)</f>
        <v>131339111</v>
      </c>
      <c r="T247" s="39">
        <f t="shared" si="62"/>
        <v>0.43867517223970437</v>
      </c>
      <c r="U247" s="39">
        <f t="shared" si="63"/>
        <v>-0.1635904303486917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6462122</v>
      </c>
      <c r="K248" s="38">
        <f t="shared" si="58"/>
        <v>0.15564120932429795</v>
      </c>
      <c r="L248" s="33">
        <v>0</v>
      </c>
      <c r="M248" s="38">
        <f t="shared" si="59"/>
        <v>0</v>
      </c>
      <c r="N248" s="33">
        <f t="shared" si="60"/>
        <v>23265621</v>
      </c>
      <c r="O248" s="38">
        <f t="shared" si="61"/>
        <v>0.56035608552744476</v>
      </c>
      <c r="P248" s="33">
        <v>10394364</v>
      </c>
      <c r="Q248" s="33">
        <v>32371332</v>
      </c>
      <c r="R248" s="33">
        <v>32371332</v>
      </c>
      <c r="S248" s="33">
        <v>33213268</v>
      </c>
      <c r="T248" s="38">
        <f t="shared" si="62"/>
        <v>1.0260086918882423</v>
      </c>
      <c r="U248" s="38">
        <f t="shared" si="63"/>
        <v>-0.37830520462820039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1618979</v>
      </c>
      <c r="K249" s="38">
        <f t="shared" si="58"/>
        <v>8.9445128044654418E-2</v>
      </c>
      <c r="L249" s="33">
        <v>0</v>
      </c>
      <c r="M249" s="38">
        <f t="shared" si="59"/>
        <v>0</v>
      </c>
      <c r="N249" s="33">
        <f t="shared" si="60"/>
        <v>4313077</v>
      </c>
      <c r="O249" s="38">
        <f t="shared" si="61"/>
        <v>0.23828828201690938</v>
      </c>
      <c r="P249" s="33">
        <v>0</v>
      </c>
      <c r="Q249" s="33">
        <v>11647032</v>
      </c>
      <c r="R249" s="33">
        <v>11678000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288254</v>
      </c>
      <c r="K250" s="38">
        <f t="shared" si="58"/>
        <v>0.19512865450759553</v>
      </c>
      <c r="L250" s="33">
        <v>0</v>
      </c>
      <c r="M250" s="38">
        <f t="shared" si="59"/>
        <v>0</v>
      </c>
      <c r="N250" s="33">
        <f t="shared" si="60"/>
        <v>886685</v>
      </c>
      <c r="O250" s="38">
        <f t="shared" si="61"/>
        <v>0.60022636640625049</v>
      </c>
      <c r="P250" s="33">
        <v>434439</v>
      </c>
      <c r="Q250" s="33">
        <v>1109742</v>
      </c>
      <c r="R250" s="33">
        <v>1109742</v>
      </c>
      <c r="S250" s="33">
        <v>805742</v>
      </c>
      <c r="T250" s="38">
        <f t="shared" si="62"/>
        <v>0.72606245415601101</v>
      </c>
      <c r="U250" s="38">
        <f t="shared" si="63"/>
        <v>-0.33649142917647812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50347035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5177745</v>
      </c>
      <c r="K251" s="38">
        <f t="shared" si="58"/>
        <v>0.10284111070294408</v>
      </c>
      <c r="L251" s="33">
        <v>0</v>
      </c>
      <c r="M251" s="38">
        <f t="shared" si="59"/>
        <v>0</v>
      </c>
      <c r="N251" s="33">
        <f t="shared" si="60"/>
        <v>5177745</v>
      </c>
      <c r="O251" s="38">
        <f t="shared" si="61"/>
        <v>0.10284111070294408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168558824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0.71519215155416604</v>
      </c>
      <c r="P253" s="33">
        <v>36600359</v>
      </c>
      <c r="Q253" s="33">
        <v>133406464</v>
      </c>
      <c r="R253" s="33">
        <v>169891112</v>
      </c>
      <c r="S253" s="33">
        <v>103961177</v>
      </c>
      <c r="T253" s="38">
        <f t="shared" si="62"/>
        <v>0.61192828616013772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280002709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13547100</v>
      </c>
      <c r="K254" s="39">
        <f t="shared" si="58"/>
        <v>4.8382031903841327E-2</v>
      </c>
      <c r="L254" s="34">
        <f>SUM(L248:L253)</f>
        <v>0</v>
      </c>
      <c r="M254" s="39">
        <f t="shared" si="59"/>
        <v>0</v>
      </c>
      <c r="N254" s="34">
        <f t="shared" si="60"/>
        <v>154195076</v>
      </c>
      <c r="O254" s="39">
        <f t="shared" si="61"/>
        <v>0.55069137206097529</v>
      </c>
      <c r="P254" s="34">
        <f>SUM(P248:P253)</f>
        <v>47429162</v>
      </c>
      <c r="Q254" s="34">
        <f>SUM(Q248:Q253)</f>
        <v>178534570</v>
      </c>
      <c r="R254" s="34">
        <f>SUM(R248:R253)</f>
        <v>215050186</v>
      </c>
      <c r="S254" s="34">
        <f>SUM(S248:S253)</f>
        <v>137980187</v>
      </c>
      <c r="T254" s="39">
        <f t="shared" si="62"/>
        <v>0.64161854293862364</v>
      </c>
      <c r="U254" s="39">
        <f t="shared" si="63"/>
        <v>-0.71437193007964173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903128180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198502043</v>
      </c>
      <c r="K255" s="38">
        <f t="shared" si="58"/>
        <v>0.21979387577076823</v>
      </c>
      <c r="L255" s="33">
        <v>0</v>
      </c>
      <c r="M255" s="38">
        <f t="shared" si="59"/>
        <v>0</v>
      </c>
      <c r="N255" s="33">
        <f t="shared" si="60"/>
        <v>622189274</v>
      </c>
      <c r="O255" s="38">
        <f t="shared" si="61"/>
        <v>0.68892687414537324</v>
      </c>
      <c r="P255" s="33">
        <v>209100654</v>
      </c>
      <c r="Q255" s="33">
        <v>816264621</v>
      </c>
      <c r="R255" s="33">
        <v>815136446</v>
      </c>
      <c r="S255" s="33">
        <v>620328406</v>
      </c>
      <c r="T255" s="38">
        <f t="shared" si="62"/>
        <v>0.76101174109444736</v>
      </c>
      <c r="U255" s="38">
        <f t="shared" si="63"/>
        <v>-5.0686646824165349E-2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100559300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12047191</v>
      </c>
      <c r="K256" s="38">
        <f t="shared" si="58"/>
        <v>0.11980185820704799</v>
      </c>
      <c r="L256" s="33">
        <v>0</v>
      </c>
      <c r="M256" s="38">
        <f t="shared" si="59"/>
        <v>0</v>
      </c>
      <c r="N256" s="33">
        <f t="shared" si="60"/>
        <v>92566261</v>
      </c>
      <c r="O256" s="38">
        <f t="shared" si="61"/>
        <v>0.92051417422356763</v>
      </c>
      <c r="P256" s="33">
        <v>43625279</v>
      </c>
      <c r="Q256" s="33">
        <v>77240000</v>
      </c>
      <c r="R256" s="33">
        <v>77240000</v>
      </c>
      <c r="S256" s="33">
        <v>83621632</v>
      </c>
      <c r="T256" s="38">
        <f t="shared" si="62"/>
        <v>1.082620818228897</v>
      </c>
      <c r="U256" s="38">
        <f t="shared" si="63"/>
        <v>-0.72384839074610841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38703649</v>
      </c>
      <c r="K257" s="38">
        <f t="shared" si="58"/>
        <v>0.3920088478285112</v>
      </c>
      <c r="L257" s="33">
        <v>0</v>
      </c>
      <c r="M257" s="38">
        <f t="shared" si="59"/>
        <v>0</v>
      </c>
      <c r="N257" s="33">
        <f t="shared" si="60"/>
        <v>107731634</v>
      </c>
      <c r="O257" s="38">
        <f t="shared" si="61"/>
        <v>1.0911569014855127</v>
      </c>
      <c r="P257" s="33">
        <v>47124826</v>
      </c>
      <c r="Q257" s="33">
        <v>110340000</v>
      </c>
      <c r="R257" s="33">
        <v>110340000</v>
      </c>
      <c r="S257" s="33">
        <v>120388763</v>
      </c>
      <c r="T257" s="38">
        <f t="shared" si="62"/>
        <v>1.091070899039333</v>
      </c>
      <c r="U257" s="38">
        <f t="shared" si="63"/>
        <v>-0.17869937599345198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1102419050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249252883</v>
      </c>
      <c r="K259" s="39">
        <f t="shared" si="58"/>
        <v>0.22609631337557165</v>
      </c>
      <c r="L259" s="34">
        <f>SUM(L255:L258)</f>
        <v>0</v>
      </c>
      <c r="M259" s="39">
        <f t="shared" si="59"/>
        <v>0</v>
      </c>
      <c r="N259" s="34">
        <f t="shared" si="60"/>
        <v>822487169</v>
      </c>
      <c r="O259" s="39">
        <f t="shared" si="61"/>
        <v>0.74607488776613573</v>
      </c>
      <c r="P259" s="34">
        <f>SUM(P255:P258)</f>
        <v>299850759</v>
      </c>
      <c r="Q259" s="34">
        <f>SUM(Q255:Q258)</f>
        <v>1003844621</v>
      </c>
      <c r="R259" s="34">
        <f>SUM(R255:R258)</f>
        <v>1002716446</v>
      </c>
      <c r="S259" s="34">
        <f>SUM(S255:S258)</f>
        <v>824338801</v>
      </c>
      <c r="T259" s="39">
        <f t="shared" si="62"/>
        <v>0.82210559554340845</v>
      </c>
      <c r="U259" s="39">
        <f t="shared" si="63"/>
        <v>-0.16874353151128763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3259448740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788843319</v>
      </c>
      <c r="K260" s="39">
        <f t="shared" si="58"/>
        <v>0.24201740291826157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2412626732</v>
      </c>
      <c r="O260" s="39">
        <f t="shared" si="61"/>
        <v>0.74019471525727998</v>
      </c>
      <c r="P260" s="34">
        <f>SUM(P234:P239,P241:P246,P248:P253,P255:P258)</f>
        <v>698846764</v>
      </c>
      <c r="Q260" s="34">
        <f>SUM(Q234:Q239,Q241:Q246,Q248:Q253,Q255:Q258)</f>
        <v>2955506982</v>
      </c>
      <c r="R260" s="34">
        <f>SUM(R234:R239,R241:R246,R248:R253,R255:R258)</f>
        <v>3082226596</v>
      </c>
      <c r="S260" s="34">
        <f>SUM(S234:S239,S241:S246,S248:S253,S255:S258)</f>
        <v>2246180465</v>
      </c>
      <c r="T260" s="39">
        <f t="shared" si="62"/>
        <v>0.72875254139816004</v>
      </c>
      <c r="U260" s="39">
        <f t="shared" si="63"/>
        <v>0.12877866742186139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70042153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1485406</v>
      </c>
      <c r="K263" s="38">
        <f t="shared" ref="K263:K299" si="66">IF(($E263     =0),0,($J263     /$E263     ))</f>
        <v>2.1207314972171116E-2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5670930</v>
      </c>
      <c r="O263" s="38">
        <f t="shared" ref="O263:O299" si="69">IF(($E263     =0),0,($N263     /$E263     ))</f>
        <v>8.0964530030937232E-2</v>
      </c>
      <c r="P263" s="33">
        <v>2434005</v>
      </c>
      <c r="Q263" s="33">
        <v>28392685</v>
      </c>
      <c r="R263" s="33">
        <v>20655536</v>
      </c>
      <c r="S263" s="33">
        <v>15308044</v>
      </c>
      <c r="T263" s="38">
        <f t="shared" ref="T263:T299" si="70">IF(($R263     =0),0,($S263     /$R263     ))</f>
        <v>0.74111095446760622</v>
      </c>
      <c r="U263" s="38">
        <f t="shared" ref="U263:U299" si="71">IF(($P263     =0),0,(($J263     /$P263     )-1))</f>
        <v>-0.38972762997610932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17723329</v>
      </c>
      <c r="K264" s="38">
        <f t="shared" si="66"/>
        <v>0.21526915371630279</v>
      </c>
      <c r="L264" s="33">
        <v>0</v>
      </c>
      <c r="M264" s="38">
        <f t="shared" si="67"/>
        <v>0</v>
      </c>
      <c r="N264" s="33">
        <f t="shared" si="68"/>
        <v>64154273</v>
      </c>
      <c r="O264" s="38">
        <f t="shared" si="69"/>
        <v>0.77922359033083766</v>
      </c>
      <c r="P264" s="33">
        <v>10313769</v>
      </c>
      <c r="Q264" s="33">
        <v>67144884</v>
      </c>
      <c r="R264" s="33">
        <v>72340874</v>
      </c>
      <c r="S264" s="33">
        <v>58462403</v>
      </c>
      <c r="T264" s="38">
        <f t="shared" si="70"/>
        <v>0.80815173728755341</v>
      </c>
      <c r="U264" s="38">
        <f t="shared" si="71"/>
        <v>0.71841438372335076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59135929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13914279</v>
      </c>
      <c r="K265" s="38">
        <f t="shared" si="66"/>
        <v>0.2352931497871624</v>
      </c>
      <c r="L265" s="33">
        <v>0</v>
      </c>
      <c r="M265" s="38">
        <f t="shared" si="67"/>
        <v>0</v>
      </c>
      <c r="N265" s="33">
        <f t="shared" si="68"/>
        <v>38337410</v>
      </c>
      <c r="O265" s="38">
        <f t="shared" si="69"/>
        <v>0.64829301996760713</v>
      </c>
      <c r="P265" s="33">
        <v>5561728</v>
      </c>
      <c r="Q265" s="33">
        <v>85967200</v>
      </c>
      <c r="R265" s="33">
        <v>45092794</v>
      </c>
      <c r="S265" s="33">
        <v>17495705</v>
      </c>
      <c r="T265" s="38">
        <f t="shared" si="70"/>
        <v>0.38799336763208775</v>
      </c>
      <c r="U265" s="38">
        <f t="shared" si="71"/>
        <v>1.5017906305378474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211509102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33123014</v>
      </c>
      <c r="K267" s="39">
        <f t="shared" si="66"/>
        <v>0.15660325577856218</v>
      </c>
      <c r="L267" s="34">
        <f>SUM(L263:L266)</f>
        <v>0</v>
      </c>
      <c r="M267" s="39">
        <f t="shared" si="67"/>
        <v>0</v>
      </c>
      <c r="N267" s="34">
        <f t="shared" si="68"/>
        <v>108162613</v>
      </c>
      <c r="O267" s="39">
        <f t="shared" si="69"/>
        <v>0.51138514596880091</v>
      </c>
      <c r="P267" s="34">
        <f>SUM(P263:P266)</f>
        <v>18309502</v>
      </c>
      <c r="Q267" s="34">
        <f>SUM(Q263:Q266)</f>
        <v>181504769</v>
      </c>
      <c r="R267" s="34">
        <f>SUM(R263:R266)</f>
        <v>138089204</v>
      </c>
      <c r="S267" s="34">
        <f>SUM(S263:S266)</f>
        <v>91266152</v>
      </c>
      <c r="T267" s="39">
        <f t="shared" si="70"/>
        <v>0.66092170391539085</v>
      </c>
      <c r="U267" s="39">
        <f t="shared" si="71"/>
        <v>0.80906143706147771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421276</v>
      </c>
      <c r="K268" s="38">
        <f t="shared" si="66"/>
        <v>7.7759727764536116E-2</v>
      </c>
      <c r="L268" s="33">
        <v>0</v>
      </c>
      <c r="M268" s="38">
        <f t="shared" si="67"/>
        <v>0</v>
      </c>
      <c r="N268" s="33">
        <f t="shared" si="68"/>
        <v>1440790</v>
      </c>
      <c r="O268" s="38">
        <f t="shared" si="69"/>
        <v>0.26594308283848589</v>
      </c>
      <c r="P268" s="33">
        <v>-12949</v>
      </c>
      <c r="Q268" s="33">
        <v>5165303</v>
      </c>
      <c r="R268" s="33">
        <v>5165303</v>
      </c>
      <c r="S268" s="33">
        <v>2464710</v>
      </c>
      <c r="T268" s="38">
        <f t="shared" si="70"/>
        <v>0.47716658635514703</v>
      </c>
      <c r="U268" s="38">
        <f t="shared" si="71"/>
        <v>-33.533477488609158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40366828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10220504</v>
      </c>
      <c r="K269" s="38">
        <f t="shared" si="66"/>
        <v>0.25319066437422333</v>
      </c>
      <c r="L269" s="33">
        <v>0</v>
      </c>
      <c r="M269" s="38">
        <f t="shared" si="67"/>
        <v>0</v>
      </c>
      <c r="N269" s="33">
        <f t="shared" si="68"/>
        <v>26849606</v>
      </c>
      <c r="O269" s="38">
        <f t="shared" si="69"/>
        <v>0.66514034741595252</v>
      </c>
      <c r="P269" s="33">
        <v>9119226</v>
      </c>
      <c r="Q269" s="33">
        <v>43243776</v>
      </c>
      <c r="R269" s="33">
        <v>41598047</v>
      </c>
      <c r="S269" s="33">
        <v>24980057</v>
      </c>
      <c r="T269" s="38">
        <f t="shared" si="70"/>
        <v>0.60051033165090661</v>
      </c>
      <c r="U269" s="38">
        <f t="shared" si="71"/>
        <v>0.12076441575195096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5745512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1293841</v>
      </c>
      <c r="K270" s="38">
        <f t="shared" si="66"/>
        <v>0.22519159302077865</v>
      </c>
      <c r="L270" s="33">
        <v>0</v>
      </c>
      <c r="M270" s="38">
        <f t="shared" si="67"/>
        <v>0</v>
      </c>
      <c r="N270" s="33">
        <f t="shared" si="68"/>
        <v>4166614</v>
      </c>
      <c r="O270" s="38">
        <f t="shared" si="69"/>
        <v>0.72519455185194981</v>
      </c>
      <c r="P270" s="33">
        <v>1588</v>
      </c>
      <c r="Q270" s="33">
        <v>5160561</v>
      </c>
      <c r="R270" s="33">
        <v>5160561</v>
      </c>
      <c r="S270" s="33">
        <v>1588</v>
      </c>
      <c r="T270" s="38">
        <f t="shared" si="70"/>
        <v>3.077184825448241E-4</v>
      </c>
      <c r="U270" s="38">
        <f t="shared" si="71"/>
        <v>813.76133501259449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12903204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2548705</v>
      </c>
      <c r="K271" s="38">
        <f t="shared" si="66"/>
        <v>0.19752497131720154</v>
      </c>
      <c r="L271" s="33">
        <v>0</v>
      </c>
      <c r="M271" s="38">
        <f t="shared" si="67"/>
        <v>0</v>
      </c>
      <c r="N271" s="33">
        <f t="shared" si="68"/>
        <v>7327140</v>
      </c>
      <c r="O271" s="38">
        <f t="shared" si="69"/>
        <v>0.56785430967378336</v>
      </c>
      <c r="P271" s="33">
        <v>2603763</v>
      </c>
      <c r="Q271" s="33">
        <v>16842618</v>
      </c>
      <c r="R271" s="33">
        <v>15230581</v>
      </c>
      <c r="S271" s="33">
        <v>6651228</v>
      </c>
      <c r="T271" s="38">
        <f t="shared" si="70"/>
        <v>0.4367021849002346</v>
      </c>
      <c r="U271" s="38">
        <f t="shared" si="71"/>
        <v>-2.1145549729372437E-2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9987886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6060350</v>
      </c>
      <c r="K272" s="38">
        <f t="shared" si="66"/>
        <v>0.60677004122794354</v>
      </c>
      <c r="L272" s="33">
        <v>0</v>
      </c>
      <c r="M272" s="38">
        <f t="shared" si="67"/>
        <v>0</v>
      </c>
      <c r="N272" s="33">
        <f t="shared" si="68"/>
        <v>8546212</v>
      </c>
      <c r="O272" s="38">
        <f t="shared" si="69"/>
        <v>0.85565774379082826</v>
      </c>
      <c r="P272" s="33">
        <v>1280403</v>
      </c>
      <c r="Q272" s="33">
        <v>8899500</v>
      </c>
      <c r="R272" s="33">
        <v>9390000</v>
      </c>
      <c r="S272" s="33">
        <v>3749875</v>
      </c>
      <c r="T272" s="38">
        <f t="shared" si="70"/>
        <v>0.39934771033013844</v>
      </c>
      <c r="U272" s="38">
        <f t="shared" si="71"/>
        <v>3.7331582322128272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5963415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2656614</v>
      </c>
      <c r="K273" s="38">
        <f t="shared" si="66"/>
        <v>0.44548534690273944</v>
      </c>
      <c r="L273" s="33">
        <v>0</v>
      </c>
      <c r="M273" s="38">
        <f t="shared" si="67"/>
        <v>0</v>
      </c>
      <c r="N273" s="33">
        <f t="shared" si="68"/>
        <v>8077123</v>
      </c>
      <c r="O273" s="38">
        <f t="shared" si="69"/>
        <v>1.3544459005452412</v>
      </c>
      <c r="P273" s="33">
        <v>3123185</v>
      </c>
      <c r="Q273" s="33">
        <v>11694872</v>
      </c>
      <c r="R273" s="33">
        <v>13423172</v>
      </c>
      <c r="S273" s="33">
        <v>7708126</v>
      </c>
      <c r="T273" s="38">
        <f t="shared" si="70"/>
        <v>0.57424027644136577</v>
      </c>
      <c r="U273" s="38">
        <f t="shared" si="71"/>
        <v>-0.14938948541312791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80384508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23201290</v>
      </c>
      <c r="K275" s="39">
        <f t="shared" si="66"/>
        <v>0.28862887361330869</v>
      </c>
      <c r="L275" s="34">
        <f>SUM(L268:L274)</f>
        <v>0</v>
      </c>
      <c r="M275" s="39">
        <f t="shared" si="67"/>
        <v>0</v>
      </c>
      <c r="N275" s="34">
        <f t="shared" si="68"/>
        <v>56407485</v>
      </c>
      <c r="O275" s="39">
        <f t="shared" si="69"/>
        <v>0.7017208465093796</v>
      </c>
      <c r="P275" s="34">
        <f>SUM(P268:P274)</f>
        <v>16115216</v>
      </c>
      <c r="Q275" s="34">
        <f>SUM(Q268:Q274)</f>
        <v>91006630</v>
      </c>
      <c r="R275" s="34">
        <f>SUM(R268:R274)</f>
        <v>89967664</v>
      </c>
      <c r="S275" s="34">
        <f>SUM(S268:S274)</f>
        <v>45555584</v>
      </c>
      <c r="T275" s="39">
        <f t="shared" si="70"/>
        <v>0.50635508331082157</v>
      </c>
      <c r="U275" s="39">
        <f t="shared" si="71"/>
        <v>0.43971324988755978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15102174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1038514</v>
      </c>
      <c r="K276" s="38">
        <f t="shared" si="66"/>
        <v>6.8765861127013897E-2</v>
      </c>
      <c r="L276" s="33">
        <v>0</v>
      </c>
      <c r="M276" s="38">
        <f t="shared" si="67"/>
        <v>0</v>
      </c>
      <c r="N276" s="33">
        <f t="shared" si="68"/>
        <v>9791544</v>
      </c>
      <c r="O276" s="38">
        <f t="shared" si="69"/>
        <v>0.64835327681961552</v>
      </c>
      <c r="P276" s="33">
        <v>510014</v>
      </c>
      <c r="Q276" s="33">
        <v>4938446</v>
      </c>
      <c r="R276" s="33">
        <v>6450721</v>
      </c>
      <c r="S276" s="33">
        <v>4018533</v>
      </c>
      <c r="T276" s="38">
        <f t="shared" si="70"/>
        <v>0.6229587359304487</v>
      </c>
      <c r="U276" s="38">
        <f t="shared" si="71"/>
        <v>1.0362460638335418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18547050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3162899</v>
      </c>
      <c r="K277" s="38">
        <f t="shared" si="66"/>
        <v>0.17053380456730316</v>
      </c>
      <c r="L277" s="33">
        <v>0</v>
      </c>
      <c r="M277" s="38">
        <f t="shared" si="67"/>
        <v>0</v>
      </c>
      <c r="N277" s="33">
        <f t="shared" si="68"/>
        <v>12359756</v>
      </c>
      <c r="O277" s="38">
        <f t="shared" si="69"/>
        <v>0.66640010136382877</v>
      </c>
      <c r="P277" s="33">
        <v>3708193</v>
      </c>
      <c r="Q277" s="33">
        <v>12957140</v>
      </c>
      <c r="R277" s="33">
        <v>19966150</v>
      </c>
      <c r="S277" s="33">
        <v>10943702</v>
      </c>
      <c r="T277" s="38">
        <f t="shared" si="70"/>
        <v>0.54811278088164217</v>
      </c>
      <c r="U277" s="38">
        <f t="shared" si="71"/>
        <v>-0.14705113784530632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3321571</v>
      </c>
      <c r="K278" s="38">
        <f t="shared" si="66"/>
        <v>7.9676532904505326E-2</v>
      </c>
      <c r="L278" s="33">
        <v>0</v>
      </c>
      <c r="M278" s="38">
        <f t="shared" si="67"/>
        <v>0</v>
      </c>
      <c r="N278" s="33">
        <f t="shared" si="68"/>
        <v>50416747</v>
      </c>
      <c r="O278" s="38">
        <f t="shared" si="69"/>
        <v>1.2093770090368743</v>
      </c>
      <c r="P278" s="33">
        <v>847850</v>
      </c>
      <c r="Q278" s="33">
        <v>43866009</v>
      </c>
      <c r="R278" s="33">
        <v>43866009</v>
      </c>
      <c r="S278" s="33">
        <v>31167773</v>
      </c>
      <c r="T278" s="38">
        <f t="shared" si="70"/>
        <v>0.71052219498701152</v>
      </c>
      <c r="U278" s="38">
        <f t="shared" si="71"/>
        <v>2.9176399127204102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1682826</v>
      </c>
      <c r="K279" s="38">
        <f t="shared" si="66"/>
        <v>0.55322742792670476</v>
      </c>
      <c r="L279" s="33">
        <v>0</v>
      </c>
      <c r="M279" s="38">
        <f t="shared" si="67"/>
        <v>0</v>
      </c>
      <c r="N279" s="33">
        <f t="shared" si="68"/>
        <v>3165611</v>
      </c>
      <c r="O279" s="38">
        <f t="shared" si="69"/>
        <v>1.04069156962543</v>
      </c>
      <c r="P279" s="33">
        <v>-859205</v>
      </c>
      <c r="Q279" s="33">
        <v>2888431</v>
      </c>
      <c r="R279" s="33">
        <v>2888431</v>
      </c>
      <c r="S279" s="33">
        <v>914734</v>
      </c>
      <c r="T279" s="38">
        <f t="shared" si="70"/>
        <v>0.31668888749636048</v>
      </c>
      <c r="U279" s="38">
        <f t="shared" si="71"/>
        <v>-2.9585849709906249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1111020</v>
      </c>
      <c r="K280" s="38">
        <f t="shared" si="66"/>
        <v>0.15008437534953764</v>
      </c>
      <c r="L280" s="33">
        <v>0</v>
      </c>
      <c r="M280" s="38">
        <f t="shared" si="67"/>
        <v>0</v>
      </c>
      <c r="N280" s="33">
        <f t="shared" si="68"/>
        <v>3192148</v>
      </c>
      <c r="O280" s="38">
        <f t="shared" si="69"/>
        <v>0.43121774459800538</v>
      </c>
      <c r="P280" s="33">
        <v>1102915</v>
      </c>
      <c r="Q280" s="33">
        <v>8816670</v>
      </c>
      <c r="R280" s="33">
        <v>3492201</v>
      </c>
      <c r="S280" s="33">
        <v>2849014</v>
      </c>
      <c r="T280" s="38">
        <f t="shared" si="70"/>
        <v>0.81582188425007607</v>
      </c>
      <c r="U280" s="38">
        <f t="shared" si="71"/>
        <v>7.3487077426637182E-3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530531</v>
      </c>
      <c r="K281" s="38">
        <f t="shared" si="66"/>
        <v>-0.92985075934835382</v>
      </c>
      <c r="L281" s="33">
        <v>0</v>
      </c>
      <c r="M281" s="38">
        <f t="shared" si="67"/>
        <v>0</v>
      </c>
      <c r="N281" s="33">
        <f t="shared" si="68"/>
        <v>1543988</v>
      </c>
      <c r="O281" s="38">
        <f t="shared" si="69"/>
        <v>-2.7061159747964703</v>
      </c>
      <c r="P281" s="33">
        <v>41212</v>
      </c>
      <c r="Q281" s="33">
        <v>-549138</v>
      </c>
      <c r="R281" s="33">
        <v>-549138</v>
      </c>
      <c r="S281" s="33">
        <v>856465</v>
      </c>
      <c r="T281" s="38">
        <f t="shared" si="70"/>
        <v>-1.559653493293125</v>
      </c>
      <c r="U281" s="38">
        <f t="shared" si="71"/>
        <v>11.873216538872173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16097676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4197093</v>
      </c>
      <c r="K282" s="38">
        <f t="shared" si="66"/>
        <v>0.26072664153508868</v>
      </c>
      <c r="L282" s="33">
        <v>0</v>
      </c>
      <c r="M282" s="38">
        <f t="shared" si="67"/>
        <v>0</v>
      </c>
      <c r="N282" s="33">
        <f t="shared" si="68"/>
        <v>16590756</v>
      </c>
      <c r="O282" s="38">
        <f t="shared" si="69"/>
        <v>1.0306305084038219</v>
      </c>
      <c r="P282" s="33">
        <v>5829179</v>
      </c>
      <c r="Q282" s="33">
        <v>17122700</v>
      </c>
      <c r="R282" s="33">
        <v>17122700</v>
      </c>
      <c r="S282" s="33">
        <v>13232293</v>
      </c>
      <c r="T282" s="38">
        <f t="shared" si="70"/>
        <v>0.77279243343631554</v>
      </c>
      <c r="U282" s="38">
        <f t="shared" si="71"/>
        <v>-0.27998556915133332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26122976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7530415</v>
      </c>
      <c r="K283" s="38">
        <f t="shared" si="66"/>
        <v>0.28826788341420212</v>
      </c>
      <c r="L283" s="33">
        <v>0</v>
      </c>
      <c r="M283" s="38">
        <f t="shared" si="67"/>
        <v>0</v>
      </c>
      <c r="N283" s="33">
        <f t="shared" si="68"/>
        <v>18927828</v>
      </c>
      <c r="O283" s="38">
        <f t="shared" si="69"/>
        <v>0.72456629749994794</v>
      </c>
      <c r="P283" s="33">
        <v>7083311</v>
      </c>
      <c r="Q283" s="33">
        <v>31005297</v>
      </c>
      <c r="R283" s="33">
        <v>30706218</v>
      </c>
      <c r="S283" s="33">
        <v>19151112</v>
      </c>
      <c r="T283" s="38">
        <f t="shared" si="70"/>
        <v>0.62368840083138866</v>
      </c>
      <c r="U283" s="38">
        <f t="shared" si="71"/>
        <v>6.3120763721937312E-2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127431988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22574869</v>
      </c>
      <c r="K285" s="39">
        <f t="shared" si="66"/>
        <v>0.17715229397504181</v>
      </c>
      <c r="L285" s="34">
        <f>SUM(L276:L284)</f>
        <v>0</v>
      </c>
      <c r="M285" s="39">
        <f t="shared" si="67"/>
        <v>0</v>
      </c>
      <c r="N285" s="34">
        <f t="shared" si="68"/>
        <v>115988378</v>
      </c>
      <c r="O285" s="39">
        <f t="shared" si="69"/>
        <v>0.91019829338297698</v>
      </c>
      <c r="P285" s="34">
        <f>SUM(P276:P284)</f>
        <v>18263469</v>
      </c>
      <c r="Q285" s="34">
        <f>SUM(Q276:Q284)</f>
        <v>121045555</v>
      </c>
      <c r="R285" s="34">
        <f>SUM(R276:R284)</f>
        <v>123943292</v>
      </c>
      <c r="S285" s="34">
        <f>SUM(S276:S284)</f>
        <v>83133626</v>
      </c>
      <c r="T285" s="39">
        <f t="shared" si="70"/>
        <v>0.67073921192927488</v>
      </c>
      <c r="U285" s="39">
        <f t="shared" si="71"/>
        <v>0.23606687207123689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23793247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4362227</v>
      </c>
      <c r="K286" s="38">
        <f t="shared" si="66"/>
        <v>0.1833388692178079</v>
      </c>
      <c r="L286" s="33">
        <v>0</v>
      </c>
      <c r="M286" s="38">
        <f t="shared" si="67"/>
        <v>0</v>
      </c>
      <c r="N286" s="33">
        <f t="shared" si="68"/>
        <v>10177389</v>
      </c>
      <c r="O286" s="38">
        <f t="shared" si="69"/>
        <v>0.4277427540679925</v>
      </c>
      <c r="P286" s="33">
        <v>7167917</v>
      </c>
      <c r="Q286" s="33">
        <v>24105400</v>
      </c>
      <c r="R286" s="33">
        <v>24597000</v>
      </c>
      <c r="S286" s="33">
        <v>16311696</v>
      </c>
      <c r="T286" s="38">
        <f t="shared" si="70"/>
        <v>0.66315794609098666</v>
      </c>
      <c r="U286" s="38">
        <f t="shared" si="71"/>
        <v>-0.39142333818876529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7552686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1591485</v>
      </c>
      <c r="K287" s="38">
        <f t="shared" si="66"/>
        <v>0.21071774995015019</v>
      </c>
      <c r="L287" s="33">
        <v>0</v>
      </c>
      <c r="M287" s="38">
        <f t="shared" si="67"/>
        <v>0</v>
      </c>
      <c r="N287" s="33">
        <f t="shared" si="68"/>
        <v>4029527</v>
      </c>
      <c r="O287" s="38">
        <f t="shared" si="69"/>
        <v>0.53352237866104857</v>
      </c>
      <c r="P287" s="33">
        <v>1414957</v>
      </c>
      <c r="Q287" s="33">
        <v>5660961</v>
      </c>
      <c r="R287" s="33">
        <v>5660961</v>
      </c>
      <c r="S287" s="33">
        <v>4072872</v>
      </c>
      <c r="T287" s="38">
        <f t="shared" si="70"/>
        <v>0.71946653580549313</v>
      </c>
      <c r="U287" s="38">
        <f t="shared" si="71"/>
        <v>0.12475856156759524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18913229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5534597</v>
      </c>
      <c r="K288" s="38">
        <f t="shared" si="66"/>
        <v>0.29263099389321623</v>
      </c>
      <c r="L288" s="33">
        <v>0</v>
      </c>
      <c r="M288" s="38">
        <f t="shared" si="67"/>
        <v>0</v>
      </c>
      <c r="N288" s="33">
        <f t="shared" si="68"/>
        <v>9548062</v>
      </c>
      <c r="O288" s="38">
        <f t="shared" si="69"/>
        <v>0.50483510774389717</v>
      </c>
      <c r="P288" s="33">
        <v>3898055</v>
      </c>
      <c r="Q288" s="33">
        <v>21511163</v>
      </c>
      <c r="R288" s="33">
        <v>21511163</v>
      </c>
      <c r="S288" s="33">
        <v>9828561</v>
      </c>
      <c r="T288" s="38">
        <f t="shared" si="70"/>
        <v>0.45690514269265681</v>
      </c>
      <c r="U288" s="38">
        <f t="shared" si="71"/>
        <v>0.41983553336215107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15080658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1963641</v>
      </c>
      <c r="K289" s="38">
        <f t="shared" si="66"/>
        <v>0.13020923888069075</v>
      </c>
      <c r="L289" s="33">
        <v>0</v>
      </c>
      <c r="M289" s="38">
        <f t="shared" si="67"/>
        <v>0</v>
      </c>
      <c r="N289" s="33">
        <f t="shared" si="68"/>
        <v>7152758</v>
      </c>
      <c r="O289" s="38">
        <f t="shared" si="69"/>
        <v>0.47430012669208466</v>
      </c>
      <c r="P289" s="33">
        <v>2966943</v>
      </c>
      <c r="Q289" s="33">
        <v>8545679</v>
      </c>
      <c r="R289" s="33">
        <v>8545681</v>
      </c>
      <c r="S289" s="33">
        <v>5860577</v>
      </c>
      <c r="T289" s="38">
        <f t="shared" si="70"/>
        <v>0.68579402858590199</v>
      </c>
      <c r="U289" s="38">
        <f t="shared" si="71"/>
        <v>-0.33816018710167339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15141755</v>
      </c>
      <c r="K290" s="38">
        <f t="shared" si="66"/>
        <v>0.19393482895342457</v>
      </c>
      <c r="L290" s="33">
        <v>0</v>
      </c>
      <c r="M290" s="38">
        <f t="shared" si="67"/>
        <v>0</v>
      </c>
      <c r="N290" s="33">
        <f t="shared" si="68"/>
        <v>56320248</v>
      </c>
      <c r="O290" s="38">
        <f t="shared" si="69"/>
        <v>0.7213468757415803</v>
      </c>
      <c r="P290" s="33">
        <v>15142857</v>
      </c>
      <c r="Q290" s="33">
        <v>75994447</v>
      </c>
      <c r="R290" s="33">
        <v>71360495</v>
      </c>
      <c r="S290" s="33">
        <v>46419794</v>
      </c>
      <c r="T290" s="38">
        <f t="shared" si="70"/>
        <v>0.65049708525704597</v>
      </c>
      <c r="U290" s="38">
        <f t="shared" si="71"/>
        <v>-7.2773585592211809E-5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143416332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28593705</v>
      </c>
      <c r="K292" s="39">
        <f t="shared" si="66"/>
        <v>0.19937551463803996</v>
      </c>
      <c r="L292" s="34">
        <f>SUM(L286:L291)</f>
        <v>0</v>
      </c>
      <c r="M292" s="39">
        <f t="shared" si="67"/>
        <v>0</v>
      </c>
      <c r="N292" s="34">
        <f t="shared" si="68"/>
        <v>87227984</v>
      </c>
      <c r="O292" s="39">
        <f t="shared" si="69"/>
        <v>0.6082151368924984</v>
      </c>
      <c r="P292" s="34">
        <f>SUM(P286:P291)</f>
        <v>30590729</v>
      </c>
      <c r="Q292" s="34">
        <f>SUM(Q286:Q291)</f>
        <v>135817650</v>
      </c>
      <c r="R292" s="34">
        <f>SUM(R286:R291)</f>
        <v>131675300</v>
      </c>
      <c r="S292" s="34">
        <f>SUM(S286:S291)</f>
        <v>82493500</v>
      </c>
      <c r="T292" s="39">
        <f t="shared" si="70"/>
        <v>0.62649183256085239</v>
      </c>
      <c r="U292" s="39">
        <f t="shared" si="71"/>
        <v>-6.5282000961794706E-2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82653993</v>
      </c>
      <c r="K293" s="38">
        <f t="shared" si="66"/>
        <v>0.25152483941744097</v>
      </c>
      <c r="L293" s="33">
        <v>0</v>
      </c>
      <c r="M293" s="38">
        <f t="shared" si="67"/>
        <v>0</v>
      </c>
      <c r="N293" s="33">
        <f t="shared" si="68"/>
        <v>246468857</v>
      </c>
      <c r="O293" s="38">
        <f t="shared" si="69"/>
        <v>0.75003079014374086</v>
      </c>
      <c r="P293" s="33">
        <v>73298758</v>
      </c>
      <c r="Q293" s="33">
        <v>311226049</v>
      </c>
      <c r="R293" s="33">
        <v>311226049</v>
      </c>
      <c r="S293" s="33">
        <v>233728494</v>
      </c>
      <c r="T293" s="38">
        <f t="shared" si="70"/>
        <v>0.75099271012498059</v>
      </c>
      <c r="U293" s="38">
        <f t="shared" si="71"/>
        <v>0.12763156232469863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55161523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7608969</v>
      </c>
      <c r="K294" s="38">
        <f t="shared" si="66"/>
        <v>0.13793979183642191</v>
      </c>
      <c r="L294" s="33">
        <v>0</v>
      </c>
      <c r="M294" s="38">
        <f t="shared" si="67"/>
        <v>0</v>
      </c>
      <c r="N294" s="33">
        <f t="shared" si="68"/>
        <v>27145558</v>
      </c>
      <c r="O294" s="38">
        <f t="shared" si="69"/>
        <v>0.49211037918586836</v>
      </c>
      <c r="P294" s="33">
        <v>18014787</v>
      </c>
      <c r="Q294" s="33">
        <v>29681778</v>
      </c>
      <c r="R294" s="33">
        <v>89787778</v>
      </c>
      <c r="S294" s="33">
        <v>48429797</v>
      </c>
      <c r="T294" s="38">
        <f t="shared" si="70"/>
        <v>0.53938072729675968</v>
      </c>
      <c r="U294" s="38">
        <f t="shared" si="71"/>
        <v>-0.57762647984680582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4253299</v>
      </c>
      <c r="K295" s="38">
        <f t="shared" si="66"/>
        <v>0.47942035807353972</v>
      </c>
      <c r="L295" s="33">
        <v>0</v>
      </c>
      <c r="M295" s="38">
        <f t="shared" si="67"/>
        <v>0</v>
      </c>
      <c r="N295" s="33">
        <f t="shared" si="68"/>
        <v>8151505</v>
      </c>
      <c r="O295" s="38">
        <f t="shared" si="69"/>
        <v>0.91881559371637145</v>
      </c>
      <c r="P295" s="33">
        <v>1767489</v>
      </c>
      <c r="Q295" s="33">
        <v>13594256</v>
      </c>
      <c r="R295" s="33">
        <v>8124174</v>
      </c>
      <c r="S295" s="33">
        <v>4914782</v>
      </c>
      <c r="T295" s="38">
        <f t="shared" si="70"/>
        <v>0.60495774708911942</v>
      </c>
      <c r="U295" s="38">
        <f t="shared" si="71"/>
        <v>1.4064076212072605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61474215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16278236</v>
      </c>
      <c r="K296" s="38">
        <f t="shared" si="66"/>
        <v>0.26479778554309313</v>
      </c>
      <c r="L296" s="33">
        <v>0</v>
      </c>
      <c r="M296" s="38">
        <f t="shared" si="67"/>
        <v>0</v>
      </c>
      <c r="N296" s="33">
        <f t="shared" si="68"/>
        <v>37013317</v>
      </c>
      <c r="O296" s="38">
        <f t="shared" si="69"/>
        <v>0.60209499218493479</v>
      </c>
      <c r="P296" s="33">
        <v>18725987</v>
      </c>
      <c r="Q296" s="33">
        <v>123442369</v>
      </c>
      <c r="R296" s="33">
        <v>136381219</v>
      </c>
      <c r="S296" s="33">
        <v>41645728</v>
      </c>
      <c r="T296" s="38">
        <f t="shared" si="70"/>
        <v>0.30536263207912812</v>
      </c>
      <c r="U296" s="38">
        <f t="shared" si="71"/>
        <v>-0.13071412470808619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454119143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110794497</v>
      </c>
      <c r="K298" s="39">
        <f t="shared" si="66"/>
        <v>0.24397671559950074</v>
      </c>
      <c r="L298" s="34">
        <f>SUM(L293:L297)</f>
        <v>0</v>
      </c>
      <c r="M298" s="39">
        <f t="shared" si="67"/>
        <v>0</v>
      </c>
      <c r="N298" s="34">
        <f t="shared" si="68"/>
        <v>318779237</v>
      </c>
      <c r="O298" s="39">
        <f t="shared" si="69"/>
        <v>0.70197269133840501</v>
      </c>
      <c r="P298" s="34">
        <f>SUM(P293:P297)</f>
        <v>111807021</v>
      </c>
      <c r="Q298" s="34">
        <f>SUM(Q293:Q297)</f>
        <v>477944452</v>
      </c>
      <c r="R298" s="34">
        <f>SUM(R293:R297)</f>
        <v>545519220</v>
      </c>
      <c r="S298" s="34">
        <f>SUM(S293:S297)</f>
        <v>328718801</v>
      </c>
      <c r="T298" s="39">
        <f t="shared" si="70"/>
        <v>0.60257968729314437</v>
      </c>
      <c r="U298" s="39">
        <f t="shared" si="71"/>
        <v>-9.0559965818246546E-3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1016861073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218287375</v>
      </c>
      <c r="K299" s="39">
        <f t="shared" si="66"/>
        <v>0.21466784479810647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686565697</v>
      </c>
      <c r="O299" s="39">
        <f t="shared" si="69"/>
        <v>0.67518141389212172</v>
      </c>
      <c r="P299" s="34">
        <f>SUM(P263:P266,P268:P274,P276:P284,P286:P291,P293:P297)</f>
        <v>195085937</v>
      </c>
      <c r="Q299" s="34">
        <f>SUM(Q263:Q266,Q268:Q274,Q276:Q284,Q286:Q291,Q293:Q297)</f>
        <v>1007319056</v>
      </c>
      <c r="R299" s="34">
        <f>SUM(R263:R266,R268:R274,R276:R284,R286:R291,R293:R297)</f>
        <v>1029194680</v>
      </c>
      <c r="S299" s="34">
        <f>SUM(S263:S266,S268:S274,S276:S284,S286:S291,S293:S297)</f>
        <v>631167663</v>
      </c>
      <c r="T299" s="39">
        <f t="shared" si="70"/>
        <v>0.61326362763554121</v>
      </c>
      <c r="U299" s="39">
        <f t="shared" si="71"/>
        <v>0.11892932087667596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9441501710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2560996813</v>
      </c>
      <c r="K302" s="38">
        <f t="shared" ref="K302:K339" si="74">IF(($E302     =0),0,($J302     /$E302     ))</f>
        <v>0.27124888515219048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5536957830</v>
      </c>
      <c r="O302" s="38">
        <f t="shared" ref="O302:O339" si="77">IF(($E302     =0),0,($N302     /$E302     ))</f>
        <v>0.5864488510482937</v>
      </c>
      <c r="P302" s="33">
        <v>1190804803</v>
      </c>
      <c r="Q302" s="33">
        <v>4379747020</v>
      </c>
      <c r="R302" s="33">
        <v>4529800295</v>
      </c>
      <c r="S302" s="33">
        <v>3556602737</v>
      </c>
      <c r="T302" s="38">
        <f t="shared" ref="T302:T339" si="78">IF(($R302     =0),0,($S302     /$R302     ))</f>
        <v>0.78515663061918717</v>
      </c>
      <c r="U302" s="38">
        <f t="shared" ref="U302:U339" si="79">IF(($P302     =0),0,(($J302     /$P302     )-1))</f>
        <v>1.1506436710265771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9441501710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2560996813</v>
      </c>
      <c r="K303" s="39">
        <f t="shared" si="74"/>
        <v>0.27124888515219048</v>
      </c>
      <c r="L303" s="34">
        <f>L302</f>
        <v>0</v>
      </c>
      <c r="M303" s="39">
        <f t="shared" si="75"/>
        <v>0</v>
      </c>
      <c r="N303" s="34">
        <f t="shared" si="76"/>
        <v>5536957830</v>
      </c>
      <c r="O303" s="39">
        <f t="shared" si="77"/>
        <v>0.5864488510482937</v>
      </c>
      <c r="P303" s="34">
        <f>P302</f>
        <v>1190804803</v>
      </c>
      <c r="Q303" s="34">
        <f>Q302</f>
        <v>4379747020</v>
      </c>
      <c r="R303" s="34">
        <f>R302</f>
        <v>4529800295</v>
      </c>
      <c r="S303" s="34">
        <f>S302</f>
        <v>3556602737</v>
      </c>
      <c r="T303" s="39">
        <f t="shared" si="78"/>
        <v>0.78515663061918717</v>
      </c>
      <c r="U303" s="39">
        <f t="shared" si="79"/>
        <v>1.1506436710265771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30258205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8240910</v>
      </c>
      <c r="K304" s="38">
        <f t="shared" si="74"/>
        <v>0.27235290394787132</v>
      </c>
      <c r="L304" s="33">
        <v>0</v>
      </c>
      <c r="M304" s="38">
        <f t="shared" si="75"/>
        <v>0</v>
      </c>
      <c r="N304" s="33">
        <f t="shared" si="76"/>
        <v>20777756</v>
      </c>
      <c r="O304" s="38">
        <f t="shared" si="77"/>
        <v>0.68668171162169067</v>
      </c>
      <c r="P304" s="33">
        <v>5347438</v>
      </c>
      <c r="Q304" s="33">
        <v>30729633</v>
      </c>
      <c r="R304" s="33">
        <v>28665068</v>
      </c>
      <c r="S304" s="33">
        <v>17041512</v>
      </c>
      <c r="T304" s="38">
        <f t="shared" si="78"/>
        <v>0.59450450283250678</v>
      </c>
      <c r="U304" s="38">
        <f t="shared" si="79"/>
        <v>0.5410950066181226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50880318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10772396</v>
      </c>
      <c r="K305" s="38">
        <f t="shared" si="74"/>
        <v>0.21172029624500383</v>
      </c>
      <c r="L305" s="33">
        <v>0</v>
      </c>
      <c r="M305" s="38">
        <f t="shared" si="75"/>
        <v>0</v>
      </c>
      <c r="N305" s="33">
        <f t="shared" si="76"/>
        <v>41127616</v>
      </c>
      <c r="O305" s="38">
        <f t="shared" si="77"/>
        <v>0.80832073415893357</v>
      </c>
      <c r="P305" s="33">
        <v>7996269</v>
      </c>
      <c r="Q305" s="33">
        <v>47039491</v>
      </c>
      <c r="R305" s="33">
        <v>46769938</v>
      </c>
      <c r="S305" s="33">
        <v>39527268</v>
      </c>
      <c r="T305" s="38">
        <f t="shared" si="78"/>
        <v>0.84514262131371654</v>
      </c>
      <c r="U305" s="38">
        <f t="shared" si="79"/>
        <v>0.34717779004183069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34294825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11390920</v>
      </c>
      <c r="K306" s="38">
        <f t="shared" si="74"/>
        <v>0.33214690554624493</v>
      </c>
      <c r="L306" s="33">
        <v>0</v>
      </c>
      <c r="M306" s="38">
        <f t="shared" si="75"/>
        <v>0</v>
      </c>
      <c r="N306" s="33">
        <f t="shared" si="76"/>
        <v>26760619</v>
      </c>
      <c r="O306" s="38">
        <f t="shared" si="77"/>
        <v>0.78031070285385618</v>
      </c>
      <c r="P306" s="33">
        <v>10256329</v>
      </c>
      <c r="Q306" s="33">
        <v>30853502</v>
      </c>
      <c r="R306" s="33">
        <v>31178502</v>
      </c>
      <c r="S306" s="33">
        <v>24037317</v>
      </c>
      <c r="T306" s="38">
        <f t="shared" si="78"/>
        <v>0.77095804666946477</v>
      </c>
      <c r="U306" s="38">
        <f t="shared" si="79"/>
        <v>0.11062349891467016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178582895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56275249</v>
      </c>
      <c r="K307" s="38">
        <f t="shared" si="74"/>
        <v>0.31512115984008437</v>
      </c>
      <c r="L307" s="33">
        <v>0</v>
      </c>
      <c r="M307" s="38">
        <f t="shared" si="75"/>
        <v>0</v>
      </c>
      <c r="N307" s="33">
        <f t="shared" si="76"/>
        <v>131368218</v>
      </c>
      <c r="O307" s="38">
        <f t="shared" si="77"/>
        <v>0.73561478550339321</v>
      </c>
      <c r="P307" s="33">
        <v>49239872</v>
      </c>
      <c r="Q307" s="33">
        <v>165433842</v>
      </c>
      <c r="R307" s="33">
        <v>169694968</v>
      </c>
      <c r="S307" s="33">
        <v>129130704</v>
      </c>
      <c r="T307" s="38">
        <f t="shared" si="78"/>
        <v>0.76095776746898003</v>
      </c>
      <c r="U307" s="38">
        <f t="shared" si="79"/>
        <v>0.14287967686024849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29554715</v>
      </c>
      <c r="K308" s="38">
        <f t="shared" si="74"/>
        <v>0.32099502575098954</v>
      </c>
      <c r="L308" s="33">
        <v>0</v>
      </c>
      <c r="M308" s="38">
        <f t="shared" si="75"/>
        <v>0</v>
      </c>
      <c r="N308" s="33">
        <f t="shared" si="76"/>
        <v>75802635</v>
      </c>
      <c r="O308" s="38">
        <f t="shared" si="77"/>
        <v>0.82329566615065852</v>
      </c>
      <c r="P308" s="33">
        <v>27292257</v>
      </c>
      <c r="Q308" s="33">
        <v>73120118</v>
      </c>
      <c r="R308" s="33">
        <v>78774084</v>
      </c>
      <c r="S308" s="33">
        <v>76327599</v>
      </c>
      <c r="T308" s="38">
        <f t="shared" si="78"/>
        <v>0.96894302192076265</v>
      </c>
      <c r="U308" s="38">
        <f t="shared" si="79"/>
        <v>8.2897431311745207E-2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124674111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37817214</v>
      </c>
      <c r="K309" s="38">
        <f t="shared" si="74"/>
        <v>0.30332852343338546</v>
      </c>
      <c r="L309" s="33">
        <v>0</v>
      </c>
      <c r="M309" s="38">
        <f t="shared" si="75"/>
        <v>0</v>
      </c>
      <c r="N309" s="33">
        <f t="shared" si="76"/>
        <v>93134504</v>
      </c>
      <c r="O309" s="38">
        <f t="shared" si="77"/>
        <v>0.74702360620802821</v>
      </c>
      <c r="P309" s="33">
        <v>35438054</v>
      </c>
      <c r="Q309" s="33">
        <v>116340442</v>
      </c>
      <c r="R309" s="33">
        <v>116340442</v>
      </c>
      <c r="S309" s="33">
        <v>89045350</v>
      </c>
      <c r="T309" s="38">
        <f t="shared" si="78"/>
        <v>0.76538603833050589</v>
      </c>
      <c r="U309" s="38">
        <f t="shared" si="79"/>
        <v>6.7135740579886249E-2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510762544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154051404</v>
      </c>
      <c r="K310" s="39">
        <f t="shared" si="74"/>
        <v>0.30161061301315784</v>
      </c>
      <c r="L310" s="34">
        <f>SUM(L304:L309)</f>
        <v>0</v>
      </c>
      <c r="M310" s="39">
        <f t="shared" si="75"/>
        <v>0</v>
      </c>
      <c r="N310" s="34">
        <f t="shared" si="76"/>
        <v>388971348</v>
      </c>
      <c r="O310" s="39">
        <f t="shared" si="77"/>
        <v>0.76155025964472445</v>
      </c>
      <c r="P310" s="34">
        <f>SUM(P304:P309)</f>
        <v>135570219</v>
      </c>
      <c r="Q310" s="34">
        <f>SUM(Q304:Q309)</f>
        <v>463517028</v>
      </c>
      <c r="R310" s="34">
        <f>SUM(R304:R309)</f>
        <v>471423002</v>
      </c>
      <c r="S310" s="34">
        <f>SUM(S304:S309)</f>
        <v>375109750</v>
      </c>
      <c r="T310" s="39">
        <f t="shared" si="78"/>
        <v>0.79569674879801477</v>
      </c>
      <c r="U310" s="39">
        <f t="shared" si="79"/>
        <v>0.13632186431741333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42641117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13672214</v>
      </c>
      <c r="K311" s="38">
        <f t="shared" si="74"/>
        <v>0.32063451808731935</v>
      </c>
      <c r="L311" s="33">
        <v>0</v>
      </c>
      <c r="M311" s="38">
        <f t="shared" si="75"/>
        <v>0</v>
      </c>
      <c r="N311" s="33">
        <f t="shared" si="76"/>
        <v>38510059</v>
      </c>
      <c r="O311" s="38">
        <f t="shared" si="77"/>
        <v>0.90312031460151476</v>
      </c>
      <c r="P311" s="33">
        <v>13327523</v>
      </c>
      <c r="Q311" s="33">
        <v>37960012</v>
      </c>
      <c r="R311" s="33">
        <v>36852635</v>
      </c>
      <c r="S311" s="33">
        <v>32089126</v>
      </c>
      <c r="T311" s="38">
        <f t="shared" si="78"/>
        <v>0.87074169866008222</v>
      </c>
      <c r="U311" s="38">
        <f t="shared" si="79"/>
        <v>2.5863095490437304E-2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197447664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58302059</v>
      </c>
      <c r="K312" s="38">
        <f t="shared" si="74"/>
        <v>0.29527854530606146</v>
      </c>
      <c r="L312" s="33">
        <v>0</v>
      </c>
      <c r="M312" s="38">
        <f t="shared" si="75"/>
        <v>0</v>
      </c>
      <c r="N312" s="33">
        <f t="shared" si="76"/>
        <v>145218520</v>
      </c>
      <c r="O312" s="38">
        <f t="shared" si="77"/>
        <v>0.73547854179728356</v>
      </c>
      <c r="P312" s="33">
        <v>49092315</v>
      </c>
      <c r="Q312" s="33">
        <v>188366841</v>
      </c>
      <c r="R312" s="33">
        <v>182088345</v>
      </c>
      <c r="S312" s="33">
        <v>134413936</v>
      </c>
      <c r="T312" s="38">
        <f t="shared" si="78"/>
        <v>0.7381797884977207</v>
      </c>
      <c r="U312" s="38">
        <f t="shared" si="79"/>
        <v>0.18760052362574475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170557562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40424924</v>
      </c>
      <c r="K313" s="38">
        <f t="shared" si="74"/>
        <v>0.23701631007131774</v>
      </c>
      <c r="L313" s="33">
        <v>0</v>
      </c>
      <c r="M313" s="38">
        <f t="shared" si="75"/>
        <v>0</v>
      </c>
      <c r="N313" s="33">
        <f t="shared" si="76"/>
        <v>102309172</v>
      </c>
      <c r="O313" s="38">
        <f t="shared" si="77"/>
        <v>0.59985128070721372</v>
      </c>
      <c r="P313" s="33">
        <v>42744442</v>
      </c>
      <c r="Q313" s="33">
        <v>188303585</v>
      </c>
      <c r="R313" s="33">
        <v>169868967</v>
      </c>
      <c r="S313" s="33">
        <v>117922097</v>
      </c>
      <c r="T313" s="38">
        <f t="shared" si="78"/>
        <v>0.69419446696229103</v>
      </c>
      <c r="U313" s="38">
        <f t="shared" si="79"/>
        <v>-5.4264786051014591E-2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114602300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30345348</v>
      </c>
      <c r="K314" s="38">
        <f t="shared" si="74"/>
        <v>0.26478829831512979</v>
      </c>
      <c r="L314" s="33">
        <v>0</v>
      </c>
      <c r="M314" s="38">
        <f t="shared" si="75"/>
        <v>0</v>
      </c>
      <c r="N314" s="33">
        <f t="shared" si="76"/>
        <v>88080613</v>
      </c>
      <c r="O314" s="38">
        <f t="shared" si="77"/>
        <v>0.76857631129567205</v>
      </c>
      <c r="P314" s="33">
        <v>35376518</v>
      </c>
      <c r="Q314" s="33">
        <v>93613540</v>
      </c>
      <c r="R314" s="33">
        <v>97782540</v>
      </c>
      <c r="S314" s="33">
        <v>84087264</v>
      </c>
      <c r="T314" s="38">
        <f t="shared" si="78"/>
        <v>0.85994149875836734</v>
      </c>
      <c r="U314" s="38">
        <f t="shared" si="79"/>
        <v>-0.14221778412448616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17071382</v>
      </c>
      <c r="K315" s="38">
        <f t="shared" si="74"/>
        <v>0.28429317282666389</v>
      </c>
      <c r="L315" s="33">
        <v>0</v>
      </c>
      <c r="M315" s="38">
        <f t="shared" si="75"/>
        <v>0</v>
      </c>
      <c r="N315" s="33">
        <f t="shared" si="76"/>
        <v>44824365</v>
      </c>
      <c r="O315" s="38">
        <f t="shared" si="77"/>
        <v>0.74646920476564016</v>
      </c>
      <c r="P315" s="33">
        <v>16573107</v>
      </c>
      <c r="Q315" s="33">
        <v>54094452</v>
      </c>
      <c r="R315" s="33">
        <v>51880454</v>
      </c>
      <c r="S315" s="33">
        <v>40493851</v>
      </c>
      <c r="T315" s="38">
        <f t="shared" si="78"/>
        <v>0.78052229458130806</v>
      </c>
      <c r="U315" s="38">
        <f t="shared" si="79"/>
        <v>3.0065273819809502E-2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585297155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159815927</v>
      </c>
      <c r="K317" s="39">
        <f t="shared" si="74"/>
        <v>0.2730509206045944</v>
      </c>
      <c r="L317" s="34">
        <f>SUM(L311:L316)</f>
        <v>0</v>
      </c>
      <c r="M317" s="39">
        <f t="shared" si="75"/>
        <v>0</v>
      </c>
      <c r="N317" s="34">
        <f t="shared" si="76"/>
        <v>418942729</v>
      </c>
      <c r="O317" s="39">
        <f t="shared" si="77"/>
        <v>0.71577783254388105</v>
      </c>
      <c r="P317" s="34">
        <f>SUM(P311:P316)</f>
        <v>157113905</v>
      </c>
      <c r="Q317" s="34">
        <f>SUM(Q311:Q316)</f>
        <v>562338430</v>
      </c>
      <c r="R317" s="34">
        <f>SUM(R311:R316)</f>
        <v>538472941</v>
      </c>
      <c r="S317" s="34">
        <f>SUM(S311:S316)</f>
        <v>409006274</v>
      </c>
      <c r="T317" s="39">
        <f t="shared" si="78"/>
        <v>0.7595669955865062</v>
      </c>
      <c r="U317" s="39">
        <f t="shared" si="79"/>
        <v>1.7197854002801272E-2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89437848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27074714</v>
      </c>
      <c r="K318" s="38">
        <f t="shared" si="74"/>
        <v>0.3027209912295743</v>
      </c>
      <c r="L318" s="33">
        <v>0</v>
      </c>
      <c r="M318" s="38">
        <f t="shared" si="75"/>
        <v>0</v>
      </c>
      <c r="N318" s="33">
        <f t="shared" si="76"/>
        <v>70930978</v>
      </c>
      <c r="O318" s="38">
        <f t="shared" si="77"/>
        <v>0.793075633930727</v>
      </c>
      <c r="P318" s="33">
        <v>19998623</v>
      </c>
      <c r="Q318" s="33">
        <v>81775145</v>
      </c>
      <c r="R318" s="33">
        <v>82244960</v>
      </c>
      <c r="S318" s="33">
        <v>57965526</v>
      </c>
      <c r="T318" s="38">
        <f t="shared" si="78"/>
        <v>0.70479122368106206</v>
      </c>
      <c r="U318" s="38">
        <f t="shared" si="79"/>
        <v>0.35382891112053061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45508343</v>
      </c>
      <c r="K319" s="38">
        <f t="shared" si="74"/>
        <v>0.30923317586261495</v>
      </c>
      <c r="L319" s="33">
        <v>0</v>
      </c>
      <c r="M319" s="38">
        <f t="shared" si="75"/>
        <v>0</v>
      </c>
      <c r="N319" s="33">
        <f t="shared" si="76"/>
        <v>121450104</v>
      </c>
      <c r="O319" s="38">
        <f t="shared" si="77"/>
        <v>0.82526409209768148</v>
      </c>
      <c r="P319" s="33">
        <v>43066431</v>
      </c>
      <c r="Q319" s="33">
        <v>144539967</v>
      </c>
      <c r="R319" s="33">
        <v>141803278</v>
      </c>
      <c r="S319" s="33">
        <v>116471541</v>
      </c>
      <c r="T319" s="38">
        <f t="shared" si="78"/>
        <v>0.82136000410371335</v>
      </c>
      <c r="U319" s="38">
        <f t="shared" si="79"/>
        <v>5.6701053309943461E-2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30513400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9958334</v>
      </c>
      <c r="K320" s="38">
        <f t="shared" si="74"/>
        <v>0.32635936998171294</v>
      </c>
      <c r="L320" s="33">
        <v>0</v>
      </c>
      <c r="M320" s="38">
        <f t="shared" si="75"/>
        <v>0</v>
      </c>
      <c r="N320" s="33">
        <f t="shared" si="76"/>
        <v>25961243</v>
      </c>
      <c r="O320" s="38">
        <f t="shared" si="77"/>
        <v>0.85081449461548042</v>
      </c>
      <c r="P320" s="33">
        <v>8623605</v>
      </c>
      <c r="Q320" s="33">
        <v>30181700</v>
      </c>
      <c r="R320" s="33">
        <v>30181700</v>
      </c>
      <c r="S320" s="33">
        <v>22758305</v>
      </c>
      <c r="T320" s="38">
        <f t="shared" si="78"/>
        <v>0.75404317848232538</v>
      </c>
      <c r="U320" s="38">
        <f t="shared" si="79"/>
        <v>0.15477622177731942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34275842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10400815</v>
      </c>
      <c r="K321" s="38">
        <f t="shared" si="74"/>
        <v>0.30344447847553974</v>
      </c>
      <c r="L321" s="33">
        <v>0</v>
      </c>
      <c r="M321" s="38">
        <f t="shared" si="75"/>
        <v>0</v>
      </c>
      <c r="N321" s="33">
        <f t="shared" si="76"/>
        <v>25826290</v>
      </c>
      <c r="O321" s="38">
        <f t="shared" si="77"/>
        <v>0.75348375103374554</v>
      </c>
      <c r="P321" s="33">
        <v>5414374</v>
      </c>
      <c r="Q321" s="33">
        <v>19197321</v>
      </c>
      <c r="R321" s="33">
        <v>23882565</v>
      </c>
      <c r="S321" s="33">
        <v>14171631</v>
      </c>
      <c r="T321" s="38">
        <f t="shared" si="78"/>
        <v>0.59338814737864209</v>
      </c>
      <c r="U321" s="38">
        <f t="shared" si="79"/>
        <v>0.92096353151814037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301392228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92942206</v>
      </c>
      <c r="K323" s="39">
        <f t="shared" si="74"/>
        <v>0.30837625315275219</v>
      </c>
      <c r="L323" s="34">
        <f>SUM(L318:L322)</f>
        <v>0</v>
      </c>
      <c r="M323" s="39">
        <f t="shared" si="75"/>
        <v>0</v>
      </c>
      <c r="N323" s="34">
        <f t="shared" si="76"/>
        <v>244168615</v>
      </c>
      <c r="O323" s="39">
        <f t="shared" si="77"/>
        <v>0.8101357378067493</v>
      </c>
      <c r="P323" s="34">
        <f>SUM(P318:P322)</f>
        <v>77103033</v>
      </c>
      <c r="Q323" s="34">
        <f>SUM(Q318:Q322)</f>
        <v>275694133</v>
      </c>
      <c r="R323" s="34">
        <f>SUM(R318:R322)</f>
        <v>278112503</v>
      </c>
      <c r="S323" s="34">
        <f>SUM(S318:S322)</f>
        <v>211367003</v>
      </c>
      <c r="T323" s="39">
        <f t="shared" si="78"/>
        <v>0.76000539608965367</v>
      </c>
      <c r="U323" s="39">
        <f t="shared" si="79"/>
        <v>0.20542866322781372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25881470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6669094</v>
      </c>
      <c r="K324" s="38">
        <f t="shared" si="74"/>
        <v>0.2576783312539821</v>
      </c>
      <c r="L324" s="33">
        <v>0</v>
      </c>
      <c r="M324" s="38">
        <f t="shared" si="75"/>
        <v>0</v>
      </c>
      <c r="N324" s="33">
        <f t="shared" si="76"/>
        <v>16522325</v>
      </c>
      <c r="O324" s="38">
        <f t="shared" si="77"/>
        <v>0.63838433442922682</v>
      </c>
      <c r="P324" s="33">
        <v>5217905</v>
      </c>
      <c r="Q324" s="33">
        <v>27906830</v>
      </c>
      <c r="R324" s="33">
        <v>23218420</v>
      </c>
      <c r="S324" s="33">
        <v>13438716</v>
      </c>
      <c r="T324" s="38">
        <f t="shared" si="78"/>
        <v>0.5787954563661093</v>
      </c>
      <c r="U324" s="38">
        <f t="shared" si="79"/>
        <v>0.27811717537977398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13354524</v>
      </c>
      <c r="K325" s="38">
        <f t="shared" si="74"/>
        <v>0.29450396971540044</v>
      </c>
      <c r="L325" s="33">
        <v>0</v>
      </c>
      <c r="M325" s="38">
        <f t="shared" si="75"/>
        <v>0</v>
      </c>
      <c r="N325" s="33">
        <f t="shared" si="76"/>
        <v>36835416</v>
      </c>
      <c r="O325" s="38">
        <f t="shared" si="77"/>
        <v>0.81232219419562812</v>
      </c>
      <c r="P325" s="33">
        <v>11618660</v>
      </c>
      <c r="Q325" s="33">
        <v>44588493</v>
      </c>
      <c r="R325" s="33">
        <v>43699219</v>
      </c>
      <c r="S325" s="33">
        <v>34426932</v>
      </c>
      <c r="T325" s="38">
        <f t="shared" si="78"/>
        <v>0.78781572732455474</v>
      </c>
      <c r="U325" s="38">
        <f t="shared" si="79"/>
        <v>0.14940311533343786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174087832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42647112</v>
      </c>
      <c r="K326" s="38">
        <f t="shared" si="74"/>
        <v>0.24497468611131878</v>
      </c>
      <c r="L326" s="33">
        <v>0</v>
      </c>
      <c r="M326" s="38">
        <f t="shared" si="75"/>
        <v>0</v>
      </c>
      <c r="N326" s="33">
        <f t="shared" si="76"/>
        <v>110788893</v>
      </c>
      <c r="O326" s="38">
        <f t="shared" si="77"/>
        <v>0.63639653459524959</v>
      </c>
      <c r="P326" s="33">
        <v>41364326</v>
      </c>
      <c r="Q326" s="33">
        <v>155280145</v>
      </c>
      <c r="R326" s="33">
        <v>149552674</v>
      </c>
      <c r="S326" s="33">
        <v>106940732</v>
      </c>
      <c r="T326" s="38">
        <f t="shared" si="78"/>
        <v>0.71507067804083535</v>
      </c>
      <c r="U326" s="38">
        <f t="shared" si="79"/>
        <v>3.1011891744591624E-2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250333442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45930854</v>
      </c>
      <c r="K327" s="38">
        <f t="shared" si="74"/>
        <v>0.18347869798394734</v>
      </c>
      <c r="L327" s="33">
        <v>0</v>
      </c>
      <c r="M327" s="38">
        <f t="shared" si="75"/>
        <v>0</v>
      </c>
      <c r="N327" s="33">
        <f t="shared" si="76"/>
        <v>147302999</v>
      </c>
      <c r="O327" s="38">
        <f t="shared" si="77"/>
        <v>0.58842717066943062</v>
      </c>
      <c r="P327" s="33">
        <v>44087994</v>
      </c>
      <c r="Q327" s="33">
        <v>179876128</v>
      </c>
      <c r="R327" s="33">
        <v>175176128</v>
      </c>
      <c r="S327" s="33">
        <v>123591375</v>
      </c>
      <c r="T327" s="38">
        <f t="shared" si="78"/>
        <v>0.70552635459553026</v>
      </c>
      <c r="U327" s="38">
        <f t="shared" si="79"/>
        <v>4.1799588341442817E-2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73550900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18058625</v>
      </c>
      <c r="K328" s="38">
        <f t="shared" si="74"/>
        <v>0.24552554761396531</v>
      </c>
      <c r="L328" s="33">
        <v>0</v>
      </c>
      <c r="M328" s="38">
        <f t="shared" si="75"/>
        <v>0</v>
      </c>
      <c r="N328" s="33">
        <f t="shared" si="76"/>
        <v>49377396</v>
      </c>
      <c r="O328" s="38">
        <f t="shared" si="77"/>
        <v>0.67133639425214375</v>
      </c>
      <c r="P328" s="33">
        <v>17772817</v>
      </c>
      <c r="Q328" s="33">
        <v>78387848</v>
      </c>
      <c r="R328" s="33">
        <v>69777956</v>
      </c>
      <c r="S328" s="33">
        <v>44730551</v>
      </c>
      <c r="T328" s="38">
        <f t="shared" si="78"/>
        <v>0.64104129103466434</v>
      </c>
      <c r="U328" s="38">
        <f t="shared" si="79"/>
        <v>1.6081187354823889E-2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106282379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21581508</v>
      </c>
      <c r="K329" s="38">
        <f t="shared" si="74"/>
        <v>0.2030581946232122</v>
      </c>
      <c r="L329" s="33">
        <v>0</v>
      </c>
      <c r="M329" s="38">
        <f t="shared" si="75"/>
        <v>0</v>
      </c>
      <c r="N329" s="33">
        <f t="shared" si="76"/>
        <v>73192157</v>
      </c>
      <c r="O329" s="38">
        <f t="shared" si="77"/>
        <v>0.68865749608408744</v>
      </c>
      <c r="P329" s="33">
        <v>32595914</v>
      </c>
      <c r="Q329" s="33">
        <v>102173310</v>
      </c>
      <c r="R329" s="33">
        <v>103493195</v>
      </c>
      <c r="S329" s="33">
        <v>76301783</v>
      </c>
      <c r="T329" s="38">
        <f t="shared" si="78"/>
        <v>0.73726376888837952</v>
      </c>
      <c r="U329" s="38">
        <f t="shared" si="79"/>
        <v>-0.33790756718771564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100927998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27286182</v>
      </c>
      <c r="K330" s="38">
        <f t="shared" si="74"/>
        <v>0.27035295003077342</v>
      </c>
      <c r="L330" s="33">
        <v>0</v>
      </c>
      <c r="M330" s="38">
        <f t="shared" si="75"/>
        <v>0</v>
      </c>
      <c r="N330" s="33">
        <f t="shared" si="76"/>
        <v>85227650</v>
      </c>
      <c r="O330" s="38">
        <f t="shared" si="77"/>
        <v>0.84444011264347085</v>
      </c>
      <c r="P330" s="33">
        <v>19988353</v>
      </c>
      <c r="Q330" s="33">
        <v>102199940</v>
      </c>
      <c r="R330" s="33">
        <v>100588770</v>
      </c>
      <c r="S330" s="33">
        <v>82765682</v>
      </c>
      <c r="T330" s="38">
        <f t="shared" si="78"/>
        <v>0.82281234774020995</v>
      </c>
      <c r="U330" s="38">
        <f t="shared" si="79"/>
        <v>0.36510406835420617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776409841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175527899</v>
      </c>
      <c r="K332" s="39">
        <f t="shared" si="74"/>
        <v>0.2260763449030008</v>
      </c>
      <c r="L332" s="34">
        <f>SUM(L324:L331)</f>
        <v>0</v>
      </c>
      <c r="M332" s="39">
        <f t="shared" si="75"/>
        <v>0</v>
      </c>
      <c r="N332" s="34">
        <f t="shared" si="76"/>
        <v>519246836</v>
      </c>
      <c r="O332" s="39">
        <f t="shared" si="77"/>
        <v>0.66877930775738326</v>
      </c>
      <c r="P332" s="34">
        <f>SUM(P324:P331)</f>
        <v>172645969</v>
      </c>
      <c r="Q332" s="34">
        <f>SUM(Q324:Q331)</f>
        <v>690412694</v>
      </c>
      <c r="R332" s="34">
        <f>SUM(R324:R331)</f>
        <v>665506362</v>
      </c>
      <c r="S332" s="34">
        <f>SUM(S324:S331)</f>
        <v>482195771</v>
      </c>
      <c r="T332" s="39">
        <f t="shared" si="78"/>
        <v>0.72455471282181372</v>
      </c>
      <c r="U332" s="39">
        <f t="shared" si="79"/>
        <v>1.6692715252448309E-2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4215804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1101236</v>
      </c>
      <c r="K333" s="38">
        <f t="shared" si="74"/>
        <v>0.26121612864355176</v>
      </c>
      <c r="L333" s="33">
        <v>0</v>
      </c>
      <c r="M333" s="38">
        <f t="shared" si="75"/>
        <v>0</v>
      </c>
      <c r="N333" s="33">
        <f t="shared" si="76"/>
        <v>3247905</v>
      </c>
      <c r="O333" s="38">
        <f t="shared" si="77"/>
        <v>0.77041176487331953</v>
      </c>
      <c r="P333" s="33">
        <v>965769</v>
      </c>
      <c r="Q333" s="33">
        <v>7033304</v>
      </c>
      <c r="R333" s="33">
        <v>2564504</v>
      </c>
      <c r="S333" s="33">
        <v>2817896</v>
      </c>
      <c r="T333" s="38">
        <f t="shared" si="78"/>
        <v>1.0988074107117789</v>
      </c>
      <c r="U333" s="38">
        <f t="shared" si="79"/>
        <v>0.14026853212310608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6906800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1415681</v>
      </c>
      <c r="K334" s="38">
        <f t="shared" si="74"/>
        <v>0.20496916082701105</v>
      </c>
      <c r="L334" s="33">
        <v>0</v>
      </c>
      <c r="M334" s="38">
        <f t="shared" si="75"/>
        <v>0</v>
      </c>
      <c r="N334" s="33">
        <f t="shared" si="76"/>
        <v>3502901</v>
      </c>
      <c r="O334" s="38">
        <f t="shared" si="77"/>
        <v>0.5071669948456593</v>
      </c>
      <c r="P334" s="33">
        <v>1606098</v>
      </c>
      <c r="Q334" s="33">
        <v>4832592</v>
      </c>
      <c r="R334" s="33">
        <v>6170000</v>
      </c>
      <c r="S334" s="33">
        <v>4401908</v>
      </c>
      <c r="T334" s="38">
        <f t="shared" si="78"/>
        <v>0.71343727714748784</v>
      </c>
      <c r="U334" s="38">
        <f t="shared" si="79"/>
        <v>-0.11855876789585695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48263284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1994428</v>
      </c>
      <c r="K335" s="38">
        <f t="shared" si="74"/>
        <v>4.1323918198355507E-2</v>
      </c>
      <c r="L335" s="33">
        <v>0</v>
      </c>
      <c r="M335" s="38">
        <f t="shared" si="75"/>
        <v>0</v>
      </c>
      <c r="N335" s="33">
        <f t="shared" si="76"/>
        <v>9349719</v>
      </c>
      <c r="O335" s="38">
        <f t="shared" si="77"/>
        <v>0.19372322447017903</v>
      </c>
      <c r="P335" s="33">
        <v>9492891</v>
      </c>
      <c r="Q335" s="33">
        <v>39435386</v>
      </c>
      <c r="R335" s="33">
        <v>41278061</v>
      </c>
      <c r="S335" s="33">
        <v>20486403</v>
      </c>
      <c r="T335" s="38">
        <f t="shared" si="78"/>
        <v>0.49630245471074819</v>
      </c>
      <c r="U335" s="38">
        <f t="shared" si="79"/>
        <v>-0.78990299161762212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59385888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4511345</v>
      </c>
      <c r="K337" s="39">
        <f t="shared" si="74"/>
        <v>7.5966616850117658E-2</v>
      </c>
      <c r="L337" s="34">
        <f>SUM(L333:L336)</f>
        <v>0</v>
      </c>
      <c r="M337" s="39">
        <f t="shared" si="75"/>
        <v>0</v>
      </c>
      <c r="N337" s="34">
        <f t="shared" si="76"/>
        <v>16100525</v>
      </c>
      <c r="O337" s="39">
        <f t="shared" si="77"/>
        <v>0.27111702025908918</v>
      </c>
      <c r="P337" s="34">
        <f>SUM(P333:P336)</f>
        <v>12064758</v>
      </c>
      <c r="Q337" s="34">
        <f>SUM(Q333:Q336)</f>
        <v>51301282</v>
      </c>
      <c r="R337" s="34">
        <f>SUM(R333:R336)</f>
        <v>50012565</v>
      </c>
      <c r="S337" s="34">
        <f>SUM(S333:S336)</f>
        <v>27706207</v>
      </c>
      <c r="T337" s="39">
        <f t="shared" si="78"/>
        <v>0.55398492358870211</v>
      </c>
      <c r="U337" s="39">
        <f t="shared" si="79"/>
        <v>-0.62607248317786401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11674749366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3147845594</v>
      </c>
      <c r="K338" s="39">
        <f t="shared" si="74"/>
        <v>0.26962853722302343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7124387883</v>
      </c>
      <c r="O338" s="39">
        <f t="shared" si="77"/>
        <v>0.61023904322504152</v>
      </c>
      <c r="P338" s="34">
        <f>SUM(P302,P304:P309,P311:P316,P318:P322,P324:P331,P333:P336)</f>
        <v>1745302687</v>
      </c>
      <c r="Q338" s="34">
        <f>SUM(Q302,Q304:Q309,Q311:Q316,Q318:Q322,Q324:Q331,Q333:Q336)</f>
        <v>6423010587</v>
      </c>
      <c r="R338" s="34">
        <f>SUM(R302,R304:R309,R311:R316,R318:R322,R324:R331,R333:R336)</f>
        <v>6533327668</v>
      </c>
      <c r="S338" s="34">
        <f>SUM(S302,S304:S309,S311:S316,S318:S322,S324:S331,S333:S336)</f>
        <v>5061987742</v>
      </c>
      <c r="T338" s="39">
        <f t="shared" si="78"/>
        <v>0.7747947140005591</v>
      </c>
      <c r="U338" s="39">
        <f t="shared" si="79"/>
        <v>0.80361012301587098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56755591489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15183941922</v>
      </c>
      <c r="K339" s="41">
        <f t="shared" si="74"/>
        <v>0.2675320884452918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42699615095</v>
      </c>
      <c r="O339" s="41">
        <f t="shared" si="77"/>
        <v>0.75234199793822543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12191607773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48176126239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37716974922</v>
      </c>
      <c r="T339" s="41">
        <f t="shared" si="78"/>
        <v>0.78289762723734713</v>
      </c>
      <c r="U339" s="41">
        <f t="shared" si="79"/>
        <v>0.2454421274630354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148112239</v>
      </c>
      <c r="K8" s="38">
        <f>IF(($E8       =0),0,($J8       /$E8       ))</f>
        <v>0.25830869869009665</v>
      </c>
      <c r="L8" s="33">
        <v>0</v>
      </c>
      <c r="M8" s="38">
        <f>IF(($E8       =0),0,($L8       /$E8       ))</f>
        <v>0</v>
      </c>
      <c r="N8" s="33">
        <f>$F8       +$H8       +$J8</f>
        <v>471626132</v>
      </c>
      <c r="O8" s="38">
        <f>IF(($E8       =0),0,($N8       /$E8       ))</f>
        <v>0.82251901157988538</v>
      </c>
      <c r="P8" s="33">
        <v>120984729</v>
      </c>
      <c r="Q8" s="33">
        <v>534536981</v>
      </c>
      <c r="R8" s="33">
        <v>573908781</v>
      </c>
      <c r="S8" s="33">
        <v>464443177</v>
      </c>
      <c r="T8" s="38">
        <f>IF(($R8       =0),0,($S8       /$R8       ))</f>
        <v>0.80926306126687408</v>
      </c>
      <c r="U8" s="38">
        <f>IF(($P8       =0),0,(($J8       /$P8       )-1))</f>
        <v>0.2242225958947266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1146893610</v>
      </c>
      <c r="E9" s="33">
        <v>1165367540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263563803</v>
      </c>
      <c r="K9" s="38">
        <f>IF(($E9       =0),0,($J9       /$E9       ))</f>
        <v>0.226163672792877</v>
      </c>
      <c r="L9" s="33">
        <v>0</v>
      </c>
      <c r="M9" s="38">
        <f>IF(($E9       =0),0,($L9       /$E9       ))</f>
        <v>0</v>
      </c>
      <c r="N9" s="33">
        <f>$F9       +$H9       +$J9</f>
        <v>657815043</v>
      </c>
      <c r="O9" s="38">
        <f>IF(($E9       =0),0,($N9       /$E9       ))</f>
        <v>0.56447002376606437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1738759918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411676042</v>
      </c>
      <c r="K10" s="39">
        <f t="shared" ref="K10:K54" si="2">IF(($E10      =0),0,($J10      /$E10      ))</f>
        <v>0.23676416608080564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1129441175</v>
      </c>
      <c r="O10" s="39">
        <f t="shared" ref="O10:O54" si="5">IF(($E10      =0),0,($N10      /$E10      ))</f>
        <v>0.64956706403672693</v>
      </c>
      <c r="P10" s="34">
        <f>SUM(P8:P9)</f>
        <v>120984729</v>
      </c>
      <c r="Q10" s="34">
        <f>SUM(Q8:Q9)</f>
        <v>534536981</v>
      </c>
      <c r="R10" s="34">
        <f>SUM(R8:R9)</f>
        <v>573908781</v>
      </c>
      <c r="S10" s="34">
        <f>SUM(S8:S9)</f>
        <v>464443177</v>
      </c>
      <c r="T10" s="39">
        <f t="shared" ref="T10:T54" si="6">IF(($R10      =0),0,($S10      /$R10      ))</f>
        <v>0.80926306126687408</v>
      </c>
      <c r="U10" s="39">
        <f t="shared" ref="U10:U54" si="7">IF(($P10      =0),0,(($J10      /$P10      )-1))</f>
        <v>2.402710783441107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4783787</v>
      </c>
      <c r="K11" s="38">
        <f t="shared" si="2"/>
        <v>0.13845811915604167</v>
      </c>
      <c r="L11" s="33">
        <v>0</v>
      </c>
      <c r="M11" s="38">
        <f t="shared" si="3"/>
        <v>0</v>
      </c>
      <c r="N11" s="33">
        <f t="shared" si="4"/>
        <v>22005562</v>
      </c>
      <c r="O11" s="38">
        <f t="shared" si="5"/>
        <v>0.63691145226400392</v>
      </c>
      <c r="P11" s="33">
        <v>4461617</v>
      </c>
      <c r="Q11" s="33">
        <v>52213217</v>
      </c>
      <c r="R11" s="33">
        <v>52213217</v>
      </c>
      <c r="S11" s="33">
        <v>37536076</v>
      </c>
      <c r="T11" s="38">
        <f t="shared" si="6"/>
        <v>0.71889989080734096</v>
      </c>
      <c r="U11" s="38">
        <f t="shared" si="7"/>
        <v>7.2209246109650405E-2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13380689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1371516</v>
      </c>
      <c r="K12" s="38">
        <f t="shared" si="2"/>
        <v>0.10249965453946355</v>
      </c>
      <c r="L12" s="33">
        <v>0</v>
      </c>
      <c r="M12" s="38">
        <f t="shared" si="3"/>
        <v>0</v>
      </c>
      <c r="N12" s="33">
        <f t="shared" si="4"/>
        <v>10051311</v>
      </c>
      <c r="O12" s="38">
        <f t="shared" si="5"/>
        <v>0.7511803764365198</v>
      </c>
      <c r="P12" s="33">
        <v>1256545</v>
      </c>
      <c r="Q12" s="33">
        <v>14392210</v>
      </c>
      <c r="R12" s="33">
        <v>13938610</v>
      </c>
      <c r="S12" s="33">
        <v>10375502</v>
      </c>
      <c r="T12" s="38">
        <f t="shared" si="6"/>
        <v>0.74437135410202304</v>
      </c>
      <c r="U12" s="38">
        <f t="shared" si="7"/>
        <v>9.149771794881989E-2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13093010</v>
      </c>
      <c r="K13" s="38">
        <f t="shared" si="2"/>
        <v>0.25395825831746122</v>
      </c>
      <c r="L13" s="33">
        <v>0</v>
      </c>
      <c r="M13" s="38">
        <f t="shared" si="3"/>
        <v>0</v>
      </c>
      <c r="N13" s="33">
        <f t="shared" si="4"/>
        <v>46849171</v>
      </c>
      <c r="O13" s="38">
        <f t="shared" si="5"/>
        <v>0.90870883553719972</v>
      </c>
      <c r="P13" s="33">
        <v>8756982</v>
      </c>
      <c r="Q13" s="33">
        <v>57453924</v>
      </c>
      <c r="R13" s="33">
        <v>60201860</v>
      </c>
      <c r="S13" s="33">
        <v>40420992</v>
      </c>
      <c r="T13" s="38">
        <f t="shared" si="6"/>
        <v>0.67142430483044879</v>
      </c>
      <c r="U13" s="38">
        <f t="shared" si="7"/>
        <v>0.49515095497512718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29218851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6149758</v>
      </c>
      <c r="K14" s="38">
        <f t="shared" si="2"/>
        <v>0.2104722735332748</v>
      </c>
      <c r="L14" s="33">
        <v>0</v>
      </c>
      <c r="M14" s="38">
        <f t="shared" si="3"/>
        <v>0</v>
      </c>
      <c r="N14" s="33">
        <f t="shared" si="4"/>
        <v>25383591</v>
      </c>
      <c r="O14" s="38">
        <f t="shared" si="5"/>
        <v>0.86874021842953375</v>
      </c>
      <c r="P14" s="33">
        <v>7600268</v>
      </c>
      <c r="Q14" s="33">
        <v>26897968</v>
      </c>
      <c r="R14" s="33">
        <v>26897968</v>
      </c>
      <c r="S14" s="33">
        <v>23929090</v>
      </c>
      <c r="T14" s="38">
        <f t="shared" si="6"/>
        <v>0.88962445044175831</v>
      </c>
      <c r="U14" s="38">
        <f t="shared" si="7"/>
        <v>-0.1908498489790097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11790699</v>
      </c>
      <c r="E15" s="33">
        <v>25933100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5212832</v>
      </c>
      <c r="K15" s="38">
        <f t="shared" si="2"/>
        <v>0.20101075459547837</v>
      </c>
      <c r="L15" s="33">
        <v>0</v>
      </c>
      <c r="M15" s="38">
        <f t="shared" si="3"/>
        <v>0</v>
      </c>
      <c r="N15" s="33">
        <f t="shared" si="4"/>
        <v>11367876</v>
      </c>
      <c r="O15" s="38">
        <f t="shared" si="5"/>
        <v>0.43835391835145049</v>
      </c>
      <c r="P15" s="33">
        <v>8675479</v>
      </c>
      <c r="Q15" s="33">
        <v>18718091</v>
      </c>
      <c r="R15" s="33">
        <v>18718091</v>
      </c>
      <c r="S15" s="33">
        <v>16226175</v>
      </c>
      <c r="T15" s="38">
        <f t="shared" si="6"/>
        <v>0.86687125305673529</v>
      </c>
      <c r="U15" s="38">
        <f t="shared" si="7"/>
        <v>-0.39913035349402615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69530843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14976606</v>
      </c>
      <c r="K16" s="38">
        <f t="shared" si="2"/>
        <v>0.21539514485679398</v>
      </c>
      <c r="L16" s="33">
        <v>0</v>
      </c>
      <c r="M16" s="38">
        <f t="shared" si="3"/>
        <v>0</v>
      </c>
      <c r="N16" s="33">
        <f t="shared" si="4"/>
        <v>45217364</v>
      </c>
      <c r="O16" s="38">
        <f t="shared" si="5"/>
        <v>0.65032095181127025</v>
      </c>
      <c r="P16" s="33">
        <v>14265404</v>
      </c>
      <c r="Q16" s="33">
        <v>63693004</v>
      </c>
      <c r="R16" s="33">
        <v>65234856</v>
      </c>
      <c r="S16" s="33">
        <v>43126905</v>
      </c>
      <c r="T16" s="38">
        <f t="shared" si="6"/>
        <v>0.66110217212712175</v>
      </c>
      <c r="U16" s="38">
        <f t="shared" si="7"/>
        <v>4.9855019878862095E-2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1816739</v>
      </c>
      <c r="K17" s="38">
        <f t="shared" si="2"/>
        <v>0.14656186807795016</v>
      </c>
      <c r="L17" s="33">
        <v>0</v>
      </c>
      <c r="M17" s="38">
        <f t="shared" si="3"/>
        <v>0</v>
      </c>
      <c r="N17" s="33">
        <f t="shared" si="4"/>
        <v>5452799</v>
      </c>
      <c r="O17" s="38">
        <f t="shared" si="5"/>
        <v>0.43989390203743001</v>
      </c>
      <c r="P17" s="33">
        <v>1496287</v>
      </c>
      <c r="Q17" s="33">
        <v>11895319</v>
      </c>
      <c r="R17" s="33">
        <v>15274420</v>
      </c>
      <c r="S17" s="33">
        <v>5267359</v>
      </c>
      <c r="T17" s="38">
        <f t="shared" si="6"/>
        <v>0.34484838049497135</v>
      </c>
      <c r="U17" s="38">
        <f t="shared" si="7"/>
        <v>0.21416479592484605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236565379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47404248</v>
      </c>
      <c r="K19" s="39">
        <f t="shared" si="2"/>
        <v>0.20038539958968382</v>
      </c>
      <c r="L19" s="34">
        <f>SUM(L11:L18)</f>
        <v>0</v>
      </c>
      <c r="M19" s="39">
        <f t="shared" si="3"/>
        <v>0</v>
      </c>
      <c r="N19" s="34">
        <f t="shared" si="4"/>
        <v>166327674</v>
      </c>
      <c r="O19" s="39">
        <f t="shared" si="5"/>
        <v>0.70309389608527628</v>
      </c>
      <c r="P19" s="34">
        <f>SUM(P11:P18)</f>
        <v>46512582</v>
      </c>
      <c r="Q19" s="34">
        <f>SUM(Q11:Q18)</f>
        <v>245263733</v>
      </c>
      <c r="R19" s="34">
        <f>SUM(R11:R18)</f>
        <v>252479022</v>
      </c>
      <c r="S19" s="34">
        <f>SUM(S11:S18)</f>
        <v>176882099</v>
      </c>
      <c r="T19" s="39">
        <f t="shared" si="6"/>
        <v>0.70058136948898664</v>
      </c>
      <c r="U19" s="39">
        <f t="shared" si="7"/>
        <v>1.9170425757056409E-2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6387</v>
      </c>
      <c r="K24" s="38">
        <f t="shared" si="2"/>
        <v>9.9817150358666604E-2</v>
      </c>
      <c r="L24" s="33">
        <v>0</v>
      </c>
      <c r="M24" s="38">
        <f t="shared" si="3"/>
        <v>0</v>
      </c>
      <c r="N24" s="33">
        <f t="shared" si="4"/>
        <v>21617</v>
      </c>
      <c r="O24" s="38">
        <f t="shared" si="5"/>
        <v>0.33783424758154001</v>
      </c>
      <c r="P24" s="33">
        <v>3235</v>
      </c>
      <c r="Q24" s="33">
        <v>61585</v>
      </c>
      <c r="R24" s="33">
        <v>61585</v>
      </c>
      <c r="S24" s="33">
        <v>8026</v>
      </c>
      <c r="T24" s="38">
        <f t="shared" si="6"/>
        <v>0.1303239425184704</v>
      </c>
      <c r="U24" s="38">
        <f t="shared" si="7"/>
        <v>0.97434312210200935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167948677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32921205</v>
      </c>
      <c r="K26" s="38">
        <f t="shared" si="2"/>
        <v>0.19601943634244884</v>
      </c>
      <c r="L26" s="33">
        <v>0</v>
      </c>
      <c r="M26" s="38">
        <f t="shared" si="3"/>
        <v>0</v>
      </c>
      <c r="N26" s="33">
        <f t="shared" si="4"/>
        <v>99472632</v>
      </c>
      <c r="O26" s="38">
        <f t="shared" si="5"/>
        <v>0.59227993799558187</v>
      </c>
      <c r="P26" s="33">
        <v>12316456</v>
      </c>
      <c r="Q26" s="33">
        <v>140540928</v>
      </c>
      <c r="R26" s="33">
        <v>0</v>
      </c>
      <c r="S26" s="33">
        <v>20443285</v>
      </c>
      <c r="T26" s="38">
        <f t="shared" si="6"/>
        <v>0</v>
      </c>
      <c r="U26" s="38">
        <f t="shared" si="7"/>
        <v>1.6729446360219207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168012664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32927592</v>
      </c>
      <c r="K27" s="39">
        <f t="shared" si="2"/>
        <v>0.1959827980586035</v>
      </c>
      <c r="L27" s="34">
        <f>SUM(L20:L26)</f>
        <v>0</v>
      </c>
      <c r="M27" s="39">
        <f t="shared" si="3"/>
        <v>0</v>
      </c>
      <c r="N27" s="34">
        <f t="shared" si="4"/>
        <v>99494249</v>
      </c>
      <c r="O27" s="39">
        <f t="shared" si="5"/>
        <v>0.59218303329801381</v>
      </c>
      <c r="P27" s="34">
        <f>SUM(P20:P26)</f>
        <v>12319691</v>
      </c>
      <c r="Q27" s="34">
        <f>SUM(Q20:Q26)</f>
        <v>140602513</v>
      </c>
      <c r="R27" s="34">
        <f>SUM(R20:R26)</f>
        <v>61585</v>
      </c>
      <c r="S27" s="34">
        <f>SUM(S20:S26)</f>
        <v>20451311</v>
      </c>
      <c r="T27" s="39">
        <f t="shared" si="6"/>
        <v>332.0826662336608</v>
      </c>
      <c r="U27" s="39">
        <f t="shared" si="7"/>
        <v>1.6727611918188532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20000</v>
      </c>
      <c r="E31" s="33">
        <v>15000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4069</v>
      </c>
      <c r="K31" s="38">
        <f t="shared" si="2"/>
        <v>0.27126666666666666</v>
      </c>
      <c r="L31" s="33">
        <v>0</v>
      </c>
      <c r="M31" s="38">
        <f t="shared" si="3"/>
        <v>0</v>
      </c>
      <c r="N31" s="33">
        <f t="shared" si="4"/>
        <v>10916</v>
      </c>
      <c r="O31" s="38">
        <f t="shared" si="5"/>
        <v>0.72773333333333334</v>
      </c>
      <c r="P31" s="33">
        <v>4105</v>
      </c>
      <c r="Q31" s="33">
        <v>15000</v>
      </c>
      <c r="R31" s="33">
        <v>15000</v>
      </c>
      <c r="S31" s="33">
        <v>8005</v>
      </c>
      <c r="T31" s="38">
        <f t="shared" si="6"/>
        <v>0.53366666666666662</v>
      </c>
      <c r="U31" s="38">
        <f t="shared" si="7"/>
        <v>-8.7697929354445536E-3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67784364</v>
      </c>
      <c r="E34" s="33">
        <v>73206009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16288697</v>
      </c>
      <c r="K34" s="38">
        <f t="shared" si="2"/>
        <v>0.2225049175949477</v>
      </c>
      <c r="L34" s="33">
        <v>0</v>
      </c>
      <c r="M34" s="38">
        <f t="shared" si="3"/>
        <v>0</v>
      </c>
      <c r="N34" s="33">
        <f t="shared" si="4"/>
        <v>48418554</v>
      </c>
      <c r="O34" s="38">
        <f t="shared" si="5"/>
        <v>0.66140136119153825</v>
      </c>
      <c r="P34" s="33">
        <v>15701077</v>
      </c>
      <c r="Q34" s="33">
        <v>65177273</v>
      </c>
      <c r="R34" s="33">
        <v>65177273</v>
      </c>
      <c r="S34" s="33">
        <v>47020713</v>
      </c>
      <c r="T34" s="38">
        <f t="shared" si="6"/>
        <v>0.72142805054148251</v>
      </c>
      <c r="U34" s="38">
        <f t="shared" si="7"/>
        <v>3.7425458138954371E-2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73221009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16292766</v>
      </c>
      <c r="K35" s="39">
        <f t="shared" si="2"/>
        <v>0.22251490688963327</v>
      </c>
      <c r="L35" s="34">
        <f>SUM(L28:L34)</f>
        <v>0</v>
      </c>
      <c r="M35" s="39">
        <f t="shared" si="3"/>
        <v>0</v>
      </c>
      <c r="N35" s="34">
        <f t="shared" si="4"/>
        <v>48429470</v>
      </c>
      <c r="O35" s="39">
        <f t="shared" si="5"/>
        <v>0.66141494990870719</v>
      </c>
      <c r="P35" s="34">
        <f>SUM(P28:P34)</f>
        <v>15705182</v>
      </c>
      <c r="Q35" s="34">
        <f>SUM(Q28:Q34)</f>
        <v>65192273</v>
      </c>
      <c r="R35" s="34">
        <f>SUM(R28:R34)</f>
        <v>65192273</v>
      </c>
      <c r="S35" s="34">
        <f>SUM(S28:S34)</f>
        <v>47028718</v>
      </c>
      <c r="T35" s="39">
        <f t="shared" si="6"/>
        <v>0.72138484878414966</v>
      </c>
      <c r="U35" s="39">
        <f t="shared" si="7"/>
        <v>3.741338368444258E-2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51895988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7829917</v>
      </c>
      <c r="K39" s="38">
        <f t="shared" si="2"/>
        <v>0.15087711597281855</v>
      </c>
      <c r="L39" s="33">
        <v>0</v>
      </c>
      <c r="M39" s="38">
        <f t="shared" si="3"/>
        <v>0</v>
      </c>
      <c r="N39" s="33">
        <f t="shared" si="4"/>
        <v>7829917</v>
      </c>
      <c r="O39" s="38">
        <f t="shared" si="5"/>
        <v>0.15087711597281855</v>
      </c>
      <c r="P39" s="33">
        <v>6874949</v>
      </c>
      <c r="Q39" s="33">
        <v>49213222</v>
      </c>
      <c r="R39" s="33">
        <v>47712862</v>
      </c>
      <c r="S39" s="33">
        <v>26510884</v>
      </c>
      <c r="T39" s="38">
        <f t="shared" si="6"/>
        <v>0.55563390852554595</v>
      </c>
      <c r="U39" s="38">
        <f t="shared" si="7"/>
        <v>0.13890546678964455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51895988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7829917</v>
      </c>
      <c r="K40" s="39">
        <f t="shared" si="2"/>
        <v>0.15087711597281855</v>
      </c>
      <c r="L40" s="34">
        <f>SUM(L36:L39)</f>
        <v>0</v>
      </c>
      <c r="M40" s="39">
        <f t="shared" si="3"/>
        <v>0</v>
      </c>
      <c r="N40" s="34">
        <f t="shared" si="4"/>
        <v>7829917</v>
      </c>
      <c r="O40" s="39">
        <f t="shared" si="5"/>
        <v>0.15087711597281855</v>
      </c>
      <c r="P40" s="34">
        <f>SUM(P36:P39)</f>
        <v>6874949</v>
      </c>
      <c r="Q40" s="34">
        <f>SUM(Q36:Q39)</f>
        <v>49213222</v>
      </c>
      <c r="R40" s="34">
        <f>SUM(R36:R39)</f>
        <v>47712862</v>
      </c>
      <c r="S40" s="34">
        <f>SUM(S36:S39)</f>
        <v>26510884</v>
      </c>
      <c r="T40" s="39">
        <f t="shared" si="6"/>
        <v>0.55563390852554595</v>
      </c>
      <c r="U40" s="39">
        <f t="shared" si="7"/>
        <v>0.13890546678964455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2678268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607279</v>
      </c>
      <c r="K52" s="38">
        <f t="shared" si="2"/>
        <v>0.22674317880062786</v>
      </c>
      <c r="L52" s="33">
        <v>0</v>
      </c>
      <c r="M52" s="38">
        <f t="shared" si="3"/>
        <v>0</v>
      </c>
      <c r="N52" s="33">
        <f t="shared" si="4"/>
        <v>2215545</v>
      </c>
      <c r="O52" s="38">
        <f t="shared" si="5"/>
        <v>0.82723050867202241</v>
      </c>
      <c r="P52" s="33">
        <v>1023339</v>
      </c>
      <c r="Q52" s="33">
        <v>5417603</v>
      </c>
      <c r="R52" s="33">
        <v>4051734</v>
      </c>
      <c r="S52" s="33">
        <v>2970153</v>
      </c>
      <c r="T52" s="38">
        <f t="shared" si="6"/>
        <v>0.73305725400532218</v>
      </c>
      <c r="U52" s="38">
        <f t="shared" si="7"/>
        <v>-0.40657103853170851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2678268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607279</v>
      </c>
      <c r="K53" s="39">
        <f t="shared" si="2"/>
        <v>0.22674317880062786</v>
      </c>
      <c r="L53" s="34">
        <f>SUM(L48:L52)</f>
        <v>0</v>
      </c>
      <c r="M53" s="39">
        <f t="shared" si="3"/>
        <v>0</v>
      </c>
      <c r="N53" s="34">
        <f t="shared" si="4"/>
        <v>2215545</v>
      </c>
      <c r="O53" s="39">
        <f t="shared" si="5"/>
        <v>0.82723050867202241</v>
      </c>
      <c r="P53" s="34">
        <f>SUM(P48:P52)</f>
        <v>1023339</v>
      </c>
      <c r="Q53" s="34">
        <f>SUM(Q48:Q52)</f>
        <v>5417603</v>
      </c>
      <c r="R53" s="34">
        <f>SUM(R48:R52)</f>
        <v>4051734</v>
      </c>
      <c r="S53" s="34">
        <f>SUM(S48:S52)</f>
        <v>2970153</v>
      </c>
      <c r="T53" s="39">
        <f t="shared" si="6"/>
        <v>0.73305725400532218</v>
      </c>
      <c r="U53" s="39">
        <f t="shared" si="7"/>
        <v>-0.40657103853170851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2271133226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516737844</v>
      </c>
      <c r="K54" s="39">
        <f t="shared" si="2"/>
        <v>0.22752423243355782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1453738030</v>
      </c>
      <c r="O54" s="39">
        <f t="shared" si="5"/>
        <v>0.64009368246546006</v>
      </c>
      <c r="P54" s="34">
        <f>SUM(P8:P9,P11:P18,P20:P26,P28:P34,P36:P39,P41:P46,P48:P52)</f>
        <v>203420472</v>
      </c>
      <c r="Q54" s="34">
        <f>SUM(Q8:Q9,Q11:Q18,Q20:Q26,Q28:Q34,Q36:Q39,Q41:Q46,Q48:Q52)</f>
        <v>1040226325</v>
      </c>
      <c r="R54" s="34">
        <f>SUM(R8:R9,R11:R18,R20:R26,R28:R34,R36:R39,R41:R46,R48:R52)</f>
        <v>943406257</v>
      </c>
      <c r="S54" s="34">
        <f>SUM(S8:S9,S11:S18,S20:S26,S28:S34,S36:S39,S41:S46,S48:S52)</f>
        <v>738286342</v>
      </c>
      <c r="T54" s="39">
        <f t="shared" si="6"/>
        <v>0.78257520185177232</v>
      </c>
      <c r="U54" s="39">
        <f t="shared" si="7"/>
        <v>1.5402450349245087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548664871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193186260</v>
      </c>
      <c r="K57" s="38">
        <f t="shared" ref="K57:K85" si="10">IF(($E57      =0),0,($J57      /$E57      ))</f>
        <v>0.35210247677766854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455244622</v>
      </c>
      <c r="O57" s="38">
        <f t="shared" ref="O57:O85" si="13">IF(($E57      =0),0,($N57      /$E57      ))</f>
        <v>0.82973167421903338</v>
      </c>
      <c r="P57" s="33">
        <v>151814554</v>
      </c>
      <c r="Q57" s="33">
        <v>484350472</v>
      </c>
      <c r="R57" s="33">
        <v>480086160</v>
      </c>
      <c r="S57" s="33">
        <v>386114850</v>
      </c>
      <c r="T57" s="38">
        <f t="shared" ref="T57:T85" si="14">IF(($R57      =0),0,($S57      /$R57      ))</f>
        <v>0.80426157254772768</v>
      </c>
      <c r="U57" s="38">
        <f t="shared" ref="U57:U85" si="15">IF(($P57      =0),0,(($J57      /$P57      )-1))</f>
        <v>0.27251475507414136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548664871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193186260</v>
      </c>
      <c r="K58" s="39">
        <f t="shared" si="10"/>
        <v>0.35210247677766854</v>
      </c>
      <c r="L58" s="34">
        <f>L57</f>
        <v>0</v>
      </c>
      <c r="M58" s="39">
        <f t="shared" si="11"/>
        <v>0</v>
      </c>
      <c r="N58" s="34">
        <f t="shared" si="12"/>
        <v>455244622</v>
      </c>
      <c r="O58" s="39">
        <f t="shared" si="13"/>
        <v>0.82973167421903338</v>
      </c>
      <c r="P58" s="34">
        <f>P57</f>
        <v>151814554</v>
      </c>
      <c r="Q58" s="34">
        <f>Q57</f>
        <v>484350472</v>
      </c>
      <c r="R58" s="34">
        <f>R57</f>
        <v>480086160</v>
      </c>
      <c r="S58" s="34">
        <f>S57</f>
        <v>386114850</v>
      </c>
      <c r="T58" s="39">
        <f t="shared" si="14"/>
        <v>0.80426157254772768</v>
      </c>
      <c r="U58" s="39">
        <f t="shared" si="15"/>
        <v>0.27251475507414136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27739313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3754095</v>
      </c>
      <c r="K59" s="38">
        <f t="shared" si="10"/>
        <v>0.13533482245937381</v>
      </c>
      <c r="L59" s="33">
        <v>0</v>
      </c>
      <c r="M59" s="38">
        <f t="shared" si="11"/>
        <v>0</v>
      </c>
      <c r="N59" s="33">
        <f t="shared" si="12"/>
        <v>16842041</v>
      </c>
      <c r="O59" s="38">
        <f t="shared" si="13"/>
        <v>0.60715422187997226</v>
      </c>
      <c r="P59" s="33">
        <v>6313277</v>
      </c>
      <c r="Q59" s="33">
        <v>12856347</v>
      </c>
      <c r="R59" s="33">
        <v>14218549</v>
      </c>
      <c r="S59" s="33">
        <v>16769776</v>
      </c>
      <c r="T59" s="38">
        <f t="shared" si="14"/>
        <v>1.179429490308751</v>
      </c>
      <c r="U59" s="38">
        <f t="shared" si="15"/>
        <v>-0.40536507427125401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3504776</v>
      </c>
      <c r="Q60" s="33">
        <v>20038323</v>
      </c>
      <c r="R60" s="33">
        <v>20038323</v>
      </c>
      <c r="S60" s="33">
        <v>3504771</v>
      </c>
      <c r="T60" s="38">
        <f t="shared" si="14"/>
        <v>0.17490340883316433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9333505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1702287</v>
      </c>
      <c r="K61" s="38">
        <f t="shared" si="10"/>
        <v>0.18238453828438514</v>
      </c>
      <c r="L61" s="33">
        <v>0</v>
      </c>
      <c r="M61" s="38">
        <f t="shared" si="11"/>
        <v>0</v>
      </c>
      <c r="N61" s="33">
        <f t="shared" si="12"/>
        <v>5960221</v>
      </c>
      <c r="O61" s="38">
        <f t="shared" si="13"/>
        <v>0.63858336177031028</v>
      </c>
      <c r="P61" s="33">
        <v>1645154</v>
      </c>
      <c r="Q61" s="33">
        <v>9451476</v>
      </c>
      <c r="R61" s="33">
        <v>9451476</v>
      </c>
      <c r="S61" s="33">
        <v>4935353</v>
      </c>
      <c r="T61" s="38">
        <f t="shared" si="14"/>
        <v>0.52217801748636927</v>
      </c>
      <c r="U61" s="38">
        <f t="shared" si="15"/>
        <v>3.4728055853737727E-2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37072818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5456382</v>
      </c>
      <c r="K63" s="39">
        <f t="shared" si="10"/>
        <v>0.14718012534142941</v>
      </c>
      <c r="L63" s="34">
        <f>SUM(L59:L62)</f>
        <v>0</v>
      </c>
      <c r="M63" s="39">
        <f t="shared" si="11"/>
        <v>0</v>
      </c>
      <c r="N63" s="34">
        <f t="shared" si="12"/>
        <v>22802262</v>
      </c>
      <c r="O63" s="39">
        <f t="shared" si="13"/>
        <v>0.61506686651119968</v>
      </c>
      <c r="P63" s="34">
        <f>SUM(P59:P62)</f>
        <v>11463207</v>
      </c>
      <c r="Q63" s="34">
        <f>SUM(Q59:Q62)</f>
        <v>42346146</v>
      </c>
      <c r="R63" s="34">
        <f>SUM(R59:R62)</f>
        <v>43708348</v>
      </c>
      <c r="S63" s="34">
        <f>SUM(S59:S62)</f>
        <v>25209900</v>
      </c>
      <c r="T63" s="39">
        <f t="shared" si="14"/>
        <v>0.57677540226411672</v>
      </c>
      <c r="U63" s="39">
        <f t="shared" si="15"/>
        <v>-0.52400911891410495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-3159000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6701980</v>
      </c>
      <c r="K64" s="38">
        <f t="shared" si="10"/>
        <v>-2.121551123773346</v>
      </c>
      <c r="L64" s="33">
        <v>0</v>
      </c>
      <c r="M64" s="38">
        <f t="shared" si="11"/>
        <v>0</v>
      </c>
      <c r="N64" s="33">
        <f t="shared" si="12"/>
        <v>20286625</v>
      </c>
      <c r="O64" s="38">
        <f t="shared" si="13"/>
        <v>-6.4218502690724915</v>
      </c>
      <c r="P64" s="33">
        <v>4913922</v>
      </c>
      <c r="Q64" s="33">
        <v>22421000</v>
      </c>
      <c r="R64" s="33">
        <v>22421000</v>
      </c>
      <c r="S64" s="33">
        <v>14569097</v>
      </c>
      <c r="T64" s="38">
        <f t="shared" si="14"/>
        <v>0.64979693144819584</v>
      </c>
      <c r="U64" s="38">
        <f t="shared" si="15"/>
        <v>0.36387594267878076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4599720</v>
      </c>
      <c r="K65" s="38">
        <f t="shared" si="10"/>
        <v>0.19274560280708317</v>
      </c>
      <c r="L65" s="33">
        <v>0</v>
      </c>
      <c r="M65" s="38">
        <f t="shared" si="11"/>
        <v>0</v>
      </c>
      <c r="N65" s="33">
        <f t="shared" si="12"/>
        <v>11619125</v>
      </c>
      <c r="O65" s="38">
        <f t="shared" si="13"/>
        <v>0.48688512609807777</v>
      </c>
      <c r="P65" s="33">
        <v>23611407</v>
      </c>
      <c r="Q65" s="33">
        <v>28571830</v>
      </c>
      <c r="R65" s="33">
        <v>25900729</v>
      </c>
      <c r="S65" s="33">
        <v>25896063</v>
      </c>
      <c r="T65" s="38">
        <f t="shared" si="14"/>
        <v>0.99981985063045908</v>
      </c>
      <c r="U65" s="38">
        <f t="shared" si="15"/>
        <v>-0.80519077071518863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1465733</v>
      </c>
      <c r="K66" s="38">
        <f t="shared" si="10"/>
        <v>0.24683535137501894</v>
      </c>
      <c r="L66" s="33">
        <v>0</v>
      </c>
      <c r="M66" s="38">
        <f t="shared" si="11"/>
        <v>0</v>
      </c>
      <c r="N66" s="33">
        <f t="shared" si="12"/>
        <v>4483273</v>
      </c>
      <c r="O66" s="38">
        <f t="shared" si="13"/>
        <v>0.75500126303026216</v>
      </c>
      <c r="P66" s="33">
        <v>1511025</v>
      </c>
      <c r="Q66" s="33">
        <v>7385000</v>
      </c>
      <c r="R66" s="33">
        <v>7385000</v>
      </c>
      <c r="S66" s="33">
        <v>4551901</v>
      </c>
      <c r="T66" s="38">
        <f t="shared" si="14"/>
        <v>0.61637115775220042</v>
      </c>
      <c r="U66" s="38">
        <f t="shared" si="15"/>
        <v>-2.9974355156268118E-2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56898536</v>
      </c>
      <c r="K67" s="38">
        <f t="shared" si="10"/>
        <v>0.27573600485524963</v>
      </c>
      <c r="L67" s="33">
        <v>0</v>
      </c>
      <c r="M67" s="38">
        <f t="shared" si="11"/>
        <v>0</v>
      </c>
      <c r="N67" s="33">
        <f t="shared" si="12"/>
        <v>166986143</v>
      </c>
      <c r="O67" s="38">
        <f t="shared" si="13"/>
        <v>0.80923157560692605</v>
      </c>
      <c r="P67" s="33">
        <v>51192891</v>
      </c>
      <c r="Q67" s="33">
        <v>194671218</v>
      </c>
      <c r="R67" s="33">
        <v>194671218</v>
      </c>
      <c r="S67" s="33">
        <v>151868944</v>
      </c>
      <c r="T67" s="38">
        <f t="shared" si="14"/>
        <v>0.78013044537482679</v>
      </c>
      <c r="U67" s="38">
        <f t="shared" si="15"/>
        <v>0.11145385401265973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35416764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9275121</v>
      </c>
      <c r="K68" s="38">
        <f t="shared" si="10"/>
        <v>0.26188504969002813</v>
      </c>
      <c r="L68" s="33">
        <v>0</v>
      </c>
      <c r="M68" s="38">
        <f t="shared" si="11"/>
        <v>0</v>
      </c>
      <c r="N68" s="33">
        <f t="shared" si="12"/>
        <v>24768657</v>
      </c>
      <c r="O68" s="38">
        <f t="shared" si="13"/>
        <v>0.69934839332018028</v>
      </c>
      <c r="P68" s="33">
        <v>-3201211</v>
      </c>
      <c r="Q68" s="33">
        <v>46992895</v>
      </c>
      <c r="R68" s="33">
        <v>46992895</v>
      </c>
      <c r="S68" s="33">
        <v>11616232</v>
      </c>
      <c r="T68" s="38">
        <f t="shared" si="14"/>
        <v>0.24719124029281447</v>
      </c>
      <c r="U68" s="38">
        <f t="shared" si="15"/>
        <v>-3.8973788356968662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268411558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78941090</v>
      </c>
      <c r="K70" s="39">
        <f t="shared" si="10"/>
        <v>0.29410465997891194</v>
      </c>
      <c r="L70" s="34">
        <f>SUM(L64:L69)</f>
        <v>0</v>
      </c>
      <c r="M70" s="39">
        <f t="shared" si="11"/>
        <v>0</v>
      </c>
      <c r="N70" s="34">
        <f t="shared" si="12"/>
        <v>228143823</v>
      </c>
      <c r="O70" s="39">
        <f t="shared" si="13"/>
        <v>0.84997764142481524</v>
      </c>
      <c r="P70" s="34">
        <f>SUM(P64:P69)</f>
        <v>78028034</v>
      </c>
      <c r="Q70" s="34">
        <f>SUM(Q64:Q69)</f>
        <v>300041943</v>
      </c>
      <c r="R70" s="34">
        <f>SUM(R64:R69)</f>
        <v>297370842</v>
      </c>
      <c r="S70" s="34">
        <f>SUM(S64:S69)</f>
        <v>208502237</v>
      </c>
      <c r="T70" s="39">
        <f t="shared" si="14"/>
        <v>0.70115225688468807</v>
      </c>
      <c r="U70" s="39">
        <f t="shared" si="15"/>
        <v>1.1701640464246488E-2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78437473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27103253</v>
      </c>
      <c r="K71" s="38">
        <f t="shared" si="10"/>
        <v>0.34553959942080237</v>
      </c>
      <c r="L71" s="33">
        <v>0</v>
      </c>
      <c r="M71" s="38">
        <f t="shared" si="11"/>
        <v>0</v>
      </c>
      <c r="N71" s="33">
        <f t="shared" si="12"/>
        <v>62842810</v>
      </c>
      <c r="O71" s="38">
        <f t="shared" si="13"/>
        <v>0.80118351084563877</v>
      </c>
      <c r="P71" s="33">
        <v>17379244</v>
      </c>
      <c r="Q71" s="33">
        <v>69600132</v>
      </c>
      <c r="R71" s="33">
        <v>75232372</v>
      </c>
      <c r="S71" s="33">
        <v>51725070</v>
      </c>
      <c r="T71" s="38">
        <f t="shared" si="14"/>
        <v>0.6875374074341295</v>
      </c>
      <c r="U71" s="38">
        <f t="shared" si="15"/>
        <v>0.55951852681278891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64379521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16170718</v>
      </c>
      <c r="K72" s="38">
        <f t="shared" si="10"/>
        <v>0.25117797940745784</v>
      </c>
      <c r="L72" s="33">
        <v>0</v>
      </c>
      <c r="M72" s="38">
        <f t="shared" si="11"/>
        <v>0</v>
      </c>
      <c r="N72" s="33">
        <f t="shared" si="12"/>
        <v>48335356</v>
      </c>
      <c r="O72" s="38">
        <f t="shared" si="13"/>
        <v>0.75078775438543566</v>
      </c>
      <c r="P72" s="33">
        <v>15603321</v>
      </c>
      <c r="Q72" s="33">
        <v>57930984</v>
      </c>
      <c r="R72" s="33">
        <v>57930984</v>
      </c>
      <c r="S72" s="33">
        <v>47284175</v>
      </c>
      <c r="T72" s="38">
        <f t="shared" si="14"/>
        <v>0.81621563686886456</v>
      </c>
      <c r="U72" s="38">
        <f t="shared" si="15"/>
        <v>3.6363861257484809E-2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33009849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7136300</v>
      </c>
      <c r="K73" s="38">
        <f t="shared" si="10"/>
        <v>0.21618699316073817</v>
      </c>
      <c r="L73" s="33">
        <v>0</v>
      </c>
      <c r="M73" s="38">
        <f t="shared" si="11"/>
        <v>0</v>
      </c>
      <c r="N73" s="33">
        <f t="shared" si="12"/>
        <v>21802545</v>
      </c>
      <c r="O73" s="38">
        <f t="shared" si="13"/>
        <v>0.66048605675233474</v>
      </c>
      <c r="P73" s="33">
        <v>6389527</v>
      </c>
      <c r="Q73" s="33">
        <v>33867992</v>
      </c>
      <c r="R73" s="33">
        <v>33867992</v>
      </c>
      <c r="S73" s="33">
        <v>18908225</v>
      </c>
      <c r="T73" s="38">
        <f t="shared" si="14"/>
        <v>0.5582918821995706</v>
      </c>
      <c r="U73" s="38">
        <f t="shared" si="15"/>
        <v>0.11687453547030957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46460554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12645816</v>
      </c>
      <c r="K74" s="38">
        <f t="shared" si="10"/>
        <v>0.2721839261753099</v>
      </c>
      <c r="L74" s="33">
        <v>0</v>
      </c>
      <c r="M74" s="38">
        <f t="shared" si="11"/>
        <v>0</v>
      </c>
      <c r="N74" s="33">
        <f t="shared" si="12"/>
        <v>35256125</v>
      </c>
      <c r="O74" s="38">
        <f t="shared" si="13"/>
        <v>0.75883996131427967</v>
      </c>
      <c r="P74" s="33">
        <v>10648576</v>
      </c>
      <c r="Q74" s="33">
        <v>56074175</v>
      </c>
      <c r="R74" s="33">
        <v>56074175</v>
      </c>
      <c r="S74" s="33">
        <v>34089788</v>
      </c>
      <c r="T74" s="38">
        <f t="shared" si="14"/>
        <v>0.60794096391074859</v>
      </c>
      <c r="U74" s="38">
        <f t="shared" si="15"/>
        <v>0.18755935065871721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12785018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2829291</v>
      </c>
      <c r="K75" s="38">
        <f t="shared" si="10"/>
        <v>0.22129738104396882</v>
      </c>
      <c r="L75" s="33">
        <v>0</v>
      </c>
      <c r="M75" s="38">
        <f t="shared" si="11"/>
        <v>0</v>
      </c>
      <c r="N75" s="33">
        <f t="shared" si="12"/>
        <v>9068703</v>
      </c>
      <c r="O75" s="38">
        <f t="shared" si="13"/>
        <v>0.70932266188440252</v>
      </c>
      <c r="P75" s="33">
        <v>2938230</v>
      </c>
      <c r="Q75" s="33">
        <v>13711238</v>
      </c>
      <c r="R75" s="33">
        <v>13358385</v>
      </c>
      <c r="S75" s="33">
        <v>8877764</v>
      </c>
      <c r="T75" s="38">
        <f t="shared" si="14"/>
        <v>0.66458363043137325</v>
      </c>
      <c r="U75" s="38">
        <f t="shared" si="15"/>
        <v>-3.7076403140666292E-2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11132542</v>
      </c>
      <c r="K76" s="38">
        <f t="shared" si="10"/>
        <v>0.18393077745664338</v>
      </c>
      <c r="L76" s="33">
        <v>0</v>
      </c>
      <c r="M76" s="38">
        <f t="shared" si="11"/>
        <v>0</v>
      </c>
      <c r="N76" s="33">
        <f t="shared" si="12"/>
        <v>18132090</v>
      </c>
      <c r="O76" s="38">
        <f t="shared" si="13"/>
        <v>0.29957662954371328</v>
      </c>
      <c r="P76" s="33">
        <v>11083632</v>
      </c>
      <c r="Q76" s="33">
        <v>26472335</v>
      </c>
      <c r="R76" s="33">
        <v>28741971</v>
      </c>
      <c r="S76" s="33">
        <v>18391422</v>
      </c>
      <c r="T76" s="38">
        <f t="shared" si="14"/>
        <v>0.63988033388524401</v>
      </c>
      <c r="U76" s="38">
        <f t="shared" si="15"/>
        <v>4.4128134171181888E-3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295598131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77017920</v>
      </c>
      <c r="K78" s="39">
        <f t="shared" si="10"/>
        <v>0.26054941463753706</v>
      </c>
      <c r="L78" s="34">
        <f>SUM(L71:L77)</f>
        <v>0</v>
      </c>
      <c r="M78" s="39">
        <f t="shared" si="11"/>
        <v>0</v>
      </c>
      <c r="N78" s="34">
        <f t="shared" si="12"/>
        <v>195437629</v>
      </c>
      <c r="O78" s="39">
        <f t="shared" si="13"/>
        <v>0.66115989414019671</v>
      </c>
      <c r="P78" s="34">
        <f>SUM(P71:P77)</f>
        <v>64042530</v>
      </c>
      <c r="Q78" s="34">
        <f>SUM(Q71:Q77)</f>
        <v>257656856</v>
      </c>
      <c r="R78" s="34">
        <f>SUM(R71:R77)</f>
        <v>265205879</v>
      </c>
      <c r="S78" s="34">
        <f>SUM(S71:S77)</f>
        <v>179276444</v>
      </c>
      <c r="T78" s="39">
        <f t="shared" si="14"/>
        <v>0.67598970534133596</v>
      </c>
      <c r="U78" s="39">
        <f t="shared" si="15"/>
        <v>0.20260583084397199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91817789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14810158</v>
      </c>
      <c r="K79" s="38">
        <f t="shared" si="10"/>
        <v>0.16129944056919079</v>
      </c>
      <c r="L79" s="33">
        <v>0</v>
      </c>
      <c r="M79" s="38">
        <f t="shared" si="11"/>
        <v>0</v>
      </c>
      <c r="N79" s="33">
        <f t="shared" si="12"/>
        <v>44128264</v>
      </c>
      <c r="O79" s="38">
        <f t="shared" si="13"/>
        <v>0.48060691158659896</v>
      </c>
      <c r="P79" s="33">
        <v>13638642</v>
      </c>
      <c r="Q79" s="33">
        <v>74366745</v>
      </c>
      <c r="R79" s="33">
        <v>74366745</v>
      </c>
      <c r="S79" s="33">
        <v>40580462</v>
      </c>
      <c r="T79" s="38">
        <f t="shared" si="14"/>
        <v>0.54568022306206898</v>
      </c>
      <c r="U79" s="38">
        <f t="shared" si="15"/>
        <v>8.5896821692365011E-2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65842651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18406643</v>
      </c>
      <c r="K80" s="38">
        <f t="shared" si="10"/>
        <v>0.2795550106267744</v>
      </c>
      <c r="L80" s="33">
        <v>0</v>
      </c>
      <c r="M80" s="38">
        <f t="shared" si="11"/>
        <v>0</v>
      </c>
      <c r="N80" s="33">
        <f t="shared" si="12"/>
        <v>47677209</v>
      </c>
      <c r="O80" s="38">
        <f t="shared" si="13"/>
        <v>0.72410828355012624</v>
      </c>
      <c r="P80" s="33">
        <v>16339114</v>
      </c>
      <c r="Q80" s="33">
        <v>62574143</v>
      </c>
      <c r="R80" s="33">
        <v>63574143</v>
      </c>
      <c r="S80" s="33">
        <v>51080851</v>
      </c>
      <c r="T80" s="38">
        <f t="shared" si="14"/>
        <v>0.80348469660062893</v>
      </c>
      <c r="U80" s="38">
        <f t="shared" si="15"/>
        <v>0.12653862382011649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90374580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16495385</v>
      </c>
      <c r="K81" s="38">
        <f t="shared" si="10"/>
        <v>0.18252239733783548</v>
      </c>
      <c r="L81" s="33">
        <v>0</v>
      </c>
      <c r="M81" s="38">
        <f t="shared" si="11"/>
        <v>0</v>
      </c>
      <c r="N81" s="33">
        <f t="shared" si="12"/>
        <v>60560396</v>
      </c>
      <c r="O81" s="38">
        <f t="shared" si="13"/>
        <v>0.67010431473097853</v>
      </c>
      <c r="P81" s="33">
        <v>12720580</v>
      </c>
      <c r="Q81" s="33">
        <v>59410290</v>
      </c>
      <c r="R81" s="33">
        <v>61470290</v>
      </c>
      <c r="S81" s="33">
        <v>36735823</v>
      </c>
      <c r="T81" s="38">
        <f t="shared" si="14"/>
        <v>0.59761915878386129</v>
      </c>
      <c r="U81" s="38">
        <f t="shared" si="15"/>
        <v>0.29674786841480505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32922840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8132542</v>
      </c>
      <c r="K82" s="38">
        <f t="shared" si="10"/>
        <v>0.24701824022471938</v>
      </c>
      <c r="L82" s="33">
        <v>0</v>
      </c>
      <c r="M82" s="38">
        <f t="shared" si="11"/>
        <v>0</v>
      </c>
      <c r="N82" s="33">
        <f t="shared" si="12"/>
        <v>24629814</v>
      </c>
      <c r="O82" s="38">
        <f t="shared" si="13"/>
        <v>0.74810721067805819</v>
      </c>
      <c r="P82" s="33">
        <v>8061023</v>
      </c>
      <c r="Q82" s="33">
        <v>0</v>
      </c>
      <c r="R82" s="33">
        <v>0</v>
      </c>
      <c r="S82" s="33">
        <v>13433431</v>
      </c>
      <c r="T82" s="38">
        <f t="shared" si="14"/>
        <v>0</v>
      </c>
      <c r="U82" s="38">
        <f t="shared" si="15"/>
        <v>8.8721989752418295E-3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280957860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57844728</v>
      </c>
      <c r="K84" s="39">
        <f t="shared" si="10"/>
        <v>0.20588399982830166</v>
      </c>
      <c r="L84" s="34">
        <f>SUM(L79:L83)</f>
        <v>0</v>
      </c>
      <c r="M84" s="39">
        <f t="shared" si="11"/>
        <v>0</v>
      </c>
      <c r="N84" s="34">
        <f t="shared" si="12"/>
        <v>176995683</v>
      </c>
      <c r="O84" s="39">
        <f t="shared" si="13"/>
        <v>0.62997234887822684</v>
      </c>
      <c r="P84" s="34">
        <f>SUM(P79:P83)</f>
        <v>50759359</v>
      </c>
      <c r="Q84" s="34">
        <f>SUM(Q79:Q83)</f>
        <v>196351178</v>
      </c>
      <c r="R84" s="34">
        <f>SUM(R79:R83)</f>
        <v>199411178</v>
      </c>
      <c r="S84" s="34">
        <f>SUM(S79:S83)</f>
        <v>141830567</v>
      </c>
      <c r="T84" s="39">
        <f t="shared" si="14"/>
        <v>0.71124682388667304</v>
      </c>
      <c r="U84" s="39">
        <f t="shared" si="15"/>
        <v>0.13958744041665305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1430705238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412446380</v>
      </c>
      <c r="K85" s="39">
        <f t="shared" si="10"/>
        <v>0.28828186900088781</v>
      </c>
      <c r="L85" s="34">
        <f>SUM(L57,L59:L62,L64:L69,L71:L77,L79:L83)</f>
        <v>0</v>
      </c>
      <c r="M85" s="39">
        <f t="shared" si="11"/>
        <v>0</v>
      </c>
      <c r="N85" s="34">
        <f t="shared" si="12"/>
        <v>1078624019</v>
      </c>
      <c r="O85" s="39">
        <f t="shared" si="13"/>
        <v>0.75391072203511422</v>
      </c>
      <c r="P85" s="34">
        <f>SUM(P57,P59:P62,P64:P69,P71:P77,P79:P83)</f>
        <v>356107684</v>
      </c>
      <c r="Q85" s="34">
        <f>SUM(Q57,Q59:Q62,Q64:Q69,Q71:Q77,Q79:Q83)</f>
        <v>1280746595</v>
      </c>
      <c r="R85" s="34">
        <f>SUM(R57,R59:R62,R64:R69,R71:R77,R79:R83)</f>
        <v>1285782407</v>
      </c>
      <c r="S85" s="34">
        <f>SUM(S57,S59:S62,S64:S69,S71:S77,S79:S83)</f>
        <v>940933998</v>
      </c>
      <c r="T85" s="39">
        <f t="shared" si="14"/>
        <v>0.73179878094256734</v>
      </c>
      <c r="U85" s="39">
        <f t="shared" si="15"/>
        <v>0.15820690912134316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3189074912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800972850</v>
      </c>
      <c r="K88" s="38">
        <f t="shared" ref="K88:K99" si="18">IF(($E88      =0),0,($J88      /$E88      ))</f>
        <v>0.2511615036028354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2356916727</v>
      </c>
      <c r="O88" s="38">
        <f t="shared" ref="O88:O99" si="21">IF(($E88      =0),0,($N88      /$E88      ))</f>
        <v>0.73905969349646938</v>
      </c>
      <c r="P88" s="33">
        <v>512647887</v>
      </c>
      <c r="Q88" s="33">
        <v>3070250231</v>
      </c>
      <c r="R88" s="33">
        <v>2972615438</v>
      </c>
      <c r="S88" s="33">
        <v>1447963978</v>
      </c>
      <c r="T88" s="38">
        <f t="shared" ref="T88:T99" si="22">IF(($R88      =0),0,($S88      /$R88      ))</f>
        <v>0.48710100858999844</v>
      </c>
      <c r="U88" s="38">
        <f t="shared" ref="U88:U99" si="23">IF(($P88      =0),0,(($J88      /$P88      )-1))</f>
        <v>0.56242300087740338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1505810275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294891994</v>
      </c>
      <c r="K90" s="38">
        <f t="shared" si="18"/>
        <v>0.19583608831464508</v>
      </c>
      <c r="L90" s="33">
        <v>0</v>
      </c>
      <c r="M90" s="38">
        <f t="shared" si="19"/>
        <v>0</v>
      </c>
      <c r="N90" s="33">
        <f t="shared" si="20"/>
        <v>970684571</v>
      </c>
      <c r="O90" s="38">
        <f t="shared" si="21"/>
        <v>0.64462607747845257</v>
      </c>
      <c r="P90" s="33">
        <v>348391188</v>
      </c>
      <c r="Q90" s="33">
        <v>1366169773</v>
      </c>
      <c r="R90" s="33">
        <v>1340465077</v>
      </c>
      <c r="S90" s="33">
        <v>1029100504</v>
      </c>
      <c r="T90" s="38">
        <f t="shared" si="22"/>
        <v>0.76771899668073185</v>
      </c>
      <c r="U90" s="38">
        <f t="shared" si="23"/>
        <v>-0.15356069798183303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4694885187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1095864844</v>
      </c>
      <c r="K91" s="39">
        <f t="shared" si="18"/>
        <v>0.23341675043181412</v>
      </c>
      <c r="L91" s="34">
        <f>SUM(L88:L90)</f>
        <v>0</v>
      </c>
      <c r="M91" s="39">
        <f t="shared" si="19"/>
        <v>0</v>
      </c>
      <c r="N91" s="34">
        <f t="shared" si="20"/>
        <v>3327601298</v>
      </c>
      <c r="O91" s="39">
        <f t="shared" si="21"/>
        <v>0.70877160259723304</v>
      </c>
      <c r="P91" s="34">
        <f>SUM(P88:P90)</f>
        <v>861039075</v>
      </c>
      <c r="Q91" s="34">
        <f>SUM(Q88:Q90)</f>
        <v>4436420004</v>
      </c>
      <c r="R91" s="34">
        <f>SUM(R88:R90)</f>
        <v>4313080515</v>
      </c>
      <c r="S91" s="34">
        <f>SUM(S88:S90)</f>
        <v>2477064482</v>
      </c>
      <c r="T91" s="39">
        <f t="shared" si="22"/>
        <v>0.57431445422483607</v>
      </c>
      <c r="U91" s="39">
        <f t="shared" si="23"/>
        <v>0.27272370769003729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334124833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80357915</v>
      </c>
      <c r="K92" s="38">
        <f t="shared" si="18"/>
        <v>0.24050267164667763</v>
      </c>
      <c r="L92" s="33">
        <v>0</v>
      </c>
      <c r="M92" s="38">
        <f t="shared" si="19"/>
        <v>0</v>
      </c>
      <c r="N92" s="33">
        <f t="shared" si="20"/>
        <v>243741925</v>
      </c>
      <c r="O92" s="38">
        <f t="shared" si="21"/>
        <v>0.7294935931924581</v>
      </c>
      <c r="P92" s="33">
        <v>81305734</v>
      </c>
      <c r="Q92" s="33">
        <v>354841597</v>
      </c>
      <c r="R92" s="33">
        <v>354841597</v>
      </c>
      <c r="S92" s="33">
        <v>242811168</v>
      </c>
      <c r="T92" s="38">
        <f t="shared" si="22"/>
        <v>0.68428045091906176</v>
      </c>
      <c r="U92" s="38">
        <f t="shared" si="23"/>
        <v>-1.1657468094439682E-2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70854561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18197541</v>
      </c>
      <c r="K93" s="38">
        <f t="shared" si="18"/>
        <v>0.25682949330530747</v>
      </c>
      <c r="L93" s="33">
        <v>0</v>
      </c>
      <c r="M93" s="38">
        <f t="shared" si="19"/>
        <v>0</v>
      </c>
      <c r="N93" s="33">
        <f t="shared" si="20"/>
        <v>57069027</v>
      </c>
      <c r="O93" s="38">
        <f t="shared" si="21"/>
        <v>0.8054390034256228</v>
      </c>
      <c r="P93" s="33">
        <v>13688160</v>
      </c>
      <c r="Q93" s="33">
        <v>62548223</v>
      </c>
      <c r="R93" s="33">
        <v>64048379</v>
      </c>
      <c r="S93" s="33">
        <v>52649831</v>
      </c>
      <c r="T93" s="38">
        <f t="shared" si="22"/>
        <v>0.8220322172400335</v>
      </c>
      <c r="U93" s="38">
        <f t="shared" si="23"/>
        <v>0.32943660798821761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37435326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9426367</v>
      </c>
      <c r="K94" s="38">
        <f t="shared" si="18"/>
        <v>0.25180405801728561</v>
      </c>
      <c r="L94" s="33">
        <v>0</v>
      </c>
      <c r="M94" s="38">
        <f t="shared" si="19"/>
        <v>0</v>
      </c>
      <c r="N94" s="33">
        <f t="shared" si="20"/>
        <v>28148417</v>
      </c>
      <c r="O94" s="38">
        <f t="shared" si="21"/>
        <v>0.75192124679240135</v>
      </c>
      <c r="P94" s="33">
        <v>8962508</v>
      </c>
      <c r="Q94" s="33">
        <v>35790821</v>
      </c>
      <c r="R94" s="33">
        <v>35750992</v>
      </c>
      <c r="S94" s="33">
        <v>26421921</v>
      </c>
      <c r="T94" s="38">
        <f t="shared" si="22"/>
        <v>0.7390542058245545</v>
      </c>
      <c r="U94" s="38">
        <f t="shared" si="23"/>
        <v>5.1755490762183998E-2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442414720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107981823</v>
      </c>
      <c r="K96" s="39">
        <f t="shared" si="18"/>
        <v>0.24407375731078748</v>
      </c>
      <c r="L96" s="34">
        <f>SUM(L92:L95)</f>
        <v>0</v>
      </c>
      <c r="M96" s="39">
        <f t="shared" si="19"/>
        <v>0</v>
      </c>
      <c r="N96" s="34">
        <f t="shared" si="20"/>
        <v>328959369</v>
      </c>
      <c r="O96" s="39">
        <f t="shared" si="21"/>
        <v>0.74355430352769458</v>
      </c>
      <c r="P96" s="34">
        <f>SUM(P92:P95)</f>
        <v>103956402</v>
      </c>
      <c r="Q96" s="34">
        <f>SUM(Q92:Q95)</f>
        <v>453180641</v>
      </c>
      <c r="R96" s="34">
        <f>SUM(R92:R95)</f>
        <v>454640968</v>
      </c>
      <c r="S96" s="34">
        <f>SUM(S92:S95)</f>
        <v>321882920</v>
      </c>
      <c r="T96" s="39">
        <f t="shared" si="22"/>
        <v>0.70799365357677135</v>
      </c>
      <c r="U96" s="39">
        <f t="shared" si="23"/>
        <v>3.8722203948535983E-2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301738129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75123018</v>
      </c>
      <c r="K97" s="38">
        <f t="shared" si="18"/>
        <v>0.24896760064419965</v>
      </c>
      <c r="L97" s="33">
        <v>0</v>
      </c>
      <c r="M97" s="38">
        <f t="shared" si="19"/>
        <v>0</v>
      </c>
      <c r="N97" s="33">
        <f t="shared" si="20"/>
        <v>237411567</v>
      </c>
      <c r="O97" s="38">
        <f t="shared" si="21"/>
        <v>0.78681328006776363</v>
      </c>
      <c r="P97" s="33">
        <v>68611130</v>
      </c>
      <c r="Q97" s="33">
        <v>315362963</v>
      </c>
      <c r="R97" s="33">
        <v>304022722</v>
      </c>
      <c r="S97" s="33">
        <v>229243257</v>
      </c>
      <c r="T97" s="38">
        <f t="shared" si="22"/>
        <v>0.75403330215561981</v>
      </c>
      <c r="U97" s="38">
        <f t="shared" si="23"/>
        <v>9.4910082372932747E-2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73845276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28959469</v>
      </c>
      <c r="K98" s="38">
        <f t="shared" si="18"/>
        <v>0.39216413789285587</v>
      </c>
      <c r="L98" s="33">
        <v>0</v>
      </c>
      <c r="M98" s="38">
        <f t="shared" si="19"/>
        <v>0</v>
      </c>
      <c r="N98" s="33">
        <f t="shared" si="20"/>
        <v>97411399</v>
      </c>
      <c r="O98" s="38">
        <f t="shared" si="21"/>
        <v>1.3191283759302355</v>
      </c>
      <c r="P98" s="33">
        <v>24159212</v>
      </c>
      <c r="Q98" s="33">
        <v>126836715</v>
      </c>
      <c r="R98" s="33">
        <v>127043075</v>
      </c>
      <c r="S98" s="33">
        <v>248740650</v>
      </c>
      <c r="T98" s="38">
        <f t="shared" si="22"/>
        <v>1.9579237199666333</v>
      </c>
      <c r="U98" s="38">
        <f t="shared" si="23"/>
        <v>0.19869261464322596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104304328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26630928</v>
      </c>
      <c r="K99" s="38">
        <f t="shared" si="18"/>
        <v>0.25531949163221684</v>
      </c>
      <c r="L99" s="33">
        <v>0</v>
      </c>
      <c r="M99" s="38">
        <f t="shared" si="19"/>
        <v>0</v>
      </c>
      <c r="N99" s="33">
        <f t="shared" si="20"/>
        <v>81870969</v>
      </c>
      <c r="O99" s="38">
        <f t="shared" si="21"/>
        <v>0.78492398704682709</v>
      </c>
      <c r="P99" s="33">
        <v>31151048</v>
      </c>
      <c r="Q99" s="33">
        <v>87416091</v>
      </c>
      <c r="R99" s="33">
        <v>96981943</v>
      </c>
      <c r="S99" s="33">
        <v>72183358</v>
      </c>
      <c r="T99" s="38">
        <f t="shared" si="22"/>
        <v>0.74429688421482754</v>
      </c>
      <c r="U99" s="38">
        <f t="shared" si="23"/>
        <v>-0.14510330438963082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479887733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130713415</v>
      </c>
      <c r="K101" s="39">
        <f>IF(($E101     =0),0,($J101     /$E101     ))</f>
        <v>0.27238332220507083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416693935</v>
      </c>
      <c r="O101" s="39">
        <f>IF(($E101     =0),0,($N101     /$E101     ))</f>
        <v>0.8683154545231937</v>
      </c>
      <c r="P101" s="34">
        <f>SUM(P97:P100)</f>
        <v>123921390</v>
      </c>
      <c r="Q101" s="34">
        <f>SUM(Q97:Q100)</f>
        <v>529615769</v>
      </c>
      <c r="R101" s="34">
        <f>SUM(R97:R100)</f>
        <v>528047740</v>
      </c>
      <c r="S101" s="34">
        <f>SUM(S97:S100)</f>
        <v>550167265</v>
      </c>
      <c r="T101" s="39">
        <f>IF(($R101     =0),0,($S101     /$R101     ))</f>
        <v>1.0418892522861665</v>
      </c>
      <c r="U101" s="39">
        <f>IF(($P101     =0),0,(($J101     /$P101     )-1))</f>
        <v>5.4809141504949199E-2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5617187640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1334560082</v>
      </c>
      <c r="K102" s="39">
        <f>IF(($E102     =0),0,($J102     /$E102     ))</f>
        <v>0.23758509907993744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4073254602</v>
      </c>
      <c r="O102" s="39">
        <f>IF(($E102     =0),0,($N102     /$E102     ))</f>
        <v>0.72514127407714657</v>
      </c>
      <c r="P102" s="34">
        <f>SUM(P88:P90,P92:P95,P97:P100)</f>
        <v>1088916867</v>
      </c>
      <c r="Q102" s="34">
        <f>SUM(Q88:Q90,Q92:Q95,Q97:Q100)</f>
        <v>5419216414</v>
      </c>
      <c r="R102" s="34">
        <f>SUM(R88:R90,R92:R95,R97:R100)</f>
        <v>5295769223</v>
      </c>
      <c r="S102" s="34">
        <f>SUM(S88:S90,S92:S95,S97:S100)</f>
        <v>3349114667</v>
      </c>
      <c r="T102" s="39">
        <f>IF(($R102     =0),0,($S102     /$R102     ))</f>
        <v>0.63241325782371616</v>
      </c>
      <c r="U102" s="39">
        <f>IF(($P102     =0),0,(($J102     /$P102     )-1))</f>
        <v>0.22558491143291293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1898799250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385493322</v>
      </c>
      <c r="K105" s="38">
        <f t="shared" ref="K105:K136" si="26">IF(($E105     =0),0,($J105     /$E105     ))</f>
        <v>0.20301952510250887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1158078698</v>
      </c>
      <c r="O105" s="38">
        <f t="shared" ref="O105:O136" si="29">IF(($E105     =0),0,($N105     /$E105     ))</f>
        <v>0.60990054530514481</v>
      </c>
      <c r="P105" s="33">
        <v>167721602</v>
      </c>
      <c r="Q105" s="33">
        <v>1675224290</v>
      </c>
      <c r="R105" s="33">
        <v>1675224290</v>
      </c>
      <c r="S105" s="33">
        <v>696638722</v>
      </c>
      <c r="T105" s="38">
        <f t="shared" ref="T105:T136" si="30">IF(($R105     =0),0,($S105     /$R105     ))</f>
        <v>0.41584803071354703</v>
      </c>
      <c r="U105" s="38">
        <f t="shared" ref="U105:U136" si="31">IF(($P105     =0),0,(($J105     /$P105     )-1))</f>
        <v>1.2984118766048991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1898799250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385493322</v>
      </c>
      <c r="K106" s="39">
        <f t="shared" si="26"/>
        <v>0.20301952510250887</v>
      </c>
      <c r="L106" s="34">
        <f>L105</f>
        <v>0</v>
      </c>
      <c r="M106" s="39">
        <f t="shared" si="27"/>
        <v>0</v>
      </c>
      <c r="N106" s="34">
        <f t="shared" si="28"/>
        <v>1158078698</v>
      </c>
      <c r="O106" s="39">
        <f t="shared" si="29"/>
        <v>0.60990054530514481</v>
      </c>
      <c r="P106" s="34">
        <f>P105</f>
        <v>167721602</v>
      </c>
      <c r="Q106" s="34">
        <f>Q105</f>
        <v>1675224290</v>
      </c>
      <c r="R106" s="34">
        <f>R105</f>
        <v>1675224290</v>
      </c>
      <c r="S106" s="34">
        <f>S105</f>
        <v>696638722</v>
      </c>
      <c r="T106" s="39">
        <f t="shared" si="30"/>
        <v>0.41584803071354703</v>
      </c>
      <c r="U106" s="39">
        <f t="shared" si="31"/>
        <v>1.2984118766048991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3692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7318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158637649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28160357</v>
      </c>
      <c r="K111" s="38">
        <f t="shared" si="26"/>
        <v>0.17751370609381636</v>
      </c>
      <c r="L111" s="33">
        <v>0</v>
      </c>
      <c r="M111" s="38">
        <f t="shared" si="27"/>
        <v>0</v>
      </c>
      <c r="N111" s="33">
        <f t="shared" si="28"/>
        <v>77385743</v>
      </c>
      <c r="O111" s="38">
        <f t="shared" si="29"/>
        <v>0.48781448469398331</v>
      </c>
      <c r="P111" s="33">
        <v>26797946</v>
      </c>
      <c r="Q111" s="33">
        <v>108815587</v>
      </c>
      <c r="R111" s="33">
        <v>108815587</v>
      </c>
      <c r="S111" s="33">
        <v>79840344</v>
      </c>
      <c r="T111" s="38">
        <f t="shared" si="30"/>
        <v>0.73372157611942124</v>
      </c>
      <c r="U111" s="38">
        <f t="shared" si="31"/>
        <v>5.0840127821736747E-2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158637649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28164049</v>
      </c>
      <c r="K112" s="39">
        <f t="shared" si="26"/>
        <v>0.17753697925767925</v>
      </c>
      <c r="L112" s="34">
        <f>SUM(L107:L111)</f>
        <v>0</v>
      </c>
      <c r="M112" s="39">
        <f t="shared" si="27"/>
        <v>0</v>
      </c>
      <c r="N112" s="34">
        <f t="shared" si="28"/>
        <v>77393061</v>
      </c>
      <c r="O112" s="39">
        <f t="shared" si="29"/>
        <v>0.48786061497923483</v>
      </c>
      <c r="P112" s="34">
        <f>SUM(P107:P111)</f>
        <v>26797946</v>
      </c>
      <c r="Q112" s="34">
        <f>SUM(Q107:Q111)</f>
        <v>108815587</v>
      </c>
      <c r="R112" s="34">
        <f>SUM(R107:R111)</f>
        <v>108815587</v>
      </c>
      <c r="S112" s="34">
        <f>SUM(S107:S111)</f>
        <v>79840344</v>
      </c>
      <c r="T112" s="39">
        <f t="shared" si="30"/>
        <v>0.73372157611942124</v>
      </c>
      <c r="U112" s="39">
        <f t="shared" si="31"/>
        <v>5.0977899574840446E-2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180612496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-124678463</v>
      </c>
      <c r="K117" s="38">
        <f t="shared" si="26"/>
        <v>-0.69030917439953876</v>
      </c>
      <c r="L117" s="33">
        <v>0</v>
      </c>
      <c r="M117" s="38">
        <f t="shared" si="27"/>
        <v>0</v>
      </c>
      <c r="N117" s="33">
        <f t="shared" si="28"/>
        <v>162903145</v>
      </c>
      <c r="O117" s="38">
        <f t="shared" si="29"/>
        <v>0.90194836242116938</v>
      </c>
      <c r="P117" s="33">
        <v>311063865</v>
      </c>
      <c r="Q117" s="33">
        <v>193067653</v>
      </c>
      <c r="R117" s="33">
        <v>193067653</v>
      </c>
      <c r="S117" s="33">
        <v>635920105</v>
      </c>
      <c r="T117" s="38">
        <f t="shared" si="30"/>
        <v>3.2937682471335581</v>
      </c>
      <c r="U117" s="38">
        <f t="shared" si="31"/>
        <v>-1.4008130709749909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26231648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5440931</v>
      </c>
      <c r="K120" s="38">
        <f t="shared" si="26"/>
        <v>0.20741857316780096</v>
      </c>
      <c r="L120" s="33">
        <v>0</v>
      </c>
      <c r="M120" s="38">
        <f t="shared" si="27"/>
        <v>0</v>
      </c>
      <c r="N120" s="33">
        <f t="shared" si="28"/>
        <v>16935282</v>
      </c>
      <c r="O120" s="38">
        <f t="shared" si="29"/>
        <v>0.6456049577975429</v>
      </c>
      <c r="P120" s="33">
        <v>4948430</v>
      </c>
      <c r="Q120" s="33">
        <v>29052690</v>
      </c>
      <c r="R120" s="33">
        <v>29052696</v>
      </c>
      <c r="S120" s="33">
        <v>14951421</v>
      </c>
      <c r="T120" s="38">
        <f t="shared" si="30"/>
        <v>0.51463110342668372</v>
      </c>
      <c r="U120" s="38">
        <f t="shared" si="31"/>
        <v>9.952671857538653E-2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206844144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-119237532</v>
      </c>
      <c r="K121" s="39">
        <f t="shared" si="26"/>
        <v>-0.57646075781579775</v>
      </c>
      <c r="L121" s="34">
        <f>SUM(L113:L120)</f>
        <v>0</v>
      </c>
      <c r="M121" s="39">
        <f t="shared" si="27"/>
        <v>0</v>
      </c>
      <c r="N121" s="34">
        <f t="shared" si="28"/>
        <v>179838427</v>
      </c>
      <c r="O121" s="39">
        <f t="shared" si="29"/>
        <v>0.86943929628483951</v>
      </c>
      <c r="P121" s="34">
        <f>SUM(P113:P120)</f>
        <v>316012295</v>
      </c>
      <c r="Q121" s="34">
        <f>SUM(Q113:Q120)</f>
        <v>222120343</v>
      </c>
      <c r="R121" s="34">
        <f>SUM(R113:R120)</f>
        <v>222120349</v>
      </c>
      <c r="S121" s="34">
        <f>SUM(S113:S120)</f>
        <v>650871526</v>
      </c>
      <c r="T121" s="39">
        <f t="shared" si="30"/>
        <v>2.930265187004546</v>
      </c>
      <c r="U121" s="39">
        <f t="shared" si="31"/>
        <v>-1.377319281200752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2915892</v>
      </c>
      <c r="K131" s="38">
        <f t="shared" si="26"/>
        <v>0.22274666898894016</v>
      </c>
      <c r="L131" s="33">
        <v>0</v>
      </c>
      <c r="M131" s="38">
        <f t="shared" si="27"/>
        <v>0</v>
      </c>
      <c r="N131" s="33">
        <f t="shared" si="28"/>
        <v>10794218</v>
      </c>
      <c r="O131" s="38">
        <f t="shared" si="29"/>
        <v>0.82457652884278976</v>
      </c>
      <c r="P131" s="33">
        <v>4130837</v>
      </c>
      <c r="Q131" s="33">
        <v>12599249</v>
      </c>
      <c r="R131" s="33">
        <v>12599249</v>
      </c>
      <c r="S131" s="33">
        <v>11891718</v>
      </c>
      <c r="T131" s="38">
        <f t="shared" si="30"/>
        <v>0.94384339892004676</v>
      </c>
      <c r="U131" s="38">
        <f t="shared" si="31"/>
        <v>-0.29411593824689763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2915892</v>
      </c>
      <c r="K132" s="39">
        <f t="shared" si="26"/>
        <v>0.22274666898894016</v>
      </c>
      <c r="L132" s="34">
        <f>SUM(L127:L131)</f>
        <v>0</v>
      </c>
      <c r="M132" s="39">
        <f t="shared" si="27"/>
        <v>0</v>
      </c>
      <c r="N132" s="34">
        <f t="shared" si="28"/>
        <v>10794218</v>
      </c>
      <c r="O132" s="39">
        <f t="shared" si="29"/>
        <v>0.82457652884278976</v>
      </c>
      <c r="P132" s="34">
        <f>SUM(P127:P131)</f>
        <v>4130837</v>
      </c>
      <c r="Q132" s="34">
        <f>SUM(Q127:Q131)</f>
        <v>12599249</v>
      </c>
      <c r="R132" s="34">
        <f>SUM(R127:R131)</f>
        <v>12599249</v>
      </c>
      <c r="S132" s="34">
        <f>SUM(S127:S131)</f>
        <v>11891718</v>
      </c>
      <c r="T132" s="39">
        <f t="shared" si="30"/>
        <v>0.94384339892004676</v>
      </c>
      <c r="U132" s="39">
        <f t="shared" si="31"/>
        <v>-0.29411593824689763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232510319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57504616</v>
      </c>
      <c r="K133" s="38">
        <f t="shared" si="26"/>
        <v>0.2473207049361108</v>
      </c>
      <c r="L133" s="33">
        <v>0</v>
      </c>
      <c r="M133" s="38">
        <f t="shared" si="27"/>
        <v>0</v>
      </c>
      <c r="N133" s="33">
        <f t="shared" si="28"/>
        <v>201999399</v>
      </c>
      <c r="O133" s="38">
        <f t="shared" si="29"/>
        <v>0.86877606064443103</v>
      </c>
      <c r="P133" s="33">
        <v>55133617</v>
      </c>
      <c r="Q133" s="33">
        <v>227307067</v>
      </c>
      <c r="R133" s="33">
        <v>242787879</v>
      </c>
      <c r="S133" s="33">
        <v>213451854</v>
      </c>
      <c r="T133" s="38">
        <f t="shared" si="30"/>
        <v>0.87917014176807406</v>
      </c>
      <c r="U133" s="38">
        <f t="shared" si="31"/>
        <v>4.3004597358450081E-2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475316</v>
      </c>
      <c r="Q136" s="33">
        <v>2</v>
      </c>
      <c r="R136" s="33">
        <v>0</v>
      </c>
      <c r="S136" s="33">
        <v>1297202</v>
      </c>
      <c r="T136" s="38">
        <f t="shared" si="30"/>
        <v>0</v>
      </c>
      <c r="U136" s="38">
        <f t="shared" si="31"/>
        <v>-1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232510319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57504616</v>
      </c>
      <c r="K137" s="39">
        <f t="shared" ref="K137:K170" si="34">IF(($E137     =0),0,($J137     /$E137     ))</f>
        <v>0.2473207049361108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201999399</v>
      </c>
      <c r="O137" s="39">
        <f t="shared" ref="O137:O170" si="37">IF(($E137     =0),0,($N137     /$E137     ))</f>
        <v>0.86877606064443103</v>
      </c>
      <c r="P137" s="34">
        <f>SUM(P133:P136)</f>
        <v>55608933</v>
      </c>
      <c r="Q137" s="34">
        <f>SUM(Q133:Q136)</f>
        <v>227307069</v>
      </c>
      <c r="R137" s="34">
        <f>SUM(R133:R136)</f>
        <v>242787879</v>
      </c>
      <c r="S137" s="34">
        <f>SUM(S133:S136)</f>
        <v>214749056</v>
      </c>
      <c r="T137" s="39">
        <f t="shared" ref="T137:T170" si="38">IF(($R137     =0),0,($S137     /$R137     ))</f>
        <v>0.88451308559765451</v>
      </c>
      <c r="U137" s="39">
        <f t="shared" ref="U137:U170" si="39">IF(($P137     =0),0,(($J137     /$P137     )-1))</f>
        <v>3.4089540973569754E-2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33287073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7984254</v>
      </c>
      <c r="K140" s="38">
        <f t="shared" si="34"/>
        <v>0.2398605008016175</v>
      </c>
      <c r="L140" s="33">
        <v>0</v>
      </c>
      <c r="M140" s="38">
        <f t="shared" si="35"/>
        <v>0</v>
      </c>
      <c r="N140" s="33">
        <f t="shared" si="36"/>
        <v>24109672</v>
      </c>
      <c r="O140" s="38">
        <f t="shared" si="37"/>
        <v>0.7242953443218032</v>
      </c>
      <c r="P140" s="33">
        <v>7899288</v>
      </c>
      <c r="Q140" s="33">
        <v>26692673</v>
      </c>
      <c r="R140" s="33">
        <v>26692673</v>
      </c>
      <c r="S140" s="33">
        <v>23598753</v>
      </c>
      <c r="T140" s="38">
        <f t="shared" si="38"/>
        <v>0.88409103876558182</v>
      </c>
      <c r="U140" s="38">
        <f t="shared" si="39"/>
        <v>1.0756159289292855E-2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12304629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3199762</v>
      </c>
      <c r="K143" s="38">
        <f t="shared" si="34"/>
        <v>0.26004538617133438</v>
      </c>
      <c r="L143" s="33">
        <v>0</v>
      </c>
      <c r="M143" s="38">
        <f t="shared" si="35"/>
        <v>0</v>
      </c>
      <c r="N143" s="33">
        <f t="shared" si="36"/>
        <v>9236555</v>
      </c>
      <c r="O143" s="38">
        <f t="shared" si="37"/>
        <v>0.75065692756766578</v>
      </c>
      <c r="P143" s="33">
        <v>3236147</v>
      </c>
      <c r="Q143" s="33">
        <v>11139746</v>
      </c>
      <c r="R143" s="33">
        <v>11139746</v>
      </c>
      <c r="S143" s="33">
        <v>8293942</v>
      </c>
      <c r="T143" s="38">
        <f t="shared" si="38"/>
        <v>0.74453600647626972</v>
      </c>
      <c r="U143" s="38">
        <f t="shared" si="39"/>
        <v>-1.1243308786652806E-2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45591702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11184016</v>
      </c>
      <c r="K144" s="39">
        <f t="shared" si="34"/>
        <v>0.24530814839946094</v>
      </c>
      <c r="L144" s="34">
        <f>SUM(L138:L143)</f>
        <v>0</v>
      </c>
      <c r="M144" s="39">
        <f t="shared" si="35"/>
        <v>0</v>
      </c>
      <c r="N144" s="34">
        <f t="shared" si="36"/>
        <v>33346227</v>
      </c>
      <c r="O144" s="39">
        <f t="shared" si="37"/>
        <v>0.73141000526806388</v>
      </c>
      <c r="P144" s="34">
        <f>SUM(P138:P143)</f>
        <v>11135435</v>
      </c>
      <c r="Q144" s="34">
        <f>SUM(Q138:Q143)</f>
        <v>37832419</v>
      </c>
      <c r="R144" s="34">
        <f>SUM(R138:R143)</f>
        <v>37832419</v>
      </c>
      <c r="S144" s="34">
        <f>SUM(S138:S143)</f>
        <v>31892695</v>
      </c>
      <c r="T144" s="39">
        <f t="shared" si="38"/>
        <v>0.84299909556404518</v>
      </c>
      <c r="U144" s="39">
        <f t="shared" si="39"/>
        <v>4.3627393092411371E-3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114755</v>
      </c>
      <c r="K149" s="38">
        <f t="shared" si="34"/>
        <v>0.16276496911500848</v>
      </c>
      <c r="L149" s="33">
        <v>0</v>
      </c>
      <c r="M149" s="38">
        <f t="shared" si="35"/>
        <v>0</v>
      </c>
      <c r="N149" s="33">
        <f t="shared" si="36"/>
        <v>363080</v>
      </c>
      <c r="O149" s="38">
        <f t="shared" si="37"/>
        <v>0.51498152573985689</v>
      </c>
      <c r="P149" s="33">
        <v>121290</v>
      </c>
      <c r="Q149" s="33">
        <v>643595</v>
      </c>
      <c r="R149" s="33">
        <v>643595</v>
      </c>
      <c r="S149" s="33">
        <v>623661</v>
      </c>
      <c r="T149" s="38">
        <f t="shared" si="38"/>
        <v>0.96902710555551241</v>
      </c>
      <c r="U149" s="38">
        <f t="shared" si="39"/>
        <v>-5.3879132657267736E-2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114755</v>
      </c>
      <c r="K150" s="39">
        <f t="shared" si="34"/>
        <v>0.16276496911500848</v>
      </c>
      <c r="L150" s="34">
        <f>SUM(L145:L149)</f>
        <v>0</v>
      </c>
      <c r="M150" s="39">
        <f t="shared" si="35"/>
        <v>0</v>
      </c>
      <c r="N150" s="34">
        <f t="shared" si="36"/>
        <v>363080</v>
      </c>
      <c r="O150" s="39">
        <f t="shared" si="37"/>
        <v>0.51498152573985689</v>
      </c>
      <c r="P150" s="34">
        <f>SUM(P145:P149)</f>
        <v>121290</v>
      </c>
      <c r="Q150" s="34">
        <f>SUM(Q145:Q149)</f>
        <v>116720595</v>
      </c>
      <c r="R150" s="34">
        <f>SUM(R145:R149)</f>
        <v>643595</v>
      </c>
      <c r="S150" s="34">
        <f>SUM(S145:S149)</f>
        <v>623661</v>
      </c>
      <c r="T150" s="39">
        <f t="shared" si="38"/>
        <v>0.96902710555551241</v>
      </c>
      <c r="U150" s="39">
        <f t="shared" si="39"/>
        <v>-5.3879132657267736E-2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291809699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81152786</v>
      </c>
      <c r="K152" s="38">
        <f t="shared" si="34"/>
        <v>0.27810174328715509</v>
      </c>
      <c r="L152" s="33">
        <v>0</v>
      </c>
      <c r="M152" s="38">
        <f t="shared" si="35"/>
        <v>0</v>
      </c>
      <c r="N152" s="33">
        <f t="shared" si="36"/>
        <v>261722533</v>
      </c>
      <c r="O152" s="38">
        <f t="shared" si="37"/>
        <v>0.89689456483761354</v>
      </c>
      <c r="P152" s="33">
        <v>67259507</v>
      </c>
      <c r="Q152" s="33">
        <v>284226200</v>
      </c>
      <c r="R152" s="33">
        <v>307145400</v>
      </c>
      <c r="S152" s="33">
        <v>276716573</v>
      </c>
      <c r="T152" s="38">
        <f t="shared" si="38"/>
        <v>0.90093022067073114</v>
      </c>
      <c r="U152" s="38">
        <f t="shared" si="39"/>
        <v>0.20656230798718167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39421066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2373478</v>
      </c>
      <c r="K156" s="38">
        <f t="shared" si="34"/>
        <v>6.0208366765119946E-2</v>
      </c>
      <c r="L156" s="33">
        <v>0</v>
      </c>
      <c r="M156" s="38">
        <f t="shared" si="35"/>
        <v>0</v>
      </c>
      <c r="N156" s="33">
        <f t="shared" si="36"/>
        <v>19433377</v>
      </c>
      <c r="O156" s="38">
        <f t="shared" si="37"/>
        <v>0.49296934283816679</v>
      </c>
      <c r="P156" s="33">
        <v>4109390</v>
      </c>
      <c r="Q156" s="33">
        <v>26444047</v>
      </c>
      <c r="R156" s="33">
        <v>38063351</v>
      </c>
      <c r="S156" s="33">
        <v>17044924</v>
      </c>
      <c r="T156" s="38">
        <f t="shared" si="38"/>
        <v>0.44780408325057874</v>
      </c>
      <c r="U156" s="38">
        <f t="shared" si="39"/>
        <v>-0.4224257128186909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331239055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83526264</v>
      </c>
      <c r="K157" s="39">
        <f t="shared" si="34"/>
        <v>0.2521630910944363</v>
      </c>
      <c r="L157" s="34">
        <f>SUM(L151:L156)</f>
        <v>0</v>
      </c>
      <c r="M157" s="39">
        <f t="shared" si="35"/>
        <v>0</v>
      </c>
      <c r="N157" s="34">
        <f t="shared" si="36"/>
        <v>281155910</v>
      </c>
      <c r="O157" s="39">
        <f t="shared" si="37"/>
        <v>0.84880060414373537</v>
      </c>
      <c r="P157" s="34">
        <f>SUM(P151:P156)</f>
        <v>71368897</v>
      </c>
      <c r="Q157" s="34">
        <f>SUM(Q151:Q156)</f>
        <v>310678157</v>
      </c>
      <c r="R157" s="34">
        <f>SUM(R151:R156)</f>
        <v>345216661</v>
      </c>
      <c r="S157" s="34">
        <f>SUM(S151:S156)</f>
        <v>293761497</v>
      </c>
      <c r="T157" s="39">
        <f t="shared" si="38"/>
        <v>0.85094820206258814</v>
      </c>
      <c r="U157" s="39">
        <f t="shared" si="39"/>
        <v>0.17034545174489657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212463329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58822997</v>
      </c>
      <c r="K162" s="38">
        <f t="shared" si="34"/>
        <v>0.27686188142142876</v>
      </c>
      <c r="L162" s="33">
        <v>0</v>
      </c>
      <c r="M162" s="38">
        <f t="shared" si="35"/>
        <v>0</v>
      </c>
      <c r="N162" s="33">
        <f t="shared" si="36"/>
        <v>183368557</v>
      </c>
      <c r="O162" s="38">
        <f t="shared" si="37"/>
        <v>0.86305979419158962</v>
      </c>
      <c r="P162" s="33">
        <v>92316745</v>
      </c>
      <c r="Q162" s="33">
        <v>176484924</v>
      </c>
      <c r="R162" s="33">
        <v>182759075</v>
      </c>
      <c r="S162" s="33">
        <v>166137143</v>
      </c>
      <c r="T162" s="38">
        <f t="shared" si="38"/>
        <v>0.90905003212562774</v>
      </c>
      <c r="U162" s="38">
        <f t="shared" si="39"/>
        <v>-0.36281335525857195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212463329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58822997</v>
      </c>
      <c r="K163" s="39">
        <f t="shared" si="34"/>
        <v>0.27686188142142876</v>
      </c>
      <c r="L163" s="34">
        <f>SUM(L158:L162)</f>
        <v>0</v>
      </c>
      <c r="M163" s="39">
        <f t="shared" si="35"/>
        <v>0</v>
      </c>
      <c r="N163" s="34">
        <f t="shared" si="36"/>
        <v>183368557</v>
      </c>
      <c r="O163" s="39">
        <f t="shared" si="37"/>
        <v>0.86305979419158962</v>
      </c>
      <c r="P163" s="34">
        <f>SUM(P158:P162)</f>
        <v>92316745</v>
      </c>
      <c r="Q163" s="34">
        <f>SUM(Q158:Q162)</f>
        <v>176484924</v>
      </c>
      <c r="R163" s="34">
        <f>SUM(R158:R162)</f>
        <v>182759075</v>
      </c>
      <c r="S163" s="34">
        <f>SUM(S158:S162)</f>
        <v>166137143</v>
      </c>
      <c r="T163" s="39">
        <f t="shared" si="38"/>
        <v>0.90905003212562774</v>
      </c>
      <c r="U163" s="39">
        <f t="shared" si="39"/>
        <v>-0.36281335525857195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12406304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2929922</v>
      </c>
      <c r="K168" s="38">
        <f t="shared" si="34"/>
        <v>0.23616396954322577</v>
      </c>
      <c r="L168" s="33">
        <v>0</v>
      </c>
      <c r="M168" s="38">
        <f t="shared" si="35"/>
        <v>0</v>
      </c>
      <c r="N168" s="33">
        <f t="shared" si="36"/>
        <v>9196675</v>
      </c>
      <c r="O168" s="38">
        <f t="shared" si="37"/>
        <v>0.74129047619661748</v>
      </c>
      <c r="P168" s="33">
        <v>4583159</v>
      </c>
      <c r="Q168" s="33">
        <v>20510037</v>
      </c>
      <c r="R168" s="33">
        <v>19391911</v>
      </c>
      <c r="S168" s="33">
        <v>12833383</v>
      </c>
      <c r="T168" s="38">
        <f t="shared" si="38"/>
        <v>0.66179052698828911</v>
      </c>
      <c r="U168" s="38">
        <f t="shared" si="39"/>
        <v>-0.36071997502159536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12406304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2929922</v>
      </c>
      <c r="K169" s="39">
        <f t="shared" si="34"/>
        <v>0.23616396954322577</v>
      </c>
      <c r="L169" s="34">
        <f>SUM(L164:L168)</f>
        <v>0</v>
      </c>
      <c r="M169" s="39">
        <f t="shared" si="35"/>
        <v>0</v>
      </c>
      <c r="N169" s="34">
        <f t="shared" si="36"/>
        <v>9196675</v>
      </c>
      <c r="O169" s="39">
        <f t="shared" si="37"/>
        <v>0.74129047619661748</v>
      </c>
      <c r="P169" s="34">
        <f>SUM(P164:P168)</f>
        <v>4583159</v>
      </c>
      <c r="Q169" s="34">
        <f>SUM(Q164:Q168)</f>
        <v>20510037</v>
      </c>
      <c r="R169" s="34">
        <f>SUM(R164:R168)</f>
        <v>19391911</v>
      </c>
      <c r="S169" s="34">
        <f>SUM(S164:S168)</f>
        <v>12833383</v>
      </c>
      <c r="T169" s="39">
        <f t="shared" si="38"/>
        <v>0.66179052698828911</v>
      </c>
      <c r="U169" s="39">
        <f t="shared" si="39"/>
        <v>-0.36071997502159536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3112287407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511418301</v>
      </c>
      <c r="K170" s="39">
        <f t="shared" si="34"/>
        <v>0.16432232442599734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2135534252</v>
      </c>
      <c r="O170" s="39">
        <f t="shared" si="37"/>
        <v>0.68616228925287037</v>
      </c>
      <c r="P170" s="34">
        <f>SUM(P105,P107:P111,P113:P120,P122:P125,P127:P131,P133:P136,P138:P143,P145:P149,P151:P156,P158:P162,P164:P168)</f>
        <v>749797139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2847391015</v>
      </c>
      <c r="S170" s="34">
        <f>SUM(S105,S107:S111,S113:S120,S122:S125,S127:S131,S133:S136,S138:S143,S145:S149,S151:S156,S158:S162,S164:S168)</f>
        <v>2159239745</v>
      </c>
      <c r="T170" s="39">
        <f t="shared" si="38"/>
        <v>0.75832217409732894</v>
      </c>
      <c r="U170" s="39">
        <f t="shared" si="39"/>
        <v>-0.31792444329398806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3355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234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-195215</v>
      </c>
      <c r="O174" s="38">
        <f t="shared" si="45"/>
        <v>0</v>
      </c>
      <c r="P174" s="33">
        <v>663763</v>
      </c>
      <c r="Q174" s="33">
        <v>0</v>
      </c>
      <c r="R174" s="33">
        <v>0</v>
      </c>
      <c r="S174" s="33">
        <v>1114276</v>
      </c>
      <c r="T174" s="38">
        <f t="shared" si="46"/>
        <v>0</v>
      </c>
      <c r="U174" s="38">
        <f t="shared" si="47"/>
        <v>-0.99964746453176812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119328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319306</v>
      </c>
      <c r="O177" s="38">
        <f t="shared" si="45"/>
        <v>0</v>
      </c>
      <c r="P177" s="33">
        <v>36648</v>
      </c>
      <c r="Q177" s="33">
        <v>0</v>
      </c>
      <c r="R177" s="33">
        <v>0</v>
      </c>
      <c r="S177" s="33">
        <v>187388</v>
      </c>
      <c r="T177" s="38">
        <f t="shared" si="46"/>
        <v>0</v>
      </c>
      <c r="U177" s="38">
        <f t="shared" si="47"/>
        <v>2.2560576293385726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5341699</v>
      </c>
      <c r="K178" s="38">
        <f t="shared" si="42"/>
        <v>0.12216514914456249</v>
      </c>
      <c r="L178" s="33">
        <v>0</v>
      </c>
      <c r="M178" s="38">
        <f t="shared" si="43"/>
        <v>0</v>
      </c>
      <c r="N178" s="33">
        <f t="shared" si="44"/>
        <v>6603667</v>
      </c>
      <c r="O178" s="38">
        <f t="shared" si="45"/>
        <v>0.15102647377847864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5461261</v>
      </c>
      <c r="K179" s="39">
        <f t="shared" si="42"/>
        <v>0.1248995431195922</v>
      </c>
      <c r="L179" s="34">
        <f>SUM(L173:L178)</f>
        <v>0</v>
      </c>
      <c r="M179" s="39">
        <f t="shared" si="43"/>
        <v>0</v>
      </c>
      <c r="N179" s="34">
        <f t="shared" si="44"/>
        <v>9218907</v>
      </c>
      <c r="O179" s="39">
        <f t="shared" si="45"/>
        <v>0.21083725395325553</v>
      </c>
      <c r="P179" s="34">
        <f>SUM(P173:P178)</f>
        <v>700411</v>
      </c>
      <c r="Q179" s="34">
        <f>SUM(Q173:Q178)</f>
        <v>43725228</v>
      </c>
      <c r="R179" s="34">
        <f>SUM(R173:R178)</f>
        <v>43725228</v>
      </c>
      <c r="S179" s="34">
        <f>SUM(S173:S178)</f>
        <v>1305019</v>
      </c>
      <c r="T179" s="39">
        <f t="shared" si="46"/>
        <v>2.9845904977327961E-2</v>
      </c>
      <c r="U179" s="39">
        <f t="shared" si="47"/>
        <v>6.7972233445791117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261212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785444</v>
      </c>
      <c r="O180" s="38">
        <f t="shared" si="45"/>
        <v>0</v>
      </c>
      <c r="P180" s="33">
        <v>260313</v>
      </c>
      <c r="Q180" s="33">
        <v>0</v>
      </c>
      <c r="R180" s="33">
        <v>0</v>
      </c>
      <c r="S180" s="33">
        <v>790290</v>
      </c>
      <c r="T180" s="38">
        <f t="shared" si="46"/>
        <v>0</v>
      </c>
      <c r="U180" s="38">
        <f t="shared" si="47"/>
        <v>3.4535347831263774E-3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27660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68503</v>
      </c>
      <c r="O182" s="38">
        <f t="shared" si="45"/>
        <v>0</v>
      </c>
      <c r="P182" s="33">
        <v>13376</v>
      </c>
      <c r="Q182" s="33">
        <v>0</v>
      </c>
      <c r="R182" s="33">
        <v>0</v>
      </c>
      <c r="S182" s="33">
        <v>45914</v>
      </c>
      <c r="T182" s="38">
        <f t="shared" si="46"/>
        <v>0</v>
      </c>
      <c r="U182" s="38">
        <f t="shared" si="47"/>
        <v>1.0678827751196174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467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119</v>
      </c>
      <c r="K184" s="38">
        <f t="shared" si="42"/>
        <v>0.25481798715203424</v>
      </c>
      <c r="L184" s="33">
        <v>0</v>
      </c>
      <c r="M184" s="38">
        <f t="shared" si="43"/>
        <v>0</v>
      </c>
      <c r="N184" s="33">
        <f t="shared" si="44"/>
        <v>119</v>
      </c>
      <c r="O184" s="38">
        <f t="shared" si="45"/>
        <v>0.25481798715203424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467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288991</v>
      </c>
      <c r="K185" s="39">
        <f t="shared" si="42"/>
        <v>618.82441113490358</v>
      </c>
      <c r="L185" s="34">
        <f>SUM(L180:L184)</f>
        <v>0</v>
      </c>
      <c r="M185" s="39">
        <f t="shared" si="43"/>
        <v>0</v>
      </c>
      <c r="N185" s="34">
        <f t="shared" si="44"/>
        <v>854066</v>
      </c>
      <c r="O185" s="39">
        <f t="shared" si="45"/>
        <v>1828.8351177730192</v>
      </c>
      <c r="P185" s="34">
        <f>SUM(P180:P184)</f>
        <v>273689</v>
      </c>
      <c r="Q185" s="34">
        <f>SUM(Q180:Q184)</f>
        <v>0</v>
      </c>
      <c r="R185" s="34">
        <f>SUM(R180:R184)</f>
        <v>0</v>
      </c>
      <c r="S185" s="34">
        <f>SUM(S180:S184)</f>
        <v>836204</v>
      </c>
      <c r="T185" s="39">
        <f t="shared" si="46"/>
        <v>0</v>
      </c>
      <c r="U185" s="39">
        <f t="shared" si="47"/>
        <v>5.5910175418083963E-2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465569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1093353</v>
      </c>
      <c r="O186" s="38">
        <f t="shared" si="45"/>
        <v>0</v>
      </c>
      <c r="P186" s="33">
        <v>215824</v>
      </c>
      <c r="Q186" s="33">
        <v>0</v>
      </c>
      <c r="R186" s="33">
        <v>0</v>
      </c>
      <c r="S186" s="33">
        <v>636885</v>
      </c>
      <c r="T186" s="38">
        <f t="shared" si="46"/>
        <v>0</v>
      </c>
      <c r="U186" s="38">
        <f t="shared" si="47"/>
        <v>1.1571697308918378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280152</v>
      </c>
      <c r="K187" s="38">
        <f t="shared" si="42"/>
        <v>0.98796047481009708</v>
      </c>
      <c r="L187" s="33">
        <v>0</v>
      </c>
      <c r="M187" s="38">
        <f t="shared" si="43"/>
        <v>0</v>
      </c>
      <c r="N187" s="33">
        <f t="shared" si="44"/>
        <v>818110</v>
      </c>
      <c r="O187" s="38">
        <f t="shared" si="45"/>
        <v>2.8850779007356313</v>
      </c>
      <c r="P187" s="33">
        <v>273020</v>
      </c>
      <c r="Q187" s="33">
        <v>272922</v>
      </c>
      <c r="R187" s="33">
        <v>272922</v>
      </c>
      <c r="S187" s="33">
        <v>735084</v>
      </c>
      <c r="T187" s="38">
        <f t="shared" si="46"/>
        <v>2.6933849231648601</v>
      </c>
      <c r="U187" s="38">
        <f t="shared" si="47"/>
        <v>2.6122628378873358E-2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33642768</v>
      </c>
      <c r="K188" s="38">
        <f t="shared" si="42"/>
        <v>0.2548966821455928</v>
      </c>
      <c r="L188" s="33">
        <v>0</v>
      </c>
      <c r="M188" s="38">
        <f t="shared" si="43"/>
        <v>0</v>
      </c>
      <c r="N188" s="33">
        <f t="shared" si="44"/>
        <v>105091022</v>
      </c>
      <c r="O188" s="38">
        <f t="shared" si="45"/>
        <v>0.79622915781155412</v>
      </c>
      <c r="P188" s="33">
        <v>28061395</v>
      </c>
      <c r="Q188" s="33">
        <v>126898124</v>
      </c>
      <c r="R188" s="33">
        <v>126898124</v>
      </c>
      <c r="S188" s="33">
        <v>83472224</v>
      </c>
      <c r="T188" s="38">
        <f t="shared" si="46"/>
        <v>0.65778926723928555</v>
      </c>
      <c r="U188" s="38">
        <f t="shared" si="47"/>
        <v>0.1988986292377839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6839000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1249998</v>
      </c>
      <c r="K190" s="38">
        <f t="shared" si="42"/>
        <v>0.18277496710045329</v>
      </c>
      <c r="L190" s="33">
        <v>0</v>
      </c>
      <c r="M190" s="38">
        <f t="shared" si="43"/>
        <v>0</v>
      </c>
      <c r="N190" s="33">
        <f t="shared" si="44"/>
        <v>4984509</v>
      </c>
      <c r="O190" s="38">
        <f t="shared" si="45"/>
        <v>0.72883594092703607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139108466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35638487</v>
      </c>
      <c r="K191" s="39">
        <f t="shared" si="42"/>
        <v>0.25619207820176809</v>
      </c>
      <c r="L191" s="34">
        <f>SUM(L186:L190)</f>
        <v>0</v>
      </c>
      <c r="M191" s="39">
        <f t="shared" si="43"/>
        <v>0</v>
      </c>
      <c r="N191" s="34">
        <f t="shared" si="44"/>
        <v>111986994</v>
      </c>
      <c r="O191" s="39">
        <f t="shared" si="45"/>
        <v>0.80503363468906342</v>
      </c>
      <c r="P191" s="34">
        <f>SUM(P186:P190)</f>
        <v>28550239</v>
      </c>
      <c r="Q191" s="34">
        <f>SUM(Q186:Q190)</f>
        <v>127171046</v>
      </c>
      <c r="R191" s="34">
        <f>SUM(R186:R190)</f>
        <v>127171046</v>
      </c>
      <c r="S191" s="34">
        <f>SUM(S186:S190)</f>
        <v>84844193</v>
      </c>
      <c r="T191" s="39">
        <f t="shared" si="46"/>
        <v>0.66716596008811624</v>
      </c>
      <c r="U191" s="39">
        <f t="shared" si="47"/>
        <v>0.24827280780381566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26615288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6721877</v>
      </c>
      <c r="K192" s="38">
        <f t="shared" si="42"/>
        <v>0.2525569890508042</v>
      </c>
      <c r="L192" s="33">
        <v>0</v>
      </c>
      <c r="M192" s="38">
        <f t="shared" si="43"/>
        <v>0</v>
      </c>
      <c r="N192" s="33">
        <f t="shared" si="44"/>
        <v>20992549</v>
      </c>
      <c r="O192" s="38">
        <f t="shared" si="45"/>
        <v>0.78874025334612197</v>
      </c>
      <c r="P192" s="33">
        <v>6645124</v>
      </c>
      <c r="Q192" s="33">
        <v>25072500</v>
      </c>
      <c r="R192" s="33">
        <v>24235620</v>
      </c>
      <c r="S192" s="33">
        <v>18594026</v>
      </c>
      <c r="T192" s="38">
        <f t="shared" si="46"/>
        <v>0.76721891166803247</v>
      </c>
      <c r="U192" s="38">
        <f t="shared" si="47"/>
        <v>1.155027355396232E-2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29347765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4702033</v>
      </c>
      <c r="K193" s="38">
        <f t="shared" si="42"/>
        <v>0.16021775423102919</v>
      </c>
      <c r="L193" s="33">
        <v>0</v>
      </c>
      <c r="M193" s="38">
        <f t="shared" si="43"/>
        <v>0</v>
      </c>
      <c r="N193" s="33">
        <f t="shared" si="44"/>
        <v>18670643</v>
      </c>
      <c r="O193" s="38">
        <f t="shared" si="45"/>
        <v>0.63618619680237998</v>
      </c>
      <c r="P193" s="33">
        <v>10411633</v>
      </c>
      <c r="Q193" s="33">
        <v>61083250</v>
      </c>
      <c r="R193" s="33">
        <v>61654250</v>
      </c>
      <c r="S193" s="33">
        <v>26830754</v>
      </c>
      <c r="T193" s="38">
        <f t="shared" si="46"/>
        <v>0.43518093237692457</v>
      </c>
      <c r="U193" s="38">
        <f t="shared" si="47"/>
        <v>-0.54838659795250178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31263059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4715054</v>
      </c>
      <c r="K194" s="38">
        <f t="shared" si="42"/>
        <v>0.15081870267397698</v>
      </c>
      <c r="L194" s="33">
        <v>0</v>
      </c>
      <c r="M194" s="38">
        <f t="shared" si="43"/>
        <v>0</v>
      </c>
      <c r="N194" s="33">
        <f t="shared" si="44"/>
        <v>15567150</v>
      </c>
      <c r="O194" s="38">
        <f t="shared" si="45"/>
        <v>0.4979407165498424</v>
      </c>
      <c r="P194" s="33">
        <v>4708582</v>
      </c>
      <c r="Q194" s="33">
        <v>21026964</v>
      </c>
      <c r="R194" s="33">
        <v>21026964</v>
      </c>
      <c r="S194" s="33">
        <v>16347053</v>
      </c>
      <c r="T194" s="38">
        <f t="shared" si="46"/>
        <v>0.77743287143117756</v>
      </c>
      <c r="U194" s="38">
        <f t="shared" si="47"/>
        <v>1.374511477128415E-3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6093067</v>
      </c>
      <c r="K195" s="38">
        <f t="shared" si="42"/>
        <v>0.24698159223021399</v>
      </c>
      <c r="L195" s="33">
        <v>0</v>
      </c>
      <c r="M195" s="38">
        <f t="shared" si="43"/>
        <v>0</v>
      </c>
      <c r="N195" s="33">
        <f t="shared" si="44"/>
        <v>19159339</v>
      </c>
      <c r="O195" s="38">
        <f t="shared" si="45"/>
        <v>0.7766210436055333</v>
      </c>
      <c r="P195" s="33">
        <v>5609456</v>
      </c>
      <c r="Q195" s="33">
        <v>23659920</v>
      </c>
      <c r="R195" s="33">
        <v>23366972</v>
      </c>
      <c r="S195" s="33">
        <v>16934817</v>
      </c>
      <c r="T195" s="38">
        <f t="shared" si="46"/>
        <v>0.72473305484339179</v>
      </c>
      <c r="U195" s="38">
        <f t="shared" si="47"/>
        <v>8.6213529440287928E-2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6735572</v>
      </c>
      <c r="K196" s="38">
        <f t="shared" si="42"/>
        <v>0.2159836311457797</v>
      </c>
      <c r="L196" s="33">
        <v>0</v>
      </c>
      <c r="M196" s="38">
        <f t="shared" si="43"/>
        <v>0</v>
      </c>
      <c r="N196" s="33">
        <f t="shared" si="44"/>
        <v>22074674</v>
      </c>
      <c r="O196" s="38">
        <f t="shared" si="45"/>
        <v>0.70784905081251204</v>
      </c>
      <c r="P196" s="33">
        <v>6819212</v>
      </c>
      <c r="Q196" s="33">
        <v>31328484</v>
      </c>
      <c r="R196" s="33">
        <v>31328484</v>
      </c>
      <c r="S196" s="33">
        <v>21513349</v>
      </c>
      <c r="T196" s="38">
        <f t="shared" si="46"/>
        <v>0.68670252285428179</v>
      </c>
      <c r="U196" s="38">
        <f t="shared" si="47"/>
        <v>-1.226534678786928E-2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143081805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28967603</v>
      </c>
      <c r="K198" s="39">
        <f t="shared" si="42"/>
        <v>0.20245483344300835</v>
      </c>
      <c r="L198" s="34">
        <f>SUM(L192:L197)</f>
        <v>0</v>
      </c>
      <c r="M198" s="39">
        <f t="shared" si="43"/>
        <v>0</v>
      </c>
      <c r="N198" s="34">
        <f t="shared" si="44"/>
        <v>96464355</v>
      </c>
      <c r="O198" s="39">
        <f t="shared" si="45"/>
        <v>0.67419022984788313</v>
      </c>
      <c r="P198" s="34">
        <f>SUM(P192:P197)</f>
        <v>34194007</v>
      </c>
      <c r="Q198" s="34">
        <f>SUM(Q192:Q197)</f>
        <v>162171118</v>
      </c>
      <c r="R198" s="34">
        <f>SUM(R192:R197)</f>
        <v>161612290</v>
      </c>
      <c r="S198" s="34">
        <f>SUM(S192:S197)</f>
        <v>100219999</v>
      </c>
      <c r="T198" s="39">
        <f t="shared" si="46"/>
        <v>0.62012609932078799</v>
      </c>
      <c r="U198" s="39">
        <f t="shared" si="47"/>
        <v>-0.15284561414519215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325915966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70356342</v>
      </c>
      <c r="K205" s="39">
        <f t="shared" si="42"/>
        <v>0.21587264614093807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218524322</v>
      </c>
      <c r="O205" s="39">
        <f t="shared" si="45"/>
        <v>0.67049284109020912</v>
      </c>
      <c r="P205" s="34">
        <f>SUM(P173:P178,P180:P184,P186:P190,P192:P197,P199:P203)</f>
        <v>63718346</v>
      </c>
      <c r="Q205" s="34">
        <f>SUM(Q173:Q178,Q180:Q184,Q186:Q190,Q192:Q197,Q199:Q203)</f>
        <v>333067392</v>
      </c>
      <c r="R205" s="34">
        <f>SUM(R173:R178,R180:R184,R186:R190,R192:R197,R199:R203)</f>
        <v>332508564</v>
      </c>
      <c r="S205" s="34">
        <f>SUM(S173:S178,S180:S184,S186:S190,S192:S197,S199:S203)</f>
        <v>187205415</v>
      </c>
      <c r="T205" s="39">
        <f t="shared" si="46"/>
        <v>0.56300930342353528</v>
      </c>
      <c r="U205" s="39">
        <f t="shared" si="47"/>
        <v>0.1041771548809507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-1424910</v>
      </c>
      <c r="K208" s="38">
        <f t="shared" ref="K208:K231" si="50">IF(($E208     =0),0,($J208     /$E208     ))</f>
        <v>-0.11052225958067456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674410</v>
      </c>
      <c r="O208" s="38">
        <f t="shared" ref="O208:O231" si="53">IF(($E208     =0),0,($N208     /$E208     ))</f>
        <v>5.2310192983278048E-2</v>
      </c>
      <c r="P208" s="33">
        <v>698290</v>
      </c>
      <c r="Q208" s="33">
        <v>12194228</v>
      </c>
      <c r="R208" s="33">
        <v>12194228</v>
      </c>
      <c r="S208" s="33">
        <v>2791008</v>
      </c>
      <c r="T208" s="38">
        <f t="shared" ref="T208:T231" si="54">IF(($R208     =0),0,($S208     /$R208     ))</f>
        <v>0.22887943377801367</v>
      </c>
      <c r="U208" s="38">
        <f t="shared" ref="U208:U231" si="55">IF(($P208     =0),0,(($J208     /$P208     )-1))</f>
        <v>-3.040570536596543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60681318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13684933</v>
      </c>
      <c r="K209" s="38">
        <f t="shared" si="50"/>
        <v>0.22552135403519086</v>
      </c>
      <c r="L209" s="33">
        <v>0</v>
      </c>
      <c r="M209" s="38">
        <f t="shared" si="51"/>
        <v>0</v>
      </c>
      <c r="N209" s="33">
        <f t="shared" si="52"/>
        <v>40200488</v>
      </c>
      <c r="O209" s="38">
        <f t="shared" si="53"/>
        <v>0.66248541272620343</v>
      </c>
      <c r="P209" s="33">
        <v>13648568</v>
      </c>
      <c r="Q209" s="33">
        <v>36249340</v>
      </c>
      <c r="R209" s="33">
        <v>61502635</v>
      </c>
      <c r="S209" s="33">
        <v>40455176</v>
      </c>
      <c r="T209" s="38">
        <f t="shared" si="54"/>
        <v>0.65777955692467482</v>
      </c>
      <c r="U209" s="38">
        <f t="shared" si="55"/>
        <v>2.664382080229899E-3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13247319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2870048</v>
      </c>
      <c r="K210" s="38">
        <f t="shared" si="50"/>
        <v>0.21665123335521699</v>
      </c>
      <c r="L210" s="33">
        <v>0</v>
      </c>
      <c r="M210" s="38">
        <f t="shared" si="51"/>
        <v>0</v>
      </c>
      <c r="N210" s="33">
        <f t="shared" si="52"/>
        <v>8512308</v>
      </c>
      <c r="O210" s="38">
        <f t="shared" si="53"/>
        <v>0.64256835666144974</v>
      </c>
      <c r="P210" s="33">
        <v>2744534</v>
      </c>
      <c r="Q210" s="33">
        <v>21282480</v>
      </c>
      <c r="R210" s="33">
        <v>12784335</v>
      </c>
      <c r="S210" s="33">
        <v>8235373</v>
      </c>
      <c r="T210" s="38">
        <f t="shared" si="54"/>
        <v>0.64417687740504292</v>
      </c>
      <c r="U210" s="38">
        <f t="shared" si="55"/>
        <v>4.5732353834931461E-2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4807646</v>
      </c>
      <c r="K211" s="38">
        <f t="shared" si="50"/>
        <v>0.34259300431721773</v>
      </c>
      <c r="L211" s="33">
        <v>0</v>
      </c>
      <c r="M211" s="38">
        <f t="shared" si="51"/>
        <v>0</v>
      </c>
      <c r="N211" s="33">
        <f t="shared" si="52"/>
        <v>14428094</v>
      </c>
      <c r="O211" s="38">
        <f t="shared" si="53"/>
        <v>1.028146429672905</v>
      </c>
      <c r="P211" s="33">
        <v>4407873</v>
      </c>
      <c r="Q211" s="33">
        <v>14734214</v>
      </c>
      <c r="R211" s="33">
        <v>14734214</v>
      </c>
      <c r="S211" s="33">
        <v>14700877</v>
      </c>
      <c r="T211" s="38">
        <f t="shared" si="54"/>
        <v>0.99773744293384092</v>
      </c>
      <c r="U211" s="38">
        <f t="shared" si="55"/>
        <v>9.0695217398504946E-2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42655812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10146089</v>
      </c>
      <c r="K212" s="38">
        <f t="shared" si="50"/>
        <v>0.23785947387427533</v>
      </c>
      <c r="L212" s="33">
        <v>0</v>
      </c>
      <c r="M212" s="38">
        <f t="shared" si="51"/>
        <v>0</v>
      </c>
      <c r="N212" s="33">
        <f t="shared" si="52"/>
        <v>28247172</v>
      </c>
      <c r="O212" s="38">
        <f t="shared" si="53"/>
        <v>0.66221156451083385</v>
      </c>
      <c r="P212" s="33">
        <v>10991662</v>
      </c>
      <c r="Q212" s="33">
        <v>78415407</v>
      </c>
      <c r="R212" s="33">
        <v>74700139</v>
      </c>
      <c r="S212" s="33">
        <v>30482549</v>
      </c>
      <c r="T212" s="38">
        <f t="shared" si="54"/>
        <v>0.40806549235470635</v>
      </c>
      <c r="U212" s="38">
        <f t="shared" si="55"/>
        <v>-7.6928584594395333E-2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5761205</v>
      </c>
      <c r="K213" s="38">
        <f t="shared" si="50"/>
        <v>0.25051222513555704</v>
      </c>
      <c r="L213" s="33">
        <v>0</v>
      </c>
      <c r="M213" s="38">
        <f t="shared" si="51"/>
        <v>0</v>
      </c>
      <c r="N213" s="33">
        <f t="shared" si="52"/>
        <v>17071453</v>
      </c>
      <c r="O213" s="38">
        <f t="shared" si="53"/>
        <v>0.74231131808833062</v>
      </c>
      <c r="P213" s="33">
        <v>5151987</v>
      </c>
      <c r="Q213" s="33">
        <v>20411928</v>
      </c>
      <c r="R213" s="33">
        <v>21602604</v>
      </c>
      <c r="S213" s="33">
        <v>15933247</v>
      </c>
      <c r="T213" s="38">
        <f t="shared" si="54"/>
        <v>0.73756140694890304</v>
      </c>
      <c r="U213" s="38">
        <f t="shared" si="55"/>
        <v>0.11824913378081114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33366162</v>
      </c>
      <c r="K214" s="38">
        <f t="shared" si="50"/>
        <v>0.19329473405042322</v>
      </c>
      <c r="L214" s="33">
        <v>0</v>
      </c>
      <c r="M214" s="38">
        <f t="shared" si="51"/>
        <v>0</v>
      </c>
      <c r="N214" s="33">
        <f t="shared" si="52"/>
        <v>99471309</v>
      </c>
      <c r="O214" s="38">
        <f t="shared" si="53"/>
        <v>0.57625088012227688</v>
      </c>
      <c r="P214" s="33">
        <v>30665451</v>
      </c>
      <c r="Q214" s="33">
        <v>163538076</v>
      </c>
      <c r="R214" s="33">
        <v>163538076</v>
      </c>
      <c r="S214" s="33">
        <v>95218130</v>
      </c>
      <c r="T214" s="38">
        <f t="shared" si="54"/>
        <v>0.58223829171134434</v>
      </c>
      <c r="U214" s="38">
        <f t="shared" si="55"/>
        <v>8.807015425926723E-2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339125837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69211173</v>
      </c>
      <c r="K216" s="39">
        <f t="shared" si="50"/>
        <v>0.20408699499944027</v>
      </c>
      <c r="L216" s="34">
        <f>SUM(L208:L215)</f>
        <v>0</v>
      </c>
      <c r="M216" s="39">
        <f t="shared" si="51"/>
        <v>0</v>
      </c>
      <c r="N216" s="34">
        <f t="shared" si="52"/>
        <v>208605234</v>
      </c>
      <c r="O216" s="39">
        <f t="shared" si="53"/>
        <v>0.6151263373070569</v>
      </c>
      <c r="P216" s="34">
        <f>SUM(P208:P215)</f>
        <v>68308365</v>
      </c>
      <c r="Q216" s="34">
        <f>SUM(Q208:Q215)</f>
        <v>346825673</v>
      </c>
      <c r="R216" s="34">
        <f>SUM(R208:R215)</f>
        <v>361056231</v>
      </c>
      <c r="S216" s="34">
        <f>SUM(S208:S215)</f>
        <v>207816360</v>
      </c>
      <c r="T216" s="39">
        <f t="shared" si="54"/>
        <v>0.57557893246827807</v>
      </c>
      <c r="U216" s="39">
        <f t="shared" si="55"/>
        <v>1.3216653626536123E-2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9918424</v>
      </c>
      <c r="K217" s="38">
        <f t="shared" si="50"/>
        <v>0.70071495585924692</v>
      </c>
      <c r="L217" s="33">
        <v>0</v>
      </c>
      <c r="M217" s="38">
        <f t="shared" si="51"/>
        <v>0</v>
      </c>
      <c r="N217" s="33">
        <f t="shared" si="52"/>
        <v>34082928</v>
      </c>
      <c r="O217" s="38">
        <f t="shared" si="53"/>
        <v>2.4078842958391267</v>
      </c>
      <c r="P217" s="33">
        <v>9363653</v>
      </c>
      <c r="Q217" s="33">
        <v>41314698</v>
      </c>
      <c r="R217" s="33">
        <v>40083408</v>
      </c>
      <c r="S217" s="33">
        <v>38333632</v>
      </c>
      <c r="T217" s="38">
        <f t="shared" si="54"/>
        <v>0.95634662601543263</v>
      </c>
      <c r="U217" s="38">
        <f t="shared" si="55"/>
        <v>5.9247283084924218E-2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205960250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46276882</v>
      </c>
      <c r="K218" s="38">
        <f t="shared" si="50"/>
        <v>0.22468841439064091</v>
      </c>
      <c r="L218" s="33">
        <v>0</v>
      </c>
      <c r="M218" s="38">
        <f t="shared" si="51"/>
        <v>0</v>
      </c>
      <c r="N218" s="33">
        <f t="shared" si="52"/>
        <v>140596119</v>
      </c>
      <c r="O218" s="38">
        <f t="shared" si="53"/>
        <v>0.6826371544994726</v>
      </c>
      <c r="P218" s="33">
        <v>35169763</v>
      </c>
      <c r="Q218" s="33">
        <v>184068081</v>
      </c>
      <c r="R218" s="33">
        <v>184068081</v>
      </c>
      <c r="S218" s="33">
        <v>104352342</v>
      </c>
      <c r="T218" s="38">
        <f t="shared" si="54"/>
        <v>0.5669225290614075</v>
      </c>
      <c r="U218" s="38">
        <f t="shared" si="55"/>
        <v>0.31581443980728552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28675971</v>
      </c>
      <c r="K219" s="38">
        <f t="shared" si="50"/>
        <v>0.25942089338327867</v>
      </c>
      <c r="L219" s="33">
        <v>0</v>
      </c>
      <c r="M219" s="38">
        <f t="shared" si="51"/>
        <v>0</v>
      </c>
      <c r="N219" s="33">
        <f t="shared" si="52"/>
        <v>94258359</v>
      </c>
      <c r="O219" s="38">
        <f t="shared" si="53"/>
        <v>0.85272047808326379</v>
      </c>
      <c r="P219" s="33">
        <v>28426291</v>
      </c>
      <c r="Q219" s="33">
        <v>105429223</v>
      </c>
      <c r="R219" s="33">
        <v>106389223</v>
      </c>
      <c r="S219" s="33">
        <v>90215728</v>
      </c>
      <c r="T219" s="38">
        <f t="shared" si="54"/>
        <v>0.84797807010960125</v>
      </c>
      <c r="U219" s="38">
        <f t="shared" si="55"/>
        <v>8.7834181392147936E-3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3336502</v>
      </c>
      <c r="K220" s="38">
        <f t="shared" si="50"/>
        <v>0.25475330518641226</v>
      </c>
      <c r="L220" s="33">
        <v>0</v>
      </c>
      <c r="M220" s="38">
        <f t="shared" si="51"/>
        <v>0</v>
      </c>
      <c r="N220" s="33">
        <f t="shared" si="52"/>
        <v>10047148</v>
      </c>
      <c r="O220" s="38">
        <f t="shared" si="53"/>
        <v>0.76713401061862141</v>
      </c>
      <c r="P220" s="33">
        <v>3192443</v>
      </c>
      <c r="Q220" s="33">
        <v>13733004</v>
      </c>
      <c r="R220" s="33">
        <v>12533004</v>
      </c>
      <c r="S220" s="33">
        <v>9604246</v>
      </c>
      <c r="T220" s="38">
        <f t="shared" si="54"/>
        <v>0.76631635958944877</v>
      </c>
      <c r="U220" s="38">
        <f t="shared" si="55"/>
        <v>4.5125003014932386E-2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2625107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685443</v>
      </c>
      <c r="K221" s="38">
        <f t="shared" si="50"/>
        <v>0.2611104994958301</v>
      </c>
      <c r="L221" s="33">
        <v>0</v>
      </c>
      <c r="M221" s="38">
        <f t="shared" si="51"/>
        <v>0</v>
      </c>
      <c r="N221" s="33">
        <f t="shared" si="52"/>
        <v>1997997</v>
      </c>
      <c r="O221" s="38">
        <f t="shared" si="53"/>
        <v>0.76111068996425668</v>
      </c>
      <c r="P221" s="33">
        <v>1706041</v>
      </c>
      <c r="Q221" s="33">
        <v>1859421</v>
      </c>
      <c r="R221" s="33">
        <v>2100529</v>
      </c>
      <c r="S221" s="33">
        <v>2756306</v>
      </c>
      <c r="T221" s="38">
        <f t="shared" si="54"/>
        <v>1.3121961182159352</v>
      </c>
      <c r="U221" s="38">
        <f t="shared" si="55"/>
        <v>-0.59822595119343558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1761226</v>
      </c>
      <c r="K222" s="38">
        <f t="shared" si="50"/>
        <v>0.19143760869565218</v>
      </c>
      <c r="L222" s="33">
        <v>0</v>
      </c>
      <c r="M222" s="38">
        <f t="shared" si="51"/>
        <v>0</v>
      </c>
      <c r="N222" s="33">
        <f t="shared" si="52"/>
        <v>5825800</v>
      </c>
      <c r="O222" s="38">
        <f t="shared" si="53"/>
        <v>0.63323913043478264</v>
      </c>
      <c r="P222" s="33">
        <v>1863436</v>
      </c>
      <c r="Q222" s="33">
        <v>9000000</v>
      </c>
      <c r="R222" s="33">
        <v>7000000</v>
      </c>
      <c r="S222" s="33">
        <v>5577550</v>
      </c>
      <c r="T222" s="38">
        <f t="shared" si="54"/>
        <v>0.79679285714285719</v>
      </c>
      <c r="U222" s="38">
        <f t="shared" si="55"/>
        <v>-5.4850287318695123E-2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355575471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90654448</v>
      </c>
      <c r="K224" s="39">
        <f t="shared" si="50"/>
        <v>0.25495135461692181</v>
      </c>
      <c r="L224" s="34">
        <f>SUM(L217:L223)</f>
        <v>0</v>
      </c>
      <c r="M224" s="39">
        <f t="shared" si="51"/>
        <v>0</v>
      </c>
      <c r="N224" s="34">
        <f t="shared" si="52"/>
        <v>286808351</v>
      </c>
      <c r="O224" s="39">
        <f t="shared" si="53"/>
        <v>0.80660330757179821</v>
      </c>
      <c r="P224" s="34">
        <f>SUM(P217:P223)</f>
        <v>79721627</v>
      </c>
      <c r="Q224" s="34">
        <f>SUM(Q217:Q223)</f>
        <v>355404427</v>
      </c>
      <c r="R224" s="34">
        <f>SUM(R217:R223)</f>
        <v>352174245</v>
      </c>
      <c r="S224" s="34">
        <f>SUM(S217:S223)</f>
        <v>250839804</v>
      </c>
      <c r="T224" s="39">
        <f t="shared" si="54"/>
        <v>0.71226050048038014</v>
      </c>
      <c r="U224" s="39">
        <f t="shared" si="55"/>
        <v>0.13713745455797088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4726189</v>
      </c>
      <c r="K225" s="38">
        <f t="shared" si="50"/>
        <v>0.23122778019738019</v>
      </c>
      <c r="L225" s="33">
        <v>0</v>
      </c>
      <c r="M225" s="38">
        <f t="shared" si="51"/>
        <v>0</v>
      </c>
      <c r="N225" s="33">
        <f t="shared" si="52"/>
        <v>14019149</v>
      </c>
      <c r="O225" s="38">
        <f t="shared" si="53"/>
        <v>0.68588384923377421</v>
      </c>
      <c r="P225" s="33">
        <v>10088467</v>
      </c>
      <c r="Q225" s="33">
        <v>17251284</v>
      </c>
      <c r="R225" s="33">
        <v>19020721</v>
      </c>
      <c r="S225" s="33">
        <v>29632253</v>
      </c>
      <c r="T225" s="38">
        <f t="shared" si="54"/>
        <v>1.5578932575689428</v>
      </c>
      <c r="U225" s="38">
        <f t="shared" si="55"/>
        <v>-0.53152555289123704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123731295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28108809</v>
      </c>
      <c r="K226" s="38">
        <f t="shared" si="50"/>
        <v>0.22717622894030165</v>
      </c>
      <c r="L226" s="33">
        <v>0</v>
      </c>
      <c r="M226" s="38">
        <f t="shared" si="51"/>
        <v>0</v>
      </c>
      <c r="N226" s="33">
        <f t="shared" si="52"/>
        <v>117791253</v>
      </c>
      <c r="O226" s="38">
        <f t="shared" si="53"/>
        <v>0.95199240418521447</v>
      </c>
      <c r="P226" s="33">
        <v>72628279</v>
      </c>
      <c r="Q226" s="33">
        <v>113053387</v>
      </c>
      <c r="R226" s="33">
        <v>120829157</v>
      </c>
      <c r="S226" s="33">
        <v>118727447</v>
      </c>
      <c r="T226" s="38">
        <f t="shared" si="54"/>
        <v>0.9826059367442247</v>
      </c>
      <c r="U226" s="38">
        <f t="shared" si="55"/>
        <v>-0.61297707467362672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523971</v>
      </c>
      <c r="K227" s="38">
        <f t="shared" si="50"/>
        <v>0.10196567225173682</v>
      </c>
      <c r="L227" s="33">
        <v>0</v>
      </c>
      <c r="M227" s="38">
        <f t="shared" si="51"/>
        <v>0</v>
      </c>
      <c r="N227" s="33">
        <f t="shared" si="52"/>
        <v>1828702</v>
      </c>
      <c r="O227" s="38">
        <f t="shared" si="53"/>
        <v>0.35586860490007199</v>
      </c>
      <c r="P227" s="33">
        <v>971814</v>
      </c>
      <c r="Q227" s="33">
        <v>5138700</v>
      </c>
      <c r="R227" s="33">
        <v>5138525</v>
      </c>
      <c r="S227" s="33">
        <v>2925327</v>
      </c>
      <c r="T227" s="38">
        <f t="shared" si="54"/>
        <v>0.56929313373001011</v>
      </c>
      <c r="U227" s="38">
        <f t="shared" si="55"/>
        <v>-0.46083201106384553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172059873</v>
      </c>
      <c r="K228" s="38">
        <f t="shared" si="50"/>
        <v>0.89841482508156945</v>
      </c>
      <c r="L228" s="33">
        <v>0</v>
      </c>
      <c r="M228" s="38">
        <f t="shared" si="51"/>
        <v>0</v>
      </c>
      <c r="N228" s="33">
        <f t="shared" si="52"/>
        <v>184557862</v>
      </c>
      <c r="O228" s="38">
        <f t="shared" si="53"/>
        <v>0.96367337959245403</v>
      </c>
      <c r="P228" s="33">
        <v>58989513</v>
      </c>
      <c r="Q228" s="33">
        <v>191510862</v>
      </c>
      <c r="R228" s="33">
        <v>190085108</v>
      </c>
      <c r="S228" s="33">
        <v>183859736</v>
      </c>
      <c r="T228" s="38">
        <f t="shared" si="54"/>
        <v>0.96724955434173199</v>
      </c>
      <c r="U228" s="38">
        <f t="shared" si="55"/>
        <v>1.9167874805136975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340824486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205418842</v>
      </c>
      <c r="K230" s="39">
        <f t="shared" si="50"/>
        <v>0.60271151410171864</v>
      </c>
      <c r="L230" s="34">
        <f>SUM(L225:L229)</f>
        <v>0</v>
      </c>
      <c r="M230" s="39">
        <f t="shared" si="51"/>
        <v>0</v>
      </c>
      <c r="N230" s="34">
        <f t="shared" si="52"/>
        <v>318196966</v>
      </c>
      <c r="O230" s="39">
        <f t="shared" si="53"/>
        <v>0.93360946490211971</v>
      </c>
      <c r="P230" s="34">
        <f>SUM(P225:P229)</f>
        <v>142678073</v>
      </c>
      <c r="Q230" s="34">
        <f>SUM(Q225:Q229)</f>
        <v>326954233</v>
      </c>
      <c r="R230" s="34">
        <f>SUM(R225:R229)</f>
        <v>335073511</v>
      </c>
      <c r="S230" s="34">
        <f>SUM(S225:S229)</f>
        <v>335144763</v>
      </c>
      <c r="T230" s="39">
        <f t="shared" si="54"/>
        <v>1.0002126458751912</v>
      </c>
      <c r="U230" s="39">
        <f t="shared" si="55"/>
        <v>0.43973658797592541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1035525794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365284463</v>
      </c>
      <c r="K231" s="39">
        <f t="shared" si="50"/>
        <v>0.35275264519388688</v>
      </c>
      <c r="L231" s="34">
        <f>SUM(L208:L215,L217:L223,L225:L229)</f>
        <v>0</v>
      </c>
      <c r="M231" s="39">
        <f t="shared" si="51"/>
        <v>0</v>
      </c>
      <c r="N231" s="34">
        <f t="shared" si="52"/>
        <v>813610551</v>
      </c>
      <c r="O231" s="39">
        <f t="shared" si="53"/>
        <v>0.78569800551003943</v>
      </c>
      <c r="P231" s="34">
        <f>SUM(P208:P215,P217:P223,P225:P229)</f>
        <v>290708065</v>
      </c>
      <c r="Q231" s="34">
        <f>SUM(Q208:Q215,Q217:Q223,Q225:Q229)</f>
        <v>1029184333</v>
      </c>
      <c r="R231" s="34">
        <f>SUM(R208:R215,R217:R223,R225:R229)</f>
        <v>1048303987</v>
      </c>
      <c r="S231" s="34">
        <f>SUM(S208:S215,S217:S223,S225:S229)</f>
        <v>793800927</v>
      </c>
      <c r="T231" s="39">
        <f t="shared" si="54"/>
        <v>0.75722398926638823</v>
      </c>
      <c r="U231" s="39">
        <f t="shared" si="55"/>
        <v>0.25653363968419662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14968540</v>
      </c>
      <c r="K235" s="38">
        <f t="shared" si="58"/>
        <v>0.19064268082438929</v>
      </c>
      <c r="L235" s="33">
        <v>0</v>
      </c>
      <c r="M235" s="38">
        <f t="shared" si="59"/>
        <v>0</v>
      </c>
      <c r="N235" s="33">
        <f t="shared" si="60"/>
        <v>47199964</v>
      </c>
      <c r="O235" s="38">
        <f t="shared" si="61"/>
        <v>0.60114932196290793</v>
      </c>
      <c r="P235" s="33">
        <v>9860905</v>
      </c>
      <c r="Q235" s="33">
        <v>68818982</v>
      </c>
      <c r="R235" s="33">
        <v>81036877</v>
      </c>
      <c r="S235" s="33">
        <v>50379342</v>
      </c>
      <c r="T235" s="38">
        <f t="shared" si="62"/>
        <v>0.62168415004442978</v>
      </c>
      <c r="U235" s="38">
        <f t="shared" si="63"/>
        <v>0.51796817837713682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101203306</v>
      </c>
      <c r="K236" s="38">
        <f t="shared" si="58"/>
        <v>0.21129468223983988</v>
      </c>
      <c r="L236" s="33">
        <v>0</v>
      </c>
      <c r="M236" s="38">
        <f t="shared" si="59"/>
        <v>0</v>
      </c>
      <c r="N236" s="33">
        <f t="shared" si="60"/>
        <v>222950515</v>
      </c>
      <c r="O236" s="38">
        <f t="shared" si="61"/>
        <v>0.46548141640880442</v>
      </c>
      <c r="P236" s="33">
        <v>38384023</v>
      </c>
      <c r="Q236" s="33">
        <v>464231016</v>
      </c>
      <c r="R236" s="33">
        <v>467831017</v>
      </c>
      <c r="S236" s="33">
        <v>193191556</v>
      </c>
      <c r="T236" s="38">
        <f t="shared" si="62"/>
        <v>0.41295157648771286</v>
      </c>
      <c r="U236" s="38">
        <f t="shared" si="63"/>
        <v>1.6365997644384489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919914</v>
      </c>
      <c r="K237" s="38">
        <f t="shared" si="58"/>
        <v>0.17409454331016083</v>
      </c>
      <c r="L237" s="33">
        <v>0</v>
      </c>
      <c r="M237" s="38">
        <f t="shared" si="59"/>
        <v>0</v>
      </c>
      <c r="N237" s="33">
        <f t="shared" si="60"/>
        <v>2424853</v>
      </c>
      <c r="O237" s="38">
        <f t="shared" si="61"/>
        <v>0.45890558859770958</v>
      </c>
      <c r="P237" s="33">
        <v>589608</v>
      </c>
      <c r="Q237" s="33">
        <v>5085651</v>
      </c>
      <c r="R237" s="33">
        <v>5085651</v>
      </c>
      <c r="S237" s="33">
        <v>2010445</v>
      </c>
      <c r="T237" s="38">
        <f t="shared" si="62"/>
        <v>0.39531713835652504</v>
      </c>
      <c r="U237" s="38">
        <f t="shared" si="63"/>
        <v>0.56021288720641516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25707025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8263922</v>
      </c>
      <c r="K238" s="38">
        <f t="shared" si="58"/>
        <v>0.3214655138041061</v>
      </c>
      <c r="L238" s="33">
        <v>0</v>
      </c>
      <c r="M238" s="38">
        <f t="shared" si="59"/>
        <v>0</v>
      </c>
      <c r="N238" s="33">
        <f t="shared" si="60"/>
        <v>11351632</v>
      </c>
      <c r="O238" s="38">
        <f t="shared" si="61"/>
        <v>0.44157703973913748</v>
      </c>
      <c r="P238" s="33">
        <v>670085</v>
      </c>
      <c r="Q238" s="33">
        <v>21490398</v>
      </c>
      <c r="R238" s="33">
        <v>17840753</v>
      </c>
      <c r="S238" s="33">
        <v>21196373</v>
      </c>
      <c r="T238" s="38">
        <f t="shared" si="62"/>
        <v>1.1880873525910034</v>
      </c>
      <c r="U238" s="38">
        <f t="shared" si="63"/>
        <v>11.332647350709239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588474818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125355682</v>
      </c>
      <c r="K240" s="39">
        <f t="shared" si="58"/>
        <v>0.21301792050513876</v>
      </c>
      <c r="L240" s="34">
        <f>SUM(L234:L239)</f>
        <v>0</v>
      </c>
      <c r="M240" s="39">
        <f t="shared" si="59"/>
        <v>0</v>
      </c>
      <c r="N240" s="34">
        <f t="shared" si="60"/>
        <v>283926964</v>
      </c>
      <c r="O240" s="39">
        <f t="shared" si="61"/>
        <v>0.48247937773269339</v>
      </c>
      <c r="P240" s="34">
        <f>SUM(P234:P239)</f>
        <v>49504621</v>
      </c>
      <c r="Q240" s="34">
        <f>SUM(Q234:Q239)</f>
        <v>559626047</v>
      </c>
      <c r="R240" s="34">
        <f>SUM(R234:R239)</f>
        <v>571794298</v>
      </c>
      <c r="S240" s="34">
        <f>SUM(S234:S239)</f>
        <v>266777716</v>
      </c>
      <c r="T240" s="39">
        <f t="shared" si="62"/>
        <v>0.46656239303736463</v>
      </c>
      <c r="U240" s="39">
        <f t="shared" si="63"/>
        <v>1.5322016302276107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3200568</v>
      </c>
      <c r="K242" s="38">
        <f t="shared" si="58"/>
        <v>0.25589454410523205</v>
      </c>
      <c r="L242" s="33">
        <v>0</v>
      </c>
      <c r="M242" s="38">
        <f t="shared" si="59"/>
        <v>0</v>
      </c>
      <c r="N242" s="33">
        <f t="shared" si="60"/>
        <v>9301337</v>
      </c>
      <c r="O242" s="38">
        <f t="shared" si="61"/>
        <v>0.74366843359807588</v>
      </c>
      <c r="P242" s="33">
        <v>3079206</v>
      </c>
      <c r="Q242" s="33">
        <v>12996434</v>
      </c>
      <c r="R242" s="33">
        <v>12996434</v>
      </c>
      <c r="S242" s="33">
        <v>9237618</v>
      </c>
      <c r="T242" s="38">
        <f t="shared" si="62"/>
        <v>0.71078097268835438</v>
      </c>
      <c r="U242" s="38">
        <f t="shared" si="63"/>
        <v>3.9413407222511188E-2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49337604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12242671</v>
      </c>
      <c r="K243" s="38">
        <f t="shared" si="58"/>
        <v>0.24814076905720836</v>
      </c>
      <c r="L243" s="33">
        <v>0</v>
      </c>
      <c r="M243" s="38">
        <f t="shared" si="59"/>
        <v>0</v>
      </c>
      <c r="N243" s="33">
        <f t="shared" si="60"/>
        <v>36890152</v>
      </c>
      <c r="O243" s="38">
        <f t="shared" si="61"/>
        <v>0.74770862403451943</v>
      </c>
      <c r="P243" s="33">
        <v>8324920</v>
      </c>
      <c r="Q243" s="33">
        <v>52713540</v>
      </c>
      <c r="R243" s="33">
        <v>52713540</v>
      </c>
      <c r="S243" s="33">
        <v>31736456</v>
      </c>
      <c r="T243" s="38">
        <f t="shared" si="62"/>
        <v>0.6020551076630406</v>
      </c>
      <c r="U243" s="38">
        <f t="shared" si="63"/>
        <v>0.47060524305338669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-7492</v>
      </c>
      <c r="K244" s="38">
        <f t="shared" si="58"/>
        <v>-2.0062929902233117E-4</v>
      </c>
      <c r="L244" s="33">
        <v>0</v>
      </c>
      <c r="M244" s="38">
        <f t="shared" si="59"/>
        <v>0</v>
      </c>
      <c r="N244" s="33">
        <f t="shared" si="60"/>
        <v>252753</v>
      </c>
      <c r="O244" s="38">
        <f t="shared" si="61"/>
        <v>6.7685073699668011E-3</v>
      </c>
      <c r="P244" s="33">
        <v>0</v>
      </c>
      <c r="Q244" s="33">
        <v>22450170</v>
      </c>
      <c r="R244" s="33">
        <v>22190906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596990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34398</v>
      </c>
      <c r="K245" s="38">
        <f t="shared" si="58"/>
        <v>5.7619055595571116E-2</v>
      </c>
      <c r="L245" s="33">
        <v>0</v>
      </c>
      <c r="M245" s="38">
        <f t="shared" si="59"/>
        <v>0</v>
      </c>
      <c r="N245" s="33">
        <f t="shared" si="60"/>
        <v>113006</v>
      </c>
      <c r="O245" s="38">
        <f t="shared" si="61"/>
        <v>0.18929295298078694</v>
      </c>
      <c r="P245" s="33">
        <v>58026</v>
      </c>
      <c r="Q245" s="33">
        <v>4414223</v>
      </c>
      <c r="R245" s="33">
        <v>4414223</v>
      </c>
      <c r="S245" s="33">
        <v>173546</v>
      </c>
      <c r="T245" s="38">
        <f t="shared" si="62"/>
        <v>3.9315186387275859E-2</v>
      </c>
      <c r="U245" s="38">
        <f t="shared" si="63"/>
        <v>-0.40719677385999375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99784467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15470145</v>
      </c>
      <c r="K247" s="39">
        <f t="shared" si="58"/>
        <v>0.15503560288596821</v>
      </c>
      <c r="L247" s="34">
        <f>SUM(L241:L246)</f>
        <v>0</v>
      </c>
      <c r="M247" s="39">
        <f t="shared" si="59"/>
        <v>0</v>
      </c>
      <c r="N247" s="34">
        <f t="shared" si="60"/>
        <v>46557248</v>
      </c>
      <c r="O247" s="39">
        <f t="shared" si="61"/>
        <v>0.46657810979738962</v>
      </c>
      <c r="P247" s="34">
        <f>SUM(P241:P246)</f>
        <v>11462152</v>
      </c>
      <c r="Q247" s="34">
        <f>SUM(Q241:Q246)</f>
        <v>92574367</v>
      </c>
      <c r="R247" s="34">
        <f>SUM(R241:R246)</f>
        <v>92315103</v>
      </c>
      <c r="S247" s="34">
        <f>SUM(S241:S246)</f>
        <v>41147620</v>
      </c>
      <c r="T247" s="39">
        <f t="shared" si="62"/>
        <v>0.44573009900665983</v>
      </c>
      <c r="U247" s="39">
        <f t="shared" si="63"/>
        <v>0.34967194641983457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5532362</v>
      </c>
      <c r="K248" s="38">
        <f t="shared" si="58"/>
        <v>0.16061529866292448</v>
      </c>
      <c r="L248" s="33">
        <v>0</v>
      </c>
      <c r="M248" s="38">
        <f t="shared" si="59"/>
        <v>0</v>
      </c>
      <c r="N248" s="33">
        <f t="shared" si="60"/>
        <v>19138677</v>
      </c>
      <c r="O248" s="38">
        <f t="shared" si="61"/>
        <v>0.55563325797701657</v>
      </c>
      <c r="P248" s="33">
        <v>8512407</v>
      </c>
      <c r="Q248" s="33">
        <v>30017131</v>
      </c>
      <c r="R248" s="33">
        <v>30017131</v>
      </c>
      <c r="S248" s="33">
        <v>25177730</v>
      </c>
      <c r="T248" s="38">
        <f t="shared" si="62"/>
        <v>0.83877869607191968</v>
      </c>
      <c r="U248" s="38">
        <f t="shared" si="63"/>
        <v>-0.35008253247289511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3175252</v>
      </c>
      <c r="K249" s="38">
        <f t="shared" si="58"/>
        <v>0.32440700806559958</v>
      </c>
      <c r="L249" s="33">
        <v>0</v>
      </c>
      <c r="M249" s="38">
        <f t="shared" si="59"/>
        <v>0</v>
      </c>
      <c r="N249" s="33">
        <f t="shared" si="60"/>
        <v>8347107</v>
      </c>
      <c r="O249" s="38">
        <f t="shared" si="61"/>
        <v>0.85280160688771245</v>
      </c>
      <c r="P249" s="33">
        <v>0</v>
      </c>
      <c r="Q249" s="33">
        <v>12847413</v>
      </c>
      <c r="R249" s="33">
        <v>12092255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926447</v>
      </c>
      <c r="K250" s="38">
        <f t="shared" si="58"/>
        <v>0.28577196775974656</v>
      </c>
      <c r="L250" s="33">
        <v>0</v>
      </c>
      <c r="M250" s="38">
        <f t="shared" si="59"/>
        <v>0</v>
      </c>
      <c r="N250" s="33">
        <f t="shared" si="60"/>
        <v>2440207</v>
      </c>
      <c r="O250" s="38">
        <f t="shared" si="61"/>
        <v>0.752706583464686</v>
      </c>
      <c r="P250" s="33">
        <v>516278</v>
      </c>
      <c r="Q250" s="33">
        <v>3060983</v>
      </c>
      <c r="R250" s="33">
        <v>3060983</v>
      </c>
      <c r="S250" s="33">
        <v>2078193</v>
      </c>
      <c r="T250" s="38">
        <f t="shared" si="62"/>
        <v>0.67892993851975003</v>
      </c>
      <c r="U250" s="38">
        <f t="shared" si="63"/>
        <v>0.79447313269207664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24223840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10174480</v>
      </c>
      <c r="K251" s="38">
        <f t="shared" si="58"/>
        <v>0.42001928678524958</v>
      </c>
      <c r="L251" s="33">
        <v>0</v>
      </c>
      <c r="M251" s="38">
        <f t="shared" si="59"/>
        <v>0</v>
      </c>
      <c r="N251" s="33">
        <f t="shared" si="60"/>
        <v>10174480</v>
      </c>
      <c r="O251" s="38">
        <f t="shared" si="61"/>
        <v>0.42001928678524958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71698416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19808541</v>
      </c>
      <c r="K254" s="39">
        <f t="shared" si="58"/>
        <v>0.2762758524539789</v>
      </c>
      <c r="L254" s="34">
        <f>SUM(L248:L253)</f>
        <v>0</v>
      </c>
      <c r="M254" s="39">
        <f t="shared" si="59"/>
        <v>0</v>
      </c>
      <c r="N254" s="34">
        <f t="shared" si="60"/>
        <v>40100471</v>
      </c>
      <c r="O254" s="39">
        <f t="shared" si="61"/>
        <v>0.55929368090921283</v>
      </c>
      <c r="P254" s="34">
        <f>SUM(P248:P253)</f>
        <v>9028685</v>
      </c>
      <c r="Q254" s="34">
        <f>SUM(Q248:Q253)</f>
        <v>45925527</v>
      </c>
      <c r="R254" s="34">
        <f>SUM(R248:R253)</f>
        <v>45170369</v>
      </c>
      <c r="S254" s="34">
        <f>SUM(S248:S253)</f>
        <v>27255923</v>
      </c>
      <c r="T254" s="39">
        <f t="shared" si="62"/>
        <v>0.60340270853222389</v>
      </c>
      <c r="U254" s="39">
        <f t="shared" si="63"/>
        <v>1.1939563734918206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132312280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31844358</v>
      </c>
      <c r="K255" s="38">
        <f t="shared" si="58"/>
        <v>0.24067575587088363</v>
      </c>
      <c r="L255" s="33">
        <v>0</v>
      </c>
      <c r="M255" s="38">
        <f t="shared" si="59"/>
        <v>0</v>
      </c>
      <c r="N255" s="33">
        <f t="shared" si="60"/>
        <v>96024551</v>
      </c>
      <c r="O255" s="38">
        <f t="shared" si="61"/>
        <v>0.72574179055791344</v>
      </c>
      <c r="P255" s="33">
        <v>30425481</v>
      </c>
      <c r="Q255" s="33">
        <v>125873638</v>
      </c>
      <c r="R255" s="33">
        <v>153873638</v>
      </c>
      <c r="S255" s="33">
        <v>91672023</v>
      </c>
      <c r="T255" s="38">
        <f t="shared" si="62"/>
        <v>0.5957617184562829</v>
      </c>
      <c r="U255" s="38">
        <f t="shared" si="63"/>
        <v>4.6634496920525237E-2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30318490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12308857</v>
      </c>
      <c r="K256" s="38">
        <f t="shared" si="58"/>
        <v>0.40598515955115178</v>
      </c>
      <c r="L256" s="33">
        <v>0</v>
      </c>
      <c r="M256" s="38">
        <f t="shared" si="59"/>
        <v>0</v>
      </c>
      <c r="N256" s="33">
        <f t="shared" si="60"/>
        <v>36301488</v>
      </c>
      <c r="O256" s="38">
        <f t="shared" si="61"/>
        <v>1.1973382579409462</v>
      </c>
      <c r="P256" s="33">
        <v>11137258</v>
      </c>
      <c r="Q256" s="33">
        <v>32222553</v>
      </c>
      <c r="R256" s="33">
        <v>32222553</v>
      </c>
      <c r="S256" s="33">
        <v>29447627</v>
      </c>
      <c r="T256" s="38">
        <f t="shared" si="62"/>
        <v>0.91388249093732576</v>
      </c>
      <c r="U256" s="38">
        <f t="shared" si="63"/>
        <v>0.10519635982213926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16016104</v>
      </c>
      <c r="K257" s="38">
        <f t="shared" si="58"/>
        <v>0.2259193996586405</v>
      </c>
      <c r="L257" s="33">
        <v>0</v>
      </c>
      <c r="M257" s="38">
        <f t="shared" si="59"/>
        <v>0</v>
      </c>
      <c r="N257" s="33">
        <f t="shared" si="60"/>
        <v>65505869</v>
      </c>
      <c r="O257" s="38">
        <f t="shared" si="61"/>
        <v>0.92401039594882428</v>
      </c>
      <c r="P257" s="33">
        <v>22441234</v>
      </c>
      <c r="Q257" s="33">
        <v>67745000</v>
      </c>
      <c r="R257" s="33">
        <v>67745000</v>
      </c>
      <c r="S257" s="33">
        <v>68090112</v>
      </c>
      <c r="T257" s="38">
        <f t="shared" si="62"/>
        <v>1.0050942800206657</v>
      </c>
      <c r="U257" s="38">
        <f t="shared" si="63"/>
        <v>-0.28630912186023283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233523770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60169319</v>
      </c>
      <c r="K259" s="39">
        <f t="shared" si="58"/>
        <v>0.25765822040300224</v>
      </c>
      <c r="L259" s="34">
        <f>SUM(L255:L258)</f>
        <v>0</v>
      </c>
      <c r="M259" s="39">
        <f t="shared" si="59"/>
        <v>0</v>
      </c>
      <c r="N259" s="34">
        <f t="shared" si="60"/>
        <v>197831908</v>
      </c>
      <c r="O259" s="39">
        <f t="shared" si="61"/>
        <v>0.84715961891159941</v>
      </c>
      <c r="P259" s="34">
        <f>SUM(P255:P258)</f>
        <v>64003973</v>
      </c>
      <c r="Q259" s="34">
        <f>SUM(Q255:Q258)</f>
        <v>225841191</v>
      </c>
      <c r="R259" s="34">
        <f>SUM(R255:R258)</f>
        <v>253841191</v>
      </c>
      <c r="S259" s="34">
        <f>SUM(S255:S258)</f>
        <v>189209762</v>
      </c>
      <c r="T259" s="39">
        <f t="shared" si="62"/>
        <v>0.74538636245210499</v>
      </c>
      <c r="U259" s="39">
        <f t="shared" si="63"/>
        <v>-5.9912749478848726E-2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993481471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220803687</v>
      </c>
      <c r="K260" s="39">
        <f t="shared" si="58"/>
        <v>0.22225244601466754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568416591</v>
      </c>
      <c r="O260" s="39">
        <f t="shared" si="61"/>
        <v>0.57214614222030113</v>
      </c>
      <c r="P260" s="34">
        <f>SUM(P234:P239,P241:P246,P248:P253,P255:P258)</f>
        <v>133999431</v>
      </c>
      <c r="Q260" s="34">
        <f>SUM(Q234:Q239,Q241:Q246,Q248:Q253,Q255:Q258)</f>
        <v>923967132</v>
      </c>
      <c r="R260" s="34">
        <f>SUM(R234:R239,R241:R246,R248:R253,R255:R258)</f>
        <v>963120961</v>
      </c>
      <c r="S260" s="34">
        <f>SUM(S234:S239,S241:S246,S248:S253,S255:S258)</f>
        <v>524391021</v>
      </c>
      <c r="T260" s="39">
        <f t="shared" si="62"/>
        <v>0.54447057247672137</v>
      </c>
      <c r="U260" s="39">
        <f t="shared" si="63"/>
        <v>0.64779570593848268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5303759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-1557857</v>
      </c>
      <c r="K263" s="38">
        <f t="shared" ref="K263:K299" si="66">IF(($E263     =0),0,($J263     /$E263     ))</f>
        <v>-0.29372695855901448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1361597</v>
      </c>
      <c r="O263" s="38">
        <f t="shared" ref="O263:O299" si="69">IF(($E263     =0),0,($N263     /$E263     ))</f>
        <v>0.25672301475236714</v>
      </c>
      <c r="P263" s="33">
        <v>497153</v>
      </c>
      <c r="Q263" s="33">
        <v>3439974</v>
      </c>
      <c r="R263" s="33">
        <v>3500023</v>
      </c>
      <c r="S263" s="33">
        <v>2211623</v>
      </c>
      <c r="T263" s="38">
        <f t="shared" ref="T263:T299" si="70">IF(($R263     =0),0,($S263     /$R263     ))</f>
        <v>0.63188813330655258</v>
      </c>
      <c r="U263" s="38">
        <f t="shared" ref="U263:U299" si="71">IF(($P263     =0),0,(($J263     /$P263     )-1))</f>
        <v>-4.1335564705432732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40012000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9475918</v>
      </c>
      <c r="K264" s="38">
        <f t="shared" si="66"/>
        <v>0.23682690192942119</v>
      </c>
      <c r="L264" s="33">
        <v>0</v>
      </c>
      <c r="M264" s="38">
        <f t="shared" si="67"/>
        <v>0</v>
      </c>
      <c r="N264" s="33">
        <f t="shared" si="68"/>
        <v>33925235</v>
      </c>
      <c r="O264" s="38">
        <f t="shared" si="69"/>
        <v>0.84787651204638603</v>
      </c>
      <c r="P264" s="33">
        <v>5013304</v>
      </c>
      <c r="Q264" s="33">
        <v>34523232</v>
      </c>
      <c r="R264" s="33">
        <v>34523232</v>
      </c>
      <c r="S264" s="33">
        <v>31834439</v>
      </c>
      <c r="T264" s="38">
        <f t="shared" si="70"/>
        <v>0.92211641714194081</v>
      </c>
      <c r="U264" s="38">
        <f t="shared" si="71"/>
        <v>0.89015427749843212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47449000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12242954</v>
      </c>
      <c r="K265" s="38">
        <f t="shared" si="66"/>
        <v>0.25802343568884484</v>
      </c>
      <c r="L265" s="33">
        <v>0</v>
      </c>
      <c r="M265" s="38">
        <f t="shared" si="67"/>
        <v>0</v>
      </c>
      <c r="N265" s="33">
        <f t="shared" si="68"/>
        <v>35721276</v>
      </c>
      <c r="O265" s="38">
        <f t="shared" si="69"/>
        <v>0.75283517039347514</v>
      </c>
      <c r="P265" s="33">
        <v>1952149</v>
      </c>
      <c r="Q265" s="33">
        <v>35596898</v>
      </c>
      <c r="R265" s="33">
        <v>9480479</v>
      </c>
      <c r="S265" s="33">
        <v>6992414</v>
      </c>
      <c r="T265" s="38">
        <f t="shared" si="70"/>
        <v>0.73755914653679422</v>
      </c>
      <c r="U265" s="38">
        <f t="shared" si="71"/>
        <v>5.2715264050028967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92764759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20161015</v>
      </c>
      <c r="K267" s="39">
        <f t="shared" si="66"/>
        <v>0.21733485018809784</v>
      </c>
      <c r="L267" s="34">
        <f>SUM(L263:L266)</f>
        <v>0</v>
      </c>
      <c r="M267" s="39">
        <f t="shared" si="67"/>
        <v>0</v>
      </c>
      <c r="N267" s="34">
        <f t="shared" si="68"/>
        <v>71008108</v>
      </c>
      <c r="O267" s="39">
        <f t="shared" si="69"/>
        <v>0.76546426429027858</v>
      </c>
      <c r="P267" s="34">
        <f>SUM(P263:P266)</f>
        <v>7462606</v>
      </c>
      <c r="Q267" s="34">
        <f>SUM(Q263:Q266)</f>
        <v>73560104</v>
      </c>
      <c r="R267" s="34">
        <f>SUM(R263:R266)</f>
        <v>47503734</v>
      </c>
      <c r="S267" s="34">
        <f>SUM(S263:S266)</f>
        <v>41038476</v>
      </c>
      <c r="T267" s="39">
        <f t="shared" si="70"/>
        <v>0.86390000415546286</v>
      </c>
      <c r="U267" s="39">
        <f t="shared" si="71"/>
        <v>1.701605176529486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454713</v>
      </c>
      <c r="K268" s="38">
        <f t="shared" si="66"/>
        <v>0.11869457967344914</v>
      </c>
      <c r="L268" s="33">
        <v>0</v>
      </c>
      <c r="M268" s="38">
        <f t="shared" si="67"/>
        <v>0</v>
      </c>
      <c r="N268" s="33">
        <f t="shared" si="68"/>
        <v>1142767</v>
      </c>
      <c r="O268" s="38">
        <f t="shared" si="69"/>
        <v>0.29829859434343964</v>
      </c>
      <c r="P268" s="33">
        <v>-4711</v>
      </c>
      <c r="Q268" s="33">
        <v>3652003</v>
      </c>
      <c r="R268" s="33">
        <v>3652003</v>
      </c>
      <c r="S268" s="33">
        <v>2142383</v>
      </c>
      <c r="T268" s="38">
        <f t="shared" si="70"/>
        <v>0.58663232204354709</v>
      </c>
      <c r="U268" s="38">
        <f t="shared" si="71"/>
        <v>-97.521545319465076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12513376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3074395</v>
      </c>
      <c r="K269" s="38">
        <f t="shared" si="66"/>
        <v>0.2456886934429206</v>
      </c>
      <c r="L269" s="33">
        <v>0</v>
      </c>
      <c r="M269" s="38">
        <f t="shared" si="67"/>
        <v>0</v>
      </c>
      <c r="N269" s="33">
        <f t="shared" si="68"/>
        <v>9370911</v>
      </c>
      <c r="O269" s="38">
        <f t="shared" si="69"/>
        <v>0.74887152755579312</v>
      </c>
      <c r="P269" s="33">
        <v>2880701</v>
      </c>
      <c r="Q269" s="33">
        <v>12591085</v>
      </c>
      <c r="R269" s="33">
        <v>12873677</v>
      </c>
      <c r="S269" s="33">
        <v>8773333</v>
      </c>
      <c r="T269" s="38">
        <f t="shared" si="70"/>
        <v>0.68149395079587594</v>
      </c>
      <c r="U269" s="38">
        <f t="shared" si="71"/>
        <v>6.7238495074636306E-2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2833747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533186</v>
      </c>
      <c r="K270" s="38">
        <f t="shared" si="66"/>
        <v>0.18815582336743542</v>
      </c>
      <c r="L270" s="33">
        <v>0</v>
      </c>
      <c r="M270" s="38">
        <f t="shared" si="67"/>
        <v>0</v>
      </c>
      <c r="N270" s="33">
        <f t="shared" si="68"/>
        <v>1648518</v>
      </c>
      <c r="O270" s="38">
        <f t="shared" si="69"/>
        <v>0.58174494759059292</v>
      </c>
      <c r="P270" s="33">
        <v>63639</v>
      </c>
      <c r="Q270" s="33">
        <v>2136002</v>
      </c>
      <c r="R270" s="33">
        <v>2136002</v>
      </c>
      <c r="S270" s="33">
        <v>165262</v>
      </c>
      <c r="T270" s="38">
        <f t="shared" si="70"/>
        <v>7.7369777743653792E-2</v>
      </c>
      <c r="U270" s="38">
        <f t="shared" si="71"/>
        <v>7.3782900422696773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10748270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1597477</v>
      </c>
      <c r="K271" s="38">
        <f t="shared" si="66"/>
        <v>0.1486264301138695</v>
      </c>
      <c r="L271" s="33">
        <v>0</v>
      </c>
      <c r="M271" s="38">
        <f t="shared" si="67"/>
        <v>0</v>
      </c>
      <c r="N271" s="33">
        <f t="shared" si="68"/>
        <v>4744728</v>
      </c>
      <c r="O271" s="38">
        <f t="shared" si="69"/>
        <v>0.4414410877285368</v>
      </c>
      <c r="P271" s="33">
        <v>1208998</v>
      </c>
      <c r="Q271" s="33">
        <v>9791583</v>
      </c>
      <c r="R271" s="33">
        <v>13340000</v>
      </c>
      <c r="S271" s="33">
        <v>3756167</v>
      </c>
      <c r="T271" s="38">
        <f t="shared" si="70"/>
        <v>0.28157173913043476</v>
      </c>
      <c r="U271" s="38">
        <f t="shared" si="71"/>
        <v>0.32132311219704257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9266064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1021172</v>
      </c>
      <c r="K272" s="38">
        <f t="shared" si="66"/>
        <v>0.11020558459341528</v>
      </c>
      <c r="L272" s="33">
        <v>0</v>
      </c>
      <c r="M272" s="38">
        <f t="shared" si="67"/>
        <v>0</v>
      </c>
      <c r="N272" s="33">
        <f t="shared" si="68"/>
        <v>3172880</v>
      </c>
      <c r="O272" s="38">
        <f t="shared" si="69"/>
        <v>0.3424193918798748</v>
      </c>
      <c r="P272" s="33">
        <v>997338</v>
      </c>
      <c r="Q272" s="33">
        <v>8826700</v>
      </c>
      <c r="R272" s="33">
        <v>8896700</v>
      </c>
      <c r="S272" s="33">
        <v>3019890</v>
      </c>
      <c r="T272" s="38">
        <f t="shared" si="70"/>
        <v>0.33943934267762205</v>
      </c>
      <c r="U272" s="38">
        <f t="shared" si="71"/>
        <v>2.3897615452334042E-2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2344760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582516</v>
      </c>
      <c r="K273" s="38">
        <f t="shared" si="66"/>
        <v>0.24843310189528992</v>
      </c>
      <c r="L273" s="33">
        <v>0</v>
      </c>
      <c r="M273" s="38">
        <f t="shared" si="67"/>
        <v>0</v>
      </c>
      <c r="N273" s="33">
        <f t="shared" si="68"/>
        <v>1697547</v>
      </c>
      <c r="O273" s="38">
        <f t="shared" si="69"/>
        <v>0.72397473515413091</v>
      </c>
      <c r="P273" s="33">
        <v>824807</v>
      </c>
      <c r="Q273" s="33">
        <v>2724560</v>
      </c>
      <c r="R273" s="33">
        <v>3035440</v>
      </c>
      <c r="S273" s="33">
        <v>2321863</v>
      </c>
      <c r="T273" s="38">
        <f t="shared" si="70"/>
        <v>0.76491810083546374</v>
      </c>
      <c r="U273" s="38">
        <f t="shared" si="71"/>
        <v>-0.29375478142159317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41537167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7263459</v>
      </c>
      <c r="K275" s="39">
        <f t="shared" si="66"/>
        <v>0.1748664996820799</v>
      </c>
      <c r="L275" s="34">
        <f>SUM(L268:L274)</f>
        <v>0</v>
      </c>
      <c r="M275" s="39">
        <f t="shared" si="67"/>
        <v>0</v>
      </c>
      <c r="N275" s="34">
        <f t="shared" si="68"/>
        <v>21777351</v>
      </c>
      <c r="O275" s="39">
        <f t="shared" si="69"/>
        <v>0.52428590038410661</v>
      </c>
      <c r="P275" s="34">
        <f>SUM(P268:P274)</f>
        <v>5970772</v>
      </c>
      <c r="Q275" s="34">
        <f>SUM(Q268:Q274)</f>
        <v>39721933</v>
      </c>
      <c r="R275" s="34">
        <f>SUM(R268:R274)</f>
        <v>43933822</v>
      </c>
      <c r="S275" s="34">
        <f>SUM(S268:S274)</f>
        <v>20178898</v>
      </c>
      <c r="T275" s="39">
        <f t="shared" si="70"/>
        <v>0.45930212946189841</v>
      </c>
      <c r="U275" s="39">
        <f t="shared" si="71"/>
        <v>0.2165024891253593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4825184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880782</v>
      </c>
      <c r="K276" s="38">
        <f t="shared" si="66"/>
        <v>0.18253853117311175</v>
      </c>
      <c r="L276" s="33">
        <v>0</v>
      </c>
      <c r="M276" s="38">
        <f t="shared" si="67"/>
        <v>0</v>
      </c>
      <c r="N276" s="33">
        <f t="shared" si="68"/>
        <v>2585974</v>
      </c>
      <c r="O276" s="38">
        <f t="shared" si="69"/>
        <v>0.53593272298009775</v>
      </c>
      <c r="P276" s="33">
        <v>704149</v>
      </c>
      <c r="Q276" s="33">
        <v>4792715</v>
      </c>
      <c r="R276" s="33">
        <v>3990855</v>
      </c>
      <c r="S276" s="33">
        <v>2693293</v>
      </c>
      <c r="T276" s="38">
        <f t="shared" si="70"/>
        <v>0.67486616276462064</v>
      </c>
      <c r="U276" s="38">
        <f t="shared" si="71"/>
        <v>0.25084605672947058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12630900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1811909</v>
      </c>
      <c r="K277" s="38">
        <f t="shared" si="66"/>
        <v>0.14345050629804684</v>
      </c>
      <c r="L277" s="33">
        <v>0</v>
      </c>
      <c r="M277" s="38">
        <f t="shared" si="67"/>
        <v>0</v>
      </c>
      <c r="N277" s="33">
        <f t="shared" si="68"/>
        <v>7238258</v>
      </c>
      <c r="O277" s="38">
        <f t="shared" si="69"/>
        <v>0.57305956028469862</v>
      </c>
      <c r="P277" s="33">
        <v>2573392</v>
      </c>
      <c r="Q277" s="33">
        <v>14355902</v>
      </c>
      <c r="R277" s="33">
        <v>15462902</v>
      </c>
      <c r="S277" s="33">
        <v>7533021</v>
      </c>
      <c r="T277" s="38">
        <f t="shared" si="70"/>
        <v>0.48716735060469246</v>
      </c>
      <c r="U277" s="38">
        <f t="shared" si="71"/>
        <v>-0.29590633685035161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2630692</v>
      </c>
      <c r="K278" s="38">
        <f t="shared" si="66"/>
        <v>0.1031711326708639</v>
      </c>
      <c r="L278" s="33">
        <v>0</v>
      </c>
      <c r="M278" s="38">
        <f t="shared" si="67"/>
        <v>0</v>
      </c>
      <c r="N278" s="33">
        <f t="shared" si="68"/>
        <v>33006876</v>
      </c>
      <c r="O278" s="38">
        <f t="shared" si="69"/>
        <v>1.2944718662795773</v>
      </c>
      <c r="P278" s="33">
        <v>6548870</v>
      </c>
      <c r="Q278" s="33">
        <v>36789723</v>
      </c>
      <c r="R278" s="33">
        <v>34089723</v>
      </c>
      <c r="S278" s="33">
        <v>22134897</v>
      </c>
      <c r="T278" s="38">
        <f t="shared" si="70"/>
        <v>0.64931290289451749</v>
      </c>
      <c r="U278" s="38">
        <f t="shared" si="71"/>
        <v>-0.59829833238406016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1309323</v>
      </c>
      <c r="K279" s="38">
        <f t="shared" si="66"/>
        <v>0.56930057220376717</v>
      </c>
      <c r="L279" s="33">
        <v>0</v>
      </c>
      <c r="M279" s="38">
        <f t="shared" si="67"/>
        <v>0</v>
      </c>
      <c r="N279" s="33">
        <f t="shared" si="68"/>
        <v>1989649</v>
      </c>
      <c r="O279" s="38">
        <f t="shared" si="69"/>
        <v>0.86510991877837107</v>
      </c>
      <c r="P279" s="33">
        <v>3172379</v>
      </c>
      <c r="Q279" s="33">
        <v>1346057</v>
      </c>
      <c r="R279" s="33">
        <v>1346057</v>
      </c>
      <c r="S279" s="33">
        <v>4220147</v>
      </c>
      <c r="T279" s="38">
        <f t="shared" si="70"/>
        <v>3.1351918975199418</v>
      </c>
      <c r="U279" s="38">
        <f t="shared" si="71"/>
        <v>-0.58727409303869438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722115</v>
      </c>
      <c r="K280" s="38">
        <f t="shared" si="66"/>
        <v>0.17988010235092258</v>
      </c>
      <c r="L280" s="33">
        <v>0</v>
      </c>
      <c r="M280" s="38">
        <f t="shared" si="67"/>
        <v>0</v>
      </c>
      <c r="N280" s="33">
        <f t="shared" si="68"/>
        <v>2176113</v>
      </c>
      <c r="O280" s="38">
        <f t="shared" si="69"/>
        <v>0.54207353284057691</v>
      </c>
      <c r="P280" s="33">
        <v>697846</v>
      </c>
      <c r="Q280" s="33">
        <v>3989650</v>
      </c>
      <c r="R280" s="33">
        <v>2318429</v>
      </c>
      <c r="S280" s="33">
        <v>1857060</v>
      </c>
      <c r="T280" s="38">
        <f t="shared" si="70"/>
        <v>0.80099929736903741</v>
      </c>
      <c r="U280" s="38">
        <f t="shared" si="71"/>
        <v>3.4777013839729642E-2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689765</v>
      </c>
      <c r="K281" s="38">
        <f t="shared" si="66"/>
        <v>0.15893308964506905</v>
      </c>
      <c r="L281" s="33">
        <v>0</v>
      </c>
      <c r="M281" s="38">
        <f t="shared" si="67"/>
        <v>0</v>
      </c>
      <c r="N281" s="33">
        <f t="shared" si="68"/>
        <v>2137804</v>
      </c>
      <c r="O281" s="38">
        <f t="shared" si="69"/>
        <v>0.49258485828591941</v>
      </c>
      <c r="P281" s="33">
        <v>-257503</v>
      </c>
      <c r="Q281" s="33">
        <v>-764000</v>
      </c>
      <c r="R281" s="33">
        <v>-583612</v>
      </c>
      <c r="S281" s="33">
        <v>-284595</v>
      </c>
      <c r="T281" s="38">
        <f t="shared" si="70"/>
        <v>0.48764418826206452</v>
      </c>
      <c r="U281" s="38">
        <f t="shared" si="71"/>
        <v>-3.6786678213457709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12383383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1570833</v>
      </c>
      <c r="K282" s="38">
        <f t="shared" si="66"/>
        <v>0.12685006996876377</v>
      </c>
      <c r="L282" s="33">
        <v>0</v>
      </c>
      <c r="M282" s="38">
        <f t="shared" si="67"/>
        <v>0</v>
      </c>
      <c r="N282" s="33">
        <f t="shared" si="68"/>
        <v>9124527</v>
      </c>
      <c r="O282" s="38">
        <f t="shared" si="69"/>
        <v>0.73683637177336758</v>
      </c>
      <c r="P282" s="33">
        <v>2652678</v>
      </c>
      <c r="Q282" s="33">
        <v>9277900</v>
      </c>
      <c r="R282" s="33">
        <v>9277900</v>
      </c>
      <c r="S282" s="33">
        <v>9785852</v>
      </c>
      <c r="T282" s="38">
        <f t="shared" si="70"/>
        <v>1.0547485961262786</v>
      </c>
      <c r="U282" s="38">
        <f t="shared" si="71"/>
        <v>-0.40783125581016622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10215610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2548935</v>
      </c>
      <c r="K283" s="38">
        <f t="shared" si="66"/>
        <v>0.24951373437317986</v>
      </c>
      <c r="L283" s="33">
        <v>0</v>
      </c>
      <c r="M283" s="38">
        <f t="shared" si="67"/>
        <v>0</v>
      </c>
      <c r="N283" s="33">
        <f t="shared" si="68"/>
        <v>4107068</v>
      </c>
      <c r="O283" s="38">
        <f t="shared" si="69"/>
        <v>0.40203844900108754</v>
      </c>
      <c r="P283" s="33">
        <v>2429304</v>
      </c>
      <c r="Q283" s="33">
        <v>4520936</v>
      </c>
      <c r="R283" s="33">
        <v>7775168</v>
      </c>
      <c r="S283" s="33">
        <v>7229457</v>
      </c>
      <c r="T283" s="38">
        <f t="shared" si="70"/>
        <v>0.9298136065998831</v>
      </c>
      <c r="U283" s="38">
        <f t="shared" si="71"/>
        <v>4.9244968929372357E-2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76207686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12164354</v>
      </c>
      <c r="K285" s="39">
        <f t="shared" si="66"/>
        <v>0.15962109123743765</v>
      </c>
      <c r="L285" s="34">
        <f>SUM(L276:L284)</f>
        <v>0</v>
      </c>
      <c r="M285" s="39">
        <f t="shared" si="67"/>
        <v>0</v>
      </c>
      <c r="N285" s="34">
        <f t="shared" si="68"/>
        <v>62366269</v>
      </c>
      <c r="O285" s="39">
        <f t="shared" si="69"/>
        <v>0.81837242768400031</v>
      </c>
      <c r="P285" s="34">
        <f>SUM(P276:P284)</f>
        <v>18521115</v>
      </c>
      <c r="Q285" s="34">
        <f>SUM(Q276:Q284)</f>
        <v>74308883</v>
      </c>
      <c r="R285" s="34">
        <f>SUM(R276:R284)</f>
        <v>73677422</v>
      </c>
      <c r="S285" s="34">
        <f>SUM(S276:S284)</f>
        <v>55169132</v>
      </c>
      <c r="T285" s="39">
        <f t="shared" si="70"/>
        <v>0.74879292057748714</v>
      </c>
      <c r="U285" s="39">
        <f t="shared" si="71"/>
        <v>-0.34321697154841924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15279157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2775509</v>
      </c>
      <c r="K286" s="38">
        <f t="shared" si="66"/>
        <v>0.18165328100234848</v>
      </c>
      <c r="L286" s="33">
        <v>0</v>
      </c>
      <c r="M286" s="38">
        <f t="shared" si="67"/>
        <v>0</v>
      </c>
      <c r="N286" s="33">
        <f t="shared" si="68"/>
        <v>9239924</v>
      </c>
      <c r="O286" s="38">
        <f t="shared" si="69"/>
        <v>0.60474043168742886</v>
      </c>
      <c r="P286" s="33">
        <v>3416085</v>
      </c>
      <c r="Q286" s="33">
        <v>14356954</v>
      </c>
      <c r="R286" s="33">
        <v>14611000</v>
      </c>
      <c r="S286" s="33">
        <v>7698496</v>
      </c>
      <c r="T286" s="38">
        <f t="shared" si="70"/>
        <v>0.52689726918075419</v>
      </c>
      <c r="U286" s="38">
        <f t="shared" si="71"/>
        <v>-0.18751758226156545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3216030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1098830</v>
      </c>
      <c r="K287" s="38">
        <f t="shared" si="66"/>
        <v>0.34167280777853443</v>
      </c>
      <c r="L287" s="33">
        <v>0</v>
      </c>
      <c r="M287" s="38">
        <f t="shared" si="67"/>
        <v>0</v>
      </c>
      <c r="N287" s="33">
        <f t="shared" si="68"/>
        <v>2973777</v>
      </c>
      <c r="O287" s="38">
        <f t="shared" si="69"/>
        <v>0.92467327730151772</v>
      </c>
      <c r="P287" s="33">
        <v>782684</v>
      </c>
      <c r="Q287" s="33">
        <v>2770481</v>
      </c>
      <c r="R287" s="33">
        <v>2770481</v>
      </c>
      <c r="S287" s="33">
        <v>3115298</v>
      </c>
      <c r="T287" s="38">
        <f t="shared" si="70"/>
        <v>1.1244610592889828</v>
      </c>
      <c r="U287" s="38">
        <f t="shared" si="71"/>
        <v>0.40392546672731267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25504307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5588492</v>
      </c>
      <c r="K288" s="38">
        <f t="shared" si="66"/>
        <v>0.21911953929977396</v>
      </c>
      <c r="L288" s="33">
        <v>0</v>
      </c>
      <c r="M288" s="38">
        <f t="shared" si="67"/>
        <v>0</v>
      </c>
      <c r="N288" s="33">
        <f t="shared" si="68"/>
        <v>13015147</v>
      </c>
      <c r="O288" s="38">
        <f t="shared" si="69"/>
        <v>0.51031172891700216</v>
      </c>
      <c r="P288" s="33">
        <v>5404376</v>
      </c>
      <c r="Q288" s="33">
        <v>22793006</v>
      </c>
      <c r="R288" s="33">
        <v>22793006</v>
      </c>
      <c r="S288" s="33">
        <v>15549704</v>
      </c>
      <c r="T288" s="38">
        <f t="shared" si="70"/>
        <v>0.68221383348909748</v>
      </c>
      <c r="U288" s="38">
        <f t="shared" si="71"/>
        <v>3.4067947899998119E-2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6559916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749859</v>
      </c>
      <c r="K289" s="38">
        <f t="shared" si="66"/>
        <v>0.11430923810609769</v>
      </c>
      <c r="L289" s="33">
        <v>0</v>
      </c>
      <c r="M289" s="38">
        <f t="shared" si="67"/>
        <v>0</v>
      </c>
      <c r="N289" s="33">
        <f t="shared" si="68"/>
        <v>2242420</v>
      </c>
      <c r="O289" s="38">
        <f t="shared" si="69"/>
        <v>0.34183669425035318</v>
      </c>
      <c r="P289" s="33">
        <v>1659774</v>
      </c>
      <c r="Q289" s="33">
        <v>4373919</v>
      </c>
      <c r="R289" s="33">
        <v>4373919</v>
      </c>
      <c r="S289" s="33">
        <v>4972161</v>
      </c>
      <c r="T289" s="38">
        <f t="shared" si="70"/>
        <v>1.136774823676433</v>
      </c>
      <c r="U289" s="38">
        <f t="shared" si="71"/>
        <v>-0.54821620292883244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12342752</v>
      </c>
      <c r="K290" s="38">
        <f t="shared" si="66"/>
        <v>0.25144653417696228</v>
      </c>
      <c r="L290" s="33">
        <v>0</v>
      </c>
      <c r="M290" s="38">
        <f t="shared" si="67"/>
        <v>0</v>
      </c>
      <c r="N290" s="33">
        <f t="shared" si="68"/>
        <v>35366332</v>
      </c>
      <c r="O290" s="38">
        <f t="shared" si="69"/>
        <v>0.72048288809106709</v>
      </c>
      <c r="P290" s="33">
        <v>10213229</v>
      </c>
      <c r="Q290" s="33">
        <v>42090868</v>
      </c>
      <c r="R290" s="33">
        <v>43077574</v>
      </c>
      <c r="S290" s="33">
        <v>31592393</v>
      </c>
      <c r="T290" s="38">
        <f t="shared" si="70"/>
        <v>0.73338375554760815</v>
      </c>
      <c r="U290" s="38">
        <f t="shared" si="71"/>
        <v>0.20850634015941472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99646394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22555442</v>
      </c>
      <c r="K292" s="39">
        <f t="shared" si="66"/>
        <v>0.22635482423980138</v>
      </c>
      <c r="L292" s="34">
        <f>SUM(L286:L291)</f>
        <v>0</v>
      </c>
      <c r="M292" s="39">
        <f t="shared" si="67"/>
        <v>0</v>
      </c>
      <c r="N292" s="34">
        <f t="shared" si="68"/>
        <v>62837600</v>
      </c>
      <c r="O292" s="39">
        <f t="shared" si="69"/>
        <v>0.63060586015786979</v>
      </c>
      <c r="P292" s="34">
        <f>SUM(P286:P291)</f>
        <v>21476148</v>
      </c>
      <c r="Q292" s="34">
        <f>SUM(Q286:Q291)</f>
        <v>86385228</v>
      </c>
      <c r="R292" s="34">
        <f>SUM(R286:R291)</f>
        <v>87625980</v>
      </c>
      <c r="S292" s="34">
        <f>SUM(S286:S291)</f>
        <v>62928052</v>
      </c>
      <c r="T292" s="39">
        <f t="shared" si="70"/>
        <v>0.71814377425507825</v>
      </c>
      <c r="U292" s="39">
        <f t="shared" si="71"/>
        <v>5.0255474119474286E-2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23936494</v>
      </c>
      <c r="K293" s="38">
        <f t="shared" si="66"/>
        <v>0.27561219971486883</v>
      </c>
      <c r="L293" s="33">
        <v>0</v>
      </c>
      <c r="M293" s="38">
        <f t="shared" si="67"/>
        <v>0</v>
      </c>
      <c r="N293" s="33">
        <f t="shared" si="68"/>
        <v>71724359</v>
      </c>
      <c r="O293" s="38">
        <f t="shared" si="69"/>
        <v>0.82585646657897982</v>
      </c>
      <c r="P293" s="33">
        <v>22275713</v>
      </c>
      <c r="Q293" s="33">
        <v>82175415</v>
      </c>
      <c r="R293" s="33">
        <v>82175415</v>
      </c>
      <c r="S293" s="33">
        <v>66330040</v>
      </c>
      <c r="T293" s="38">
        <f t="shared" si="70"/>
        <v>0.80717620957557679</v>
      </c>
      <c r="U293" s="38">
        <f t="shared" si="71"/>
        <v>7.4555683133464612E-2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40329643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1276885</v>
      </c>
      <c r="K294" s="38">
        <f t="shared" si="66"/>
        <v>3.1661202654335426E-2</v>
      </c>
      <c r="L294" s="33">
        <v>0</v>
      </c>
      <c r="M294" s="38">
        <f t="shared" si="67"/>
        <v>0</v>
      </c>
      <c r="N294" s="33">
        <f t="shared" si="68"/>
        <v>4997547</v>
      </c>
      <c r="O294" s="38">
        <f t="shared" si="69"/>
        <v>0.12391746190265061</v>
      </c>
      <c r="P294" s="33">
        <v>1512199</v>
      </c>
      <c r="Q294" s="33">
        <v>5479726</v>
      </c>
      <c r="R294" s="33">
        <v>6029726</v>
      </c>
      <c r="S294" s="33">
        <v>4368859</v>
      </c>
      <c r="T294" s="38">
        <f t="shared" si="70"/>
        <v>0.72455348717338064</v>
      </c>
      <c r="U294" s="38">
        <f t="shared" si="71"/>
        <v>-0.15561047190217692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1906256</v>
      </c>
      <c r="K295" s="38">
        <f t="shared" si="66"/>
        <v>0.26228703391826769</v>
      </c>
      <c r="L295" s="33">
        <v>0</v>
      </c>
      <c r="M295" s="38">
        <f t="shared" si="67"/>
        <v>0</v>
      </c>
      <c r="N295" s="33">
        <f t="shared" si="68"/>
        <v>5972901</v>
      </c>
      <c r="O295" s="38">
        <f t="shared" si="69"/>
        <v>0.82182796391327029</v>
      </c>
      <c r="P295" s="33">
        <v>1550617</v>
      </c>
      <c r="Q295" s="33">
        <v>9388223</v>
      </c>
      <c r="R295" s="33">
        <v>7127913</v>
      </c>
      <c r="S295" s="33">
        <v>4306169</v>
      </c>
      <c r="T295" s="38">
        <f t="shared" si="70"/>
        <v>0.60412760368988794</v>
      </c>
      <c r="U295" s="38">
        <f t="shared" si="71"/>
        <v>0.22935321875098746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6638745</v>
      </c>
      <c r="K296" s="38">
        <f t="shared" si="66"/>
        <v>0.19861833636288542</v>
      </c>
      <c r="L296" s="33">
        <v>0</v>
      </c>
      <c r="M296" s="38">
        <f t="shared" si="67"/>
        <v>0</v>
      </c>
      <c r="N296" s="33">
        <f t="shared" si="68"/>
        <v>17550611</v>
      </c>
      <c r="O296" s="38">
        <f t="shared" si="69"/>
        <v>0.52508014074530007</v>
      </c>
      <c r="P296" s="33">
        <v>6159823</v>
      </c>
      <c r="Q296" s="33">
        <v>23049267</v>
      </c>
      <c r="R296" s="33">
        <v>28600767</v>
      </c>
      <c r="S296" s="33">
        <v>17929862</v>
      </c>
      <c r="T296" s="38">
        <f t="shared" si="70"/>
        <v>0.62690143939146803</v>
      </c>
      <c r="U296" s="38">
        <f t="shared" si="71"/>
        <v>7.7749311952632461E-2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167870556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33758380</v>
      </c>
      <c r="K298" s="39">
        <f t="shared" si="66"/>
        <v>0.20109768386065272</v>
      </c>
      <c r="L298" s="34">
        <f>SUM(L293:L297)</f>
        <v>0</v>
      </c>
      <c r="M298" s="39">
        <f t="shared" si="67"/>
        <v>0</v>
      </c>
      <c r="N298" s="34">
        <f t="shared" si="68"/>
        <v>100245418</v>
      </c>
      <c r="O298" s="39">
        <f t="shared" si="69"/>
        <v>0.59715902769750762</v>
      </c>
      <c r="P298" s="34">
        <f>SUM(P293:P297)</f>
        <v>31498352</v>
      </c>
      <c r="Q298" s="34">
        <f>SUM(Q293:Q297)</f>
        <v>120092631</v>
      </c>
      <c r="R298" s="34">
        <f>SUM(R293:R297)</f>
        <v>123933821</v>
      </c>
      <c r="S298" s="34">
        <f>SUM(S293:S297)</f>
        <v>92934930</v>
      </c>
      <c r="T298" s="39">
        <f t="shared" si="70"/>
        <v>0.74987545167351854</v>
      </c>
      <c r="U298" s="39">
        <f t="shared" si="71"/>
        <v>7.1750674447983886E-2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478026562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95902650</v>
      </c>
      <c r="K299" s="39">
        <f t="shared" si="66"/>
        <v>0.20062201062375273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318234746</v>
      </c>
      <c r="O299" s="39">
        <f t="shared" si="69"/>
        <v>0.66572607318837651</v>
      </c>
      <c r="P299" s="34">
        <f>SUM(P263:P266,P268:P274,P276:P284,P286:P291,P293:P297)</f>
        <v>84928993</v>
      </c>
      <c r="Q299" s="34">
        <f>SUM(Q263:Q266,Q268:Q274,Q276:Q284,Q286:Q291,Q293:Q297)</f>
        <v>394068779</v>
      </c>
      <c r="R299" s="34">
        <f>SUM(R263:R266,R268:R274,R276:R284,R286:R291,R293:R297)</f>
        <v>376674779</v>
      </c>
      <c r="S299" s="34">
        <f>SUM(S263:S266,S268:S274,S276:S284,S286:S291,S293:S297)</f>
        <v>272249488</v>
      </c>
      <c r="T299" s="39">
        <f t="shared" si="70"/>
        <v>0.72277068489366525</v>
      </c>
      <c r="U299" s="39">
        <f t="shared" si="71"/>
        <v>0.12920978587371224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1952866095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546351252</v>
      </c>
      <c r="K302" s="38">
        <f t="shared" ref="K302:K339" si="74">IF(($E302     =0),0,($J302     /$E302     ))</f>
        <v>0.27976892701391287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1453229366</v>
      </c>
      <c r="O302" s="38">
        <f t="shared" ref="O302:O339" si="77">IF(($E302     =0),0,($N302     /$E302     ))</f>
        <v>0.74415207971542974</v>
      </c>
      <c r="P302" s="33">
        <v>487738688</v>
      </c>
      <c r="Q302" s="33">
        <v>1673959939</v>
      </c>
      <c r="R302" s="33">
        <v>1755867927</v>
      </c>
      <c r="S302" s="33">
        <v>1333368388</v>
      </c>
      <c r="T302" s="38">
        <f t="shared" ref="T302:T339" si="78">IF(($R302     =0),0,($S302     /$R302     ))</f>
        <v>0.75937852015905072</v>
      </c>
      <c r="U302" s="38">
        <f t="shared" ref="U302:U339" si="79">IF(($P302     =0),0,(($J302     /$P302     )-1))</f>
        <v>0.12017206229906452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1952866095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546351252</v>
      </c>
      <c r="K303" s="39">
        <f t="shared" si="74"/>
        <v>0.27976892701391287</v>
      </c>
      <c r="L303" s="34">
        <f>L302</f>
        <v>0</v>
      </c>
      <c r="M303" s="39">
        <f t="shared" si="75"/>
        <v>0</v>
      </c>
      <c r="N303" s="34">
        <f t="shared" si="76"/>
        <v>1453229366</v>
      </c>
      <c r="O303" s="39">
        <f t="shared" si="77"/>
        <v>0.74415207971542974</v>
      </c>
      <c r="P303" s="34">
        <f>P302</f>
        <v>487738688</v>
      </c>
      <c r="Q303" s="34">
        <f>Q302</f>
        <v>1673959939</v>
      </c>
      <c r="R303" s="34">
        <f>R302</f>
        <v>1755867927</v>
      </c>
      <c r="S303" s="34">
        <f>S302</f>
        <v>1333368388</v>
      </c>
      <c r="T303" s="39">
        <f t="shared" si="78"/>
        <v>0.75937852015905072</v>
      </c>
      <c r="U303" s="39">
        <f t="shared" si="79"/>
        <v>0.12017206229906452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24931042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5445281</v>
      </c>
      <c r="K304" s="38">
        <f t="shared" si="74"/>
        <v>0.21841369486281401</v>
      </c>
      <c r="L304" s="33">
        <v>0</v>
      </c>
      <c r="M304" s="38">
        <f t="shared" si="75"/>
        <v>0</v>
      </c>
      <c r="N304" s="33">
        <f t="shared" si="76"/>
        <v>16543251</v>
      </c>
      <c r="O304" s="38">
        <f t="shared" si="77"/>
        <v>0.6635603517895482</v>
      </c>
      <c r="P304" s="33">
        <v>4403277</v>
      </c>
      <c r="Q304" s="33">
        <v>17500638</v>
      </c>
      <c r="R304" s="33">
        <v>17760225</v>
      </c>
      <c r="S304" s="33">
        <v>13304880</v>
      </c>
      <c r="T304" s="38">
        <f t="shared" si="78"/>
        <v>0.74913915786539864</v>
      </c>
      <c r="U304" s="38">
        <f t="shared" si="79"/>
        <v>0.23664284577145622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23112544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3132055</v>
      </c>
      <c r="K305" s="38">
        <f t="shared" si="74"/>
        <v>0.13551320875798009</v>
      </c>
      <c r="L305" s="33">
        <v>0</v>
      </c>
      <c r="M305" s="38">
        <f t="shared" si="75"/>
        <v>0</v>
      </c>
      <c r="N305" s="33">
        <f t="shared" si="76"/>
        <v>20701460</v>
      </c>
      <c r="O305" s="38">
        <f t="shared" si="77"/>
        <v>0.89568071779549663</v>
      </c>
      <c r="P305" s="33">
        <v>4308211</v>
      </c>
      <c r="Q305" s="33">
        <v>22693443</v>
      </c>
      <c r="R305" s="33">
        <v>24567094</v>
      </c>
      <c r="S305" s="33">
        <v>21428550</v>
      </c>
      <c r="T305" s="38">
        <f t="shared" si="78"/>
        <v>0.87224602144641117</v>
      </c>
      <c r="U305" s="38">
        <f t="shared" si="79"/>
        <v>-0.27300334175833074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16348348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4053008</v>
      </c>
      <c r="K306" s="38">
        <f t="shared" si="74"/>
        <v>0.24791544686961642</v>
      </c>
      <c r="L306" s="33">
        <v>0</v>
      </c>
      <c r="M306" s="38">
        <f t="shared" si="75"/>
        <v>0</v>
      </c>
      <c r="N306" s="33">
        <f t="shared" si="76"/>
        <v>11866779</v>
      </c>
      <c r="O306" s="38">
        <f t="shared" si="77"/>
        <v>0.72587022248364175</v>
      </c>
      <c r="P306" s="33">
        <v>3696303</v>
      </c>
      <c r="Q306" s="33">
        <v>17688000</v>
      </c>
      <c r="R306" s="33">
        <v>18256174</v>
      </c>
      <c r="S306" s="33">
        <v>10921719</v>
      </c>
      <c r="T306" s="38">
        <f t="shared" si="78"/>
        <v>0.59824796805727198</v>
      </c>
      <c r="U306" s="38">
        <f t="shared" si="79"/>
        <v>9.6503181692626283E-2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100331263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30605928</v>
      </c>
      <c r="K307" s="38">
        <f t="shared" si="74"/>
        <v>0.30504876630527417</v>
      </c>
      <c r="L307" s="33">
        <v>0</v>
      </c>
      <c r="M307" s="38">
        <f t="shared" si="75"/>
        <v>0</v>
      </c>
      <c r="N307" s="33">
        <f t="shared" si="76"/>
        <v>79672959</v>
      </c>
      <c r="O307" s="38">
        <f t="shared" si="77"/>
        <v>0.794099033717935</v>
      </c>
      <c r="P307" s="33">
        <v>22405190</v>
      </c>
      <c r="Q307" s="33">
        <v>96075174</v>
      </c>
      <c r="R307" s="33">
        <v>92454109</v>
      </c>
      <c r="S307" s="33">
        <v>71476841</v>
      </c>
      <c r="T307" s="38">
        <f t="shared" si="78"/>
        <v>0.77310615799672033</v>
      </c>
      <c r="U307" s="38">
        <f t="shared" si="79"/>
        <v>0.36601956957294268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19180033</v>
      </c>
      <c r="K308" s="38">
        <f t="shared" si="74"/>
        <v>0.26471614997052245</v>
      </c>
      <c r="L308" s="33">
        <v>0</v>
      </c>
      <c r="M308" s="38">
        <f t="shared" si="75"/>
        <v>0</v>
      </c>
      <c r="N308" s="33">
        <f t="shared" si="76"/>
        <v>62320875</v>
      </c>
      <c r="O308" s="38">
        <f t="shared" si="77"/>
        <v>0.86013105883572682</v>
      </c>
      <c r="P308" s="33">
        <v>13947743</v>
      </c>
      <c r="Q308" s="33">
        <v>66774424</v>
      </c>
      <c r="R308" s="33">
        <v>67575021</v>
      </c>
      <c r="S308" s="33">
        <v>58526691</v>
      </c>
      <c r="T308" s="38">
        <f t="shared" si="78"/>
        <v>0.8660994866727455</v>
      </c>
      <c r="U308" s="38">
        <f t="shared" si="79"/>
        <v>0.3751352458960564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237178289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62416305</v>
      </c>
      <c r="K310" s="39">
        <f t="shared" si="74"/>
        <v>0.26316196673465336</v>
      </c>
      <c r="L310" s="34">
        <f>SUM(L304:L309)</f>
        <v>0</v>
      </c>
      <c r="M310" s="39">
        <f t="shared" si="75"/>
        <v>0</v>
      </c>
      <c r="N310" s="34">
        <f t="shared" si="76"/>
        <v>191105324</v>
      </c>
      <c r="O310" s="39">
        <f t="shared" si="77"/>
        <v>0.80574543650578401</v>
      </c>
      <c r="P310" s="34">
        <f>SUM(P304:P309)</f>
        <v>48760724</v>
      </c>
      <c r="Q310" s="34">
        <f>SUM(Q304:Q309)</f>
        <v>220731679</v>
      </c>
      <c r="R310" s="34">
        <f>SUM(R304:R309)</f>
        <v>220612623</v>
      </c>
      <c r="S310" s="34">
        <f>SUM(S304:S309)</f>
        <v>175658681</v>
      </c>
      <c r="T310" s="39">
        <f t="shared" si="78"/>
        <v>0.79623132444239153</v>
      </c>
      <c r="U310" s="39">
        <f t="shared" si="79"/>
        <v>0.28005287616320063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29064371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7772976</v>
      </c>
      <c r="K311" s="38">
        <f t="shared" si="74"/>
        <v>0.26744002132370248</v>
      </c>
      <c r="L311" s="33">
        <v>0</v>
      </c>
      <c r="M311" s="38">
        <f t="shared" si="75"/>
        <v>0</v>
      </c>
      <c r="N311" s="33">
        <f t="shared" si="76"/>
        <v>26118074</v>
      </c>
      <c r="O311" s="38">
        <f t="shared" si="77"/>
        <v>0.89862856485007025</v>
      </c>
      <c r="P311" s="33">
        <v>3097107</v>
      </c>
      <c r="Q311" s="33">
        <v>19327120</v>
      </c>
      <c r="R311" s="33">
        <v>25825771</v>
      </c>
      <c r="S311" s="33">
        <v>25344565</v>
      </c>
      <c r="T311" s="38">
        <f t="shared" si="78"/>
        <v>0.98136721649084557</v>
      </c>
      <c r="U311" s="38">
        <f t="shared" si="79"/>
        <v>1.5097537798984666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155972873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38918970</v>
      </c>
      <c r="K312" s="38">
        <f t="shared" si="74"/>
        <v>0.24952396690160347</v>
      </c>
      <c r="L312" s="33">
        <v>0</v>
      </c>
      <c r="M312" s="38">
        <f t="shared" si="75"/>
        <v>0</v>
      </c>
      <c r="N312" s="33">
        <f t="shared" si="76"/>
        <v>125919678</v>
      </c>
      <c r="O312" s="38">
        <f t="shared" si="77"/>
        <v>0.80731780839864375</v>
      </c>
      <c r="P312" s="33">
        <v>35403101</v>
      </c>
      <c r="Q312" s="33">
        <v>148016892</v>
      </c>
      <c r="R312" s="33">
        <v>145340700</v>
      </c>
      <c r="S312" s="33">
        <v>106331882</v>
      </c>
      <c r="T312" s="38">
        <f t="shared" si="78"/>
        <v>0.73160430629548368</v>
      </c>
      <c r="U312" s="38">
        <f t="shared" si="79"/>
        <v>9.9309633921616181E-2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138701159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32616794</v>
      </c>
      <c r="K313" s="38">
        <f t="shared" si="74"/>
        <v>0.23515877037480271</v>
      </c>
      <c r="L313" s="33">
        <v>0</v>
      </c>
      <c r="M313" s="38">
        <f t="shared" si="75"/>
        <v>0</v>
      </c>
      <c r="N313" s="33">
        <f t="shared" si="76"/>
        <v>112605276</v>
      </c>
      <c r="O313" s="38">
        <f t="shared" si="77"/>
        <v>0.81185533568612789</v>
      </c>
      <c r="P313" s="33">
        <v>29379763</v>
      </c>
      <c r="Q313" s="33">
        <v>150122713</v>
      </c>
      <c r="R313" s="33">
        <v>143575873</v>
      </c>
      <c r="S313" s="33">
        <v>103417803</v>
      </c>
      <c r="T313" s="38">
        <f t="shared" si="78"/>
        <v>0.72030070818374892</v>
      </c>
      <c r="U313" s="38">
        <f t="shared" si="79"/>
        <v>0.11017893507173637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30754958</v>
      </c>
      <c r="K314" s="38">
        <f t="shared" si="74"/>
        <v>0.2701523853025658</v>
      </c>
      <c r="L314" s="33">
        <v>0</v>
      </c>
      <c r="M314" s="38">
        <f t="shared" si="75"/>
        <v>0</v>
      </c>
      <c r="N314" s="33">
        <f t="shared" si="76"/>
        <v>100276090</v>
      </c>
      <c r="O314" s="38">
        <f t="shared" si="77"/>
        <v>0.88082789455653843</v>
      </c>
      <c r="P314" s="33">
        <v>30222381</v>
      </c>
      <c r="Q314" s="33">
        <v>110626458</v>
      </c>
      <c r="R314" s="33">
        <v>116114458</v>
      </c>
      <c r="S314" s="33">
        <v>97488319</v>
      </c>
      <c r="T314" s="38">
        <f t="shared" si="78"/>
        <v>0.83958811571940506</v>
      </c>
      <c r="U314" s="38">
        <f t="shared" si="79"/>
        <v>1.7621940508261158E-2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12206714</v>
      </c>
      <c r="K315" s="38">
        <f t="shared" si="74"/>
        <v>0.29459735800772124</v>
      </c>
      <c r="L315" s="33">
        <v>0</v>
      </c>
      <c r="M315" s="38">
        <f t="shared" si="75"/>
        <v>0</v>
      </c>
      <c r="N315" s="33">
        <f t="shared" si="76"/>
        <v>40024165</v>
      </c>
      <c r="O315" s="38">
        <f t="shared" si="77"/>
        <v>0.96594491076510081</v>
      </c>
      <c r="P315" s="33">
        <v>10031471</v>
      </c>
      <c r="Q315" s="33">
        <v>38514828</v>
      </c>
      <c r="R315" s="33">
        <v>43733638</v>
      </c>
      <c r="S315" s="33">
        <v>35657731</v>
      </c>
      <c r="T315" s="38">
        <f t="shared" si="78"/>
        <v>0.81533877881369032</v>
      </c>
      <c r="U315" s="38">
        <f t="shared" si="79"/>
        <v>0.21684187692911627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479016649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122270412</v>
      </c>
      <c r="K317" s="39">
        <f t="shared" si="74"/>
        <v>0.25525294842100571</v>
      </c>
      <c r="L317" s="34">
        <f>SUM(L311:L316)</f>
        <v>0</v>
      </c>
      <c r="M317" s="39">
        <f t="shared" si="75"/>
        <v>0</v>
      </c>
      <c r="N317" s="34">
        <f t="shared" si="76"/>
        <v>404943283</v>
      </c>
      <c r="O317" s="39">
        <f t="shared" si="77"/>
        <v>0.84536369215008222</v>
      </c>
      <c r="P317" s="34">
        <f>SUM(P311:P316)</f>
        <v>108133823</v>
      </c>
      <c r="Q317" s="34">
        <f>SUM(Q311:Q316)</f>
        <v>466608011</v>
      </c>
      <c r="R317" s="34">
        <f>SUM(R311:R316)</f>
        <v>474590440</v>
      </c>
      <c r="S317" s="34">
        <f>SUM(S311:S316)</f>
        <v>368240300</v>
      </c>
      <c r="T317" s="39">
        <f t="shared" si="78"/>
        <v>0.77591175245755051</v>
      </c>
      <c r="U317" s="39">
        <f t="shared" si="79"/>
        <v>0.1307323518932646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50699478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16364666</v>
      </c>
      <c r="K318" s="38">
        <f t="shared" si="74"/>
        <v>0.32277780059195088</v>
      </c>
      <c r="L318" s="33">
        <v>0</v>
      </c>
      <c r="M318" s="38">
        <f t="shared" si="75"/>
        <v>0</v>
      </c>
      <c r="N318" s="33">
        <f t="shared" si="76"/>
        <v>41867982</v>
      </c>
      <c r="O318" s="38">
        <f t="shared" si="77"/>
        <v>0.82580696392968778</v>
      </c>
      <c r="P318" s="33">
        <v>10254614</v>
      </c>
      <c r="Q318" s="33">
        <v>46780406</v>
      </c>
      <c r="R318" s="33">
        <v>47351206</v>
      </c>
      <c r="S318" s="33">
        <v>28471642</v>
      </c>
      <c r="T318" s="38">
        <f t="shared" si="78"/>
        <v>0.60128652267061578</v>
      </c>
      <c r="U318" s="38">
        <f t="shared" si="79"/>
        <v>0.59583442146140264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30466255</v>
      </c>
      <c r="K319" s="38">
        <f t="shared" si="74"/>
        <v>0.28564912174178164</v>
      </c>
      <c r="L319" s="33">
        <v>0</v>
      </c>
      <c r="M319" s="38">
        <f t="shared" si="75"/>
        <v>0</v>
      </c>
      <c r="N319" s="33">
        <f t="shared" si="76"/>
        <v>89487958</v>
      </c>
      <c r="O319" s="38">
        <f t="shared" si="77"/>
        <v>0.83903179465823552</v>
      </c>
      <c r="P319" s="33">
        <v>29153100</v>
      </c>
      <c r="Q319" s="33">
        <v>99752357</v>
      </c>
      <c r="R319" s="33">
        <v>96479489</v>
      </c>
      <c r="S319" s="33">
        <v>85941938</v>
      </c>
      <c r="T319" s="38">
        <f t="shared" si="78"/>
        <v>0.89077936554991499</v>
      </c>
      <c r="U319" s="38">
        <f t="shared" si="79"/>
        <v>4.5043408762704518E-2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17272000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4342625</v>
      </c>
      <c r="K320" s="38">
        <f t="shared" si="74"/>
        <v>0.25142571792496526</v>
      </c>
      <c r="L320" s="33">
        <v>0</v>
      </c>
      <c r="M320" s="38">
        <f t="shared" si="75"/>
        <v>0</v>
      </c>
      <c r="N320" s="33">
        <f t="shared" si="76"/>
        <v>12910195</v>
      </c>
      <c r="O320" s="38">
        <f t="shared" si="77"/>
        <v>0.74746381426586384</v>
      </c>
      <c r="P320" s="33">
        <v>3549063</v>
      </c>
      <c r="Q320" s="33">
        <v>12679400</v>
      </c>
      <c r="R320" s="33">
        <v>12679400</v>
      </c>
      <c r="S320" s="33">
        <v>10640050</v>
      </c>
      <c r="T320" s="38">
        <f t="shared" si="78"/>
        <v>0.83916037036452829</v>
      </c>
      <c r="U320" s="38">
        <f t="shared" si="79"/>
        <v>0.22359760872094969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24889196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6688696</v>
      </c>
      <c r="K321" s="38">
        <f t="shared" si="74"/>
        <v>0.26873893395351139</v>
      </c>
      <c r="L321" s="33">
        <v>0</v>
      </c>
      <c r="M321" s="38">
        <f t="shared" si="75"/>
        <v>0</v>
      </c>
      <c r="N321" s="33">
        <f t="shared" si="76"/>
        <v>18741570</v>
      </c>
      <c r="O321" s="38">
        <f t="shared" si="77"/>
        <v>0.75300021744374546</v>
      </c>
      <c r="P321" s="33">
        <v>4131443</v>
      </c>
      <c r="Q321" s="33">
        <v>18186995</v>
      </c>
      <c r="R321" s="33">
        <v>25533769</v>
      </c>
      <c r="S321" s="33">
        <v>14508649</v>
      </c>
      <c r="T321" s="38">
        <f t="shared" si="78"/>
        <v>0.56821415592817492</v>
      </c>
      <c r="U321" s="38">
        <f t="shared" si="79"/>
        <v>0.61897332239607317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199516892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57862242</v>
      </c>
      <c r="K323" s="39">
        <f t="shared" si="74"/>
        <v>0.29001174497044591</v>
      </c>
      <c r="L323" s="34">
        <f>SUM(L318:L322)</f>
        <v>0</v>
      </c>
      <c r="M323" s="39">
        <f t="shared" si="75"/>
        <v>0</v>
      </c>
      <c r="N323" s="34">
        <f t="shared" si="76"/>
        <v>163007705</v>
      </c>
      <c r="O323" s="39">
        <f t="shared" si="77"/>
        <v>0.81701205028795254</v>
      </c>
      <c r="P323" s="34">
        <f>SUM(P318:P322)</f>
        <v>47088220</v>
      </c>
      <c r="Q323" s="34">
        <f>SUM(Q318:Q322)</f>
        <v>177399158</v>
      </c>
      <c r="R323" s="34">
        <f>SUM(R318:R322)</f>
        <v>182043864</v>
      </c>
      <c r="S323" s="34">
        <f>SUM(S318:S322)</f>
        <v>139562279</v>
      </c>
      <c r="T323" s="39">
        <f t="shared" si="78"/>
        <v>0.76664093990006721</v>
      </c>
      <c r="U323" s="39">
        <f t="shared" si="79"/>
        <v>0.22880503871244229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16137450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2797029</v>
      </c>
      <c r="K324" s="38">
        <f t="shared" si="74"/>
        <v>0.17332533950531218</v>
      </c>
      <c r="L324" s="33">
        <v>0</v>
      </c>
      <c r="M324" s="38">
        <f t="shared" si="75"/>
        <v>0</v>
      </c>
      <c r="N324" s="33">
        <f t="shared" si="76"/>
        <v>7222368</v>
      </c>
      <c r="O324" s="38">
        <f t="shared" si="77"/>
        <v>0.44755323796510599</v>
      </c>
      <c r="P324" s="33">
        <v>1881725</v>
      </c>
      <c r="Q324" s="33">
        <v>14105650</v>
      </c>
      <c r="R324" s="33">
        <v>14396290</v>
      </c>
      <c r="S324" s="33">
        <v>5623488</v>
      </c>
      <c r="T324" s="38">
        <f t="shared" si="78"/>
        <v>0.39062063906742639</v>
      </c>
      <c r="U324" s="38">
        <f t="shared" si="79"/>
        <v>0.48641751584317583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6436828</v>
      </c>
      <c r="K325" s="38">
        <f t="shared" si="74"/>
        <v>0.25740553560257218</v>
      </c>
      <c r="L325" s="33">
        <v>0</v>
      </c>
      <c r="M325" s="38">
        <f t="shared" si="75"/>
        <v>0</v>
      </c>
      <c r="N325" s="33">
        <f t="shared" si="76"/>
        <v>22189742</v>
      </c>
      <c r="O325" s="38">
        <f t="shared" si="77"/>
        <v>0.88735669562599639</v>
      </c>
      <c r="P325" s="33">
        <v>5867364</v>
      </c>
      <c r="Q325" s="33">
        <v>24831615</v>
      </c>
      <c r="R325" s="33">
        <v>24381615</v>
      </c>
      <c r="S325" s="33">
        <v>19903990</v>
      </c>
      <c r="T325" s="38">
        <f t="shared" si="78"/>
        <v>0.81635240323497849</v>
      </c>
      <c r="U325" s="38">
        <f t="shared" si="79"/>
        <v>9.7056190820954624E-2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110932381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22775014</v>
      </c>
      <c r="K326" s="38">
        <f t="shared" si="74"/>
        <v>0.2053053742711968</v>
      </c>
      <c r="L326" s="33">
        <v>0</v>
      </c>
      <c r="M326" s="38">
        <f t="shared" si="75"/>
        <v>0</v>
      </c>
      <c r="N326" s="33">
        <f t="shared" si="76"/>
        <v>67692882</v>
      </c>
      <c r="O326" s="38">
        <f t="shared" si="77"/>
        <v>0.61021751620025177</v>
      </c>
      <c r="P326" s="33">
        <v>20817876</v>
      </c>
      <c r="Q326" s="33">
        <v>106789087</v>
      </c>
      <c r="R326" s="33">
        <v>94048159</v>
      </c>
      <c r="S326" s="33">
        <v>61459478</v>
      </c>
      <c r="T326" s="38">
        <f t="shared" si="78"/>
        <v>0.65348943194092723</v>
      </c>
      <c r="U326" s="38">
        <f t="shared" si="79"/>
        <v>9.4012376670895792E-2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34440473</v>
      </c>
      <c r="K327" s="38">
        <f t="shared" si="74"/>
        <v>0.17616025161885543</v>
      </c>
      <c r="L327" s="33">
        <v>0</v>
      </c>
      <c r="M327" s="38">
        <f t="shared" si="75"/>
        <v>0</v>
      </c>
      <c r="N327" s="33">
        <f t="shared" si="76"/>
        <v>140193751</v>
      </c>
      <c r="O327" s="38">
        <f t="shared" si="77"/>
        <v>0.71707976982636579</v>
      </c>
      <c r="P327" s="33">
        <v>31331076</v>
      </c>
      <c r="Q327" s="33">
        <v>163075590</v>
      </c>
      <c r="R327" s="33">
        <v>178075590</v>
      </c>
      <c r="S327" s="33">
        <v>115263296</v>
      </c>
      <c r="T327" s="38">
        <f t="shared" si="78"/>
        <v>0.64727173443592123</v>
      </c>
      <c r="U327" s="38">
        <f t="shared" si="79"/>
        <v>9.9243224203343638E-2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47772400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215736</v>
      </c>
      <c r="K328" s="38">
        <f t="shared" si="74"/>
        <v>4.5159129539231856E-3</v>
      </c>
      <c r="L328" s="33">
        <v>0</v>
      </c>
      <c r="M328" s="38">
        <f t="shared" si="75"/>
        <v>0</v>
      </c>
      <c r="N328" s="33">
        <f t="shared" si="76"/>
        <v>38272923</v>
      </c>
      <c r="O328" s="38">
        <f t="shared" si="77"/>
        <v>0.80115135517579183</v>
      </c>
      <c r="P328" s="33">
        <v>23944</v>
      </c>
      <c r="Q328" s="33">
        <v>45914229</v>
      </c>
      <c r="R328" s="33">
        <v>45337051</v>
      </c>
      <c r="S328" s="33">
        <v>35428857</v>
      </c>
      <c r="T328" s="38">
        <f t="shared" si="78"/>
        <v>0.78145481937058503</v>
      </c>
      <c r="U328" s="38">
        <f t="shared" si="79"/>
        <v>8.0100233879051128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99512674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23037524</v>
      </c>
      <c r="K329" s="38">
        <f t="shared" si="74"/>
        <v>0.23150341633870677</v>
      </c>
      <c r="L329" s="33">
        <v>0</v>
      </c>
      <c r="M329" s="38">
        <f t="shared" si="75"/>
        <v>0</v>
      </c>
      <c r="N329" s="33">
        <f t="shared" si="76"/>
        <v>74209177</v>
      </c>
      <c r="O329" s="38">
        <f t="shared" si="77"/>
        <v>0.74572588613185087</v>
      </c>
      <c r="P329" s="33">
        <v>28158327</v>
      </c>
      <c r="Q329" s="33">
        <v>91209525</v>
      </c>
      <c r="R329" s="33">
        <v>92875637</v>
      </c>
      <c r="S329" s="33">
        <v>73535397</v>
      </c>
      <c r="T329" s="38">
        <f t="shared" si="78"/>
        <v>0.79176196659625597</v>
      </c>
      <c r="U329" s="38">
        <f t="shared" si="79"/>
        <v>-0.18185750169035253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49903992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10766575</v>
      </c>
      <c r="K330" s="38">
        <f t="shared" si="74"/>
        <v>0.21574576639079293</v>
      </c>
      <c r="L330" s="33">
        <v>0</v>
      </c>
      <c r="M330" s="38">
        <f t="shared" si="75"/>
        <v>0</v>
      </c>
      <c r="N330" s="33">
        <f t="shared" si="76"/>
        <v>44170708</v>
      </c>
      <c r="O330" s="38">
        <f t="shared" si="77"/>
        <v>0.88511371996051935</v>
      </c>
      <c r="P330" s="33">
        <v>4839884</v>
      </c>
      <c r="Q330" s="33">
        <v>62296266</v>
      </c>
      <c r="R330" s="33">
        <v>55234555</v>
      </c>
      <c r="S330" s="33">
        <v>54609514</v>
      </c>
      <c r="T330" s="38">
        <f t="shared" si="78"/>
        <v>0.98868387733005181</v>
      </c>
      <c r="U330" s="38">
        <f t="shared" si="79"/>
        <v>1.224552282658014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544771954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100469179</v>
      </c>
      <c r="K332" s="39">
        <f t="shared" si="74"/>
        <v>0.18442428664380178</v>
      </c>
      <c r="L332" s="34">
        <f>SUM(L324:L331)</f>
        <v>0</v>
      </c>
      <c r="M332" s="39">
        <f t="shared" si="75"/>
        <v>0</v>
      </c>
      <c r="N332" s="34">
        <f t="shared" si="76"/>
        <v>393951551</v>
      </c>
      <c r="O332" s="39">
        <f t="shared" si="77"/>
        <v>0.72314947219180814</v>
      </c>
      <c r="P332" s="34">
        <f>SUM(P324:P331)</f>
        <v>92920196</v>
      </c>
      <c r="Q332" s="34">
        <f>SUM(Q324:Q331)</f>
        <v>508221962</v>
      </c>
      <c r="R332" s="34">
        <f>SUM(R324:R331)</f>
        <v>504348897</v>
      </c>
      <c r="S332" s="34">
        <f>SUM(S324:S331)</f>
        <v>365824020</v>
      </c>
      <c r="T332" s="39">
        <f t="shared" si="78"/>
        <v>0.72533918915262341</v>
      </c>
      <c r="U332" s="39">
        <f t="shared" si="79"/>
        <v>8.1241574221388779E-2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3302160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832267</v>
      </c>
      <c r="K333" s="38">
        <f t="shared" si="74"/>
        <v>0.25203715144026939</v>
      </c>
      <c r="L333" s="33">
        <v>0</v>
      </c>
      <c r="M333" s="38">
        <f t="shared" si="75"/>
        <v>0</v>
      </c>
      <c r="N333" s="33">
        <f t="shared" si="76"/>
        <v>2453002</v>
      </c>
      <c r="O333" s="38">
        <f t="shared" si="77"/>
        <v>0.7428477118007607</v>
      </c>
      <c r="P333" s="33">
        <v>781879</v>
      </c>
      <c r="Q333" s="33">
        <v>2873104</v>
      </c>
      <c r="R333" s="33">
        <v>1829200</v>
      </c>
      <c r="S333" s="33">
        <v>2324673</v>
      </c>
      <c r="T333" s="38">
        <f t="shared" si="78"/>
        <v>1.2708686857642686</v>
      </c>
      <c r="U333" s="38">
        <f t="shared" si="79"/>
        <v>6.4444754239466828E-2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4637100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926754</v>
      </c>
      <c r="K334" s="38">
        <f t="shared" si="74"/>
        <v>0.19985637575208642</v>
      </c>
      <c r="L334" s="33">
        <v>0</v>
      </c>
      <c r="M334" s="38">
        <f t="shared" si="75"/>
        <v>0</v>
      </c>
      <c r="N334" s="33">
        <f t="shared" si="76"/>
        <v>2898996</v>
      </c>
      <c r="O334" s="38">
        <f t="shared" si="77"/>
        <v>0.62517435466131854</v>
      </c>
      <c r="P334" s="33">
        <v>943007</v>
      </c>
      <c r="Q334" s="33">
        <v>3376840</v>
      </c>
      <c r="R334" s="33">
        <v>4060000</v>
      </c>
      <c r="S334" s="33">
        <v>2896732</v>
      </c>
      <c r="T334" s="38">
        <f t="shared" si="78"/>
        <v>0.71348078817733995</v>
      </c>
      <c r="U334" s="38">
        <f t="shared" si="79"/>
        <v>-1.7235290936334469E-2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33608296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4120727</v>
      </c>
      <c r="K335" s="38">
        <f t="shared" si="74"/>
        <v>0.12261041142936852</v>
      </c>
      <c r="L335" s="33">
        <v>0</v>
      </c>
      <c r="M335" s="38">
        <f t="shared" si="75"/>
        <v>0</v>
      </c>
      <c r="N335" s="33">
        <f t="shared" si="76"/>
        <v>15518969</v>
      </c>
      <c r="O335" s="38">
        <f t="shared" si="77"/>
        <v>0.46176006662164604</v>
      </c>
      <c r="P335" s="33">
        <v>5850142</v>
      </c>
      <c r="Q335" s="33">
        <v>31274951</v>
      </c>
      <c r="R335" s="33">
        <v>32660851</v>
      </c>
      <c r="S335" s="33">
        <v>16063922</v>
      </c>
      <c r="T335" s="38">
        <f t="shared" si="78"/>
        <v>0.49184027691133952</v>
      </c>
      <c r="U335" s="38">
        <f t="shared" si="79"/>
        <v>-0.29561932000966817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41547556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5879748</v>
      </c>
      <c r="K337" s="39">
        <f t="shared" si="74"/>
        <v>0.14151850472263638</v>
      </c>
      <c r="L337" s="34">
        <f>SUM(L333:L336)</f>
        <v>0</v>
      </c>
      <c r="M337" s="39">
        <f t="shared" si="75"/>
        <v>0</v>
      </c>
      <c r="N337" s="34">
        <f t="shared" si="76"/>
        <v>20870967</v>
      </c>
      <c r="O337" s="39">
        <f t="shared" si="77"/>
        <v>0.50233922303396139</v>
      </c>
      <c r="P337" s="34">
        <f>SUM(P333:P336)</f>
        <v>7575028</v>
      </c>
      <c r="Q337" s="34">
        <f>SUM(Q333:Q336)</f>
        <v>37524895</v>
      </c>
      <c r="R337" s="34">
        <f>SUM(R333:R336)</f>
        <v>38550051</v>
      </c>
      <c r="S337" s="34">
        <f>SUM(S333:S336)</f>
        <v>21285327</v>
      </c>
      <c r="T337" s="39">
        <f t="shared" si="78"/>
        <v>0.55214782984333799</v>
      </c>
      <c r="U337" s="39">
        <f t="shared" si="79"/>
        <v>-0.22379851269196627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3454897435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895249138</v>
      </c>
      <c r="K338" s="39">
        <f t="shared" si="74"/>
        <v>0.25912466428978087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2627108196</v>
      </c>
      <c r="O338" s="39">
        <f t="shared" si="77"/>
        <v>0.76040121173669517</v>
      </c>
      <c r="P338" s="34">
        <f>SUM(P302,P304:P309,P311:P316,P318:P322,P324:P331,P333:P336)</f>
        <v>792216679</v>
      </c>
      <c r="Q338" s="34">
        <f>SUM(Q302,Q304:Q309,Q311:Q316,Q318:Q322,Q324:Q331,Q333:Q336)</f>
        <v>3084445644</v>
      </c>
      <c r="R338" s="34">
        <f>SUM(R302,R304:R309,R311:R316,R318:R322,R324:R331,R333:R336)</f>
        <v>3176013802</v>
      </c>
      <c r="S338" s="34">
        <f>SUM(S302,S304:S309,S311:S316,S318:S322,S324:S331,S333:S336)</f>
        <v>2403938995</v>
      </c>
      <c r="T338" s="39">
        <f t="shared" si="78"/>
        <v>0.75690445472440682</v>
      </c>
      <c r="U338" s="39">
        <f t="shared" si="79"/>
        <v>0.13005590734350081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18719160739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4422758887</v>
      </c>
      <c r="K339" s="41">
        <f t="shared" si="74"/>
        <v>0.23626908004403777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13287045309</v>
      </c>
      <c r="O339" s="41">
        <f t="shared" si="77"/>
        <v>0.70980988380090215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3763813676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16268970995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11369160598</v>
      </c>
      <c r="T339" s="41">
        <f t="shared" si="78"/>
        <v>0.698824812060586</v>
      </c>
      <c r="U339" s="41">
        <f t="shared" si="79"/>
        <v>0.17507381281963341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534413172</v>
      </c>
      <c r="E8" s="33">
        <v>545334187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135426238</v>
      </c>
      <c r="K8" s="38">
        <f>IF(($E8       =0),0,($J8       /$E8       ))</f>
        <v>0.24833623350299877</v>
      </c>
      <c r="L8" s="33">
        <v>0</v>
      </c>
      <c r="M8" s="38">
        <f>IF(($E8       =0),0,($L8       /$E8       ))</f>
        <v>0</v>
      </c>
      <c r="N8" s="33">
        <f>$F8       +$H8       +$J8</f>
        <v>449414063</v>
      </c>
      <c r="O8" s="38">
        <f>IF(($E8       =0),0,($N8       /$E8       ))</f>
        <v>0.82410762742076171</v>
      </c>
      <c r="P8" s="33">
        <v>95120358</v>
      </c>
      <c r="Q8" s="33">
        <v>487581550</v>
      </c>
      <c r="R8" s="33">
        <v>492581550</v>
      </c>
      <c r="S8" s="33">
        <v>408709065</v>
      </c>
      <c r="T8" s="38">
        <f>IF(($R8       =0),0,($S8       /$R8       ))</f>
        <v>0.82972873222718146</v>
      </c>
      <c r="U8" s="38">
        <f>IF(($P8       =0),0,(($J8       /$P8       )-1))</f>
        <v>0.42373557929628491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136677093</v>
      </c>
      <c r="K9" s="38">
        <f>IF(($E9       =0),0,($J9       /$E9       ))</f>
        <v>0.29400655914448037</v>
      </c>
      <c r="L9" s="33">
        <v>0</v>
      </c>
      <c r="M9" s="38">
        <f>IF(($E9       =0),0,($L9       /$E9       ))</f>
        <v>0</v>
      </c>
      <c r="N9" s="33">
        <f>$F9       +$H9       +$J9</f>
        <v>336571845</v>
      </c>
      <c r="O9" s="38">
        <f>IF(($E9       =0),0,($N9       /$E9       ))</f>
        <v>0.72400083936054582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1010211887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272103331</v>
      </c>
      <c r="K10" s="39">
        <f t="shared" ref="K10:K54" si="2">IF(($E10      =0),0,($J10      /$E10      ))</f>
        <v>0.26935273134436993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785985908</v>
      </c>
      <c r="O10" s="39">
        <f t="shared" ref="O10:O54" si="5">IF(($E10      =0),0,($N10      /$E10      ))</f>
        <v>0.77804064485335045</v>
      </c>
      <c r="P10" s="34">
        <f>SUM(P8:P9)</f>
        <v>95120358</v>
      </c>
      <c r="Q10" s="34">
        <f>SUM(Q8:Q9)</f>
        <v>487581550</v>
      </c>
      <c r="R10" s="34">
        <f>SUM(R8:R9)</f>
        <v>492581550</v>
      </c>
      <c r="S10" s="34">
        <f>SUM(S8:S9)</f>
        <v>408709065</v>
      </c>
      <c r="T10" s="39">
        <f t="shared" ref="T10:T54" si="6">IF(($R10      =0),0,($S10      /$R10      ))</f>
        <v>0.82972873222718146</v>
      </c>
      <c r="U10" s="39">
        <f t="shared" ref="U10:U54" si="7">IF(($P10      =0),0,(($J10      /$P10      )-1))</f>
        <v>1.8606213929514435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6461725</v>
      </c>
      <c r="K11" s="38">
        <f t="shared" si="2"/>
        <v>0.20101824335304985</v>
      </c>
      <c r="L11" s="33">
        <v>0</v>
      </c>
      <c r="M11" s="38">
        <f t="shared" si="3"/>
        <v>0</v>
      </c>
      <c r="N11" s="33">
        <f t="shared" si="4"/>
        <v>25747266</v>
      </c>
      <c r="O11" s="38">
        <f t="shared" si="5"/>
        <v>0.80097345251673602</v>
      </c>
      <c r="P11" s="33">
        <v>6024358</v>
      </c>
      <c r="Q11" s="33">
        <v>49223811</v>
      </c>
      <c r="R11" s="33">
        <v>49223811</v>
      </c>
      <c r="S11" s="33">
        <v>38277520</v>
      </c>
      <c r="T11" s="38">
        <f t="shared" si="6"/>
        <v>0.77762203336917579</v>
      </c>
      <c r="U11" s="38">
        <f t="shared" si="7"/>
        <v>7.2599769137225989E-2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15087943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2070252</v>
      </c>
      <c r="K12" s="38">
        <f t="shared" si="2"/>
        <v>0.13721234233188712</v>
      </c>
      <c r="L12" s="33">
        <v>0</v>
      </c>
      <c r="M12" s="38">
        <f t="shared" si="3"/>
        <v>0</v>
      </c>
      <c r="N12" s="33">
        <f t="shared" si="4"/>
        <v>11337610</v>
      </c>
      <c r="O12" s="38">
        <f t="shared" si="5"/>
        <v>0.75143510285000414</v>
      </c>
      <c r="P12" s="33">
        <v>1705568</v>
      </c>
      <c r="Q12" s="33">
        <v>15598060</v>
      </c>
      <c r="R12" s="33">
        <v>14991010</v>
      </c>
      <c r="S12" s="33">
        <v>11000567</v>
      </c>
      <c r="T12" s="38">
        <f t="shared" si="6"/>
        <v>0.73381093068445691</v>
      </c>
      <c r="U12" s="38">
        <f t="shared" si="7"/>
        <v>0.21381967766749854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7073969</v>
      </c>
      <c r="K13" s="38">
        <f t="shared" si="2"/>
        <v>0.2185653510173684</v>
      </c>
      <c r="L13" s="33">
        <v>0</v>
      </c>
      <c r="M13" s="38">
        <f t="shared" si="3"/>
        <v>0</v>
      </c>
      <c r="N13" s="33">
        <f t="shared" si="4"/>
        <v>22044167</v>
      </c>
      <c r="O13" s="38">
        <f t="shared" si="5"/>
        <v>0.68110152846874061</v>
      </c>
      <c r="P13" s="33">
        <v>5520291</v>
      </c>
      <c r="Q13" s="33">
        <v>30615960</v>
      </c>
      <c r="R13" s="33">
        <v>32061048</v>
      </c>
      <c r="S13" s="33">
        <v>19315395</v>
      </c>
      <c r="T13" s="38">
        <f t="shared" si="6"/>
        <v>0.60245675687207734</v>
      </c>
      <c r="U13" s="38">
        <f t="shared" si="7"/>
        <v>0.28144856856278055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32171832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7704801</v>
      </c>
      <c r="K14" s="38">
        <f t="shared" si="2"/>
        <v>0.23948903500428573</v>
      </c>
      <c r="L14" s="33">
        <v>0</v>
      </c>
      <c r="M14" s="38">
        <f t="shared" si="3"/>
        <v>0</v>
      </c>
      <c r="N14" s="33">
        <f t="shared" si="4"/>
        <v>28833104</v>
      </c>
      <c r="O14" s="38">
        <f t="shared" si="5"/>
        <v>0.89622201185185846</v>
      </c>
      <c r="P14" s="33">
        <v>8768261</v>
      </c>
      <c r="Q14" s="33">
        <v>32577157</v>
      </c>
      <c r="R14" s="33">
        <v>32577157</v>
      </c>
      <c r="S14" s="33">
        <v>27162387</v>
      </c>
      <c r="T14" s="38">
        <f t="shared" si="6"/>
        <v>0.83378629387456982</v>
      </c>
      <c r="U14" s="38">
        <f t="shared" si="7"/>
        <v>-0.12128516703597214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21228000</v>
      </c>
      <c r="E15" s="33">
        <v>6092051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10199892</v>
      </c>
      <c r="K15" s="38">
        <f t="shared" si="2"/>
        <v>1.6742952414548073</v>
      </c>
      <c r="L15" s="33">
        <v>0</v>
      </c>
      <c r="M15" s="38">
        <f t="shared" si="3"/>
        <v>0</v>
      </c>
      <c r="N15" s="33">
        <f t="shared" si="4"/>
        <v>18832241</v>
      </c>
      <c r="O15" s="38">
        <f t="shared" si="5"/>
        <v>3.0912809167224635</v>
      </c>
      <c r="P15" s="33">
        <v>15689503</v>
      </c>
      <c r="Q15" s="33">
        <v>19491559</v>
      </c>
      <c r="R15" s="33">
        <v>19491559</v>
      </c>
      <c r="S15" s="33">
        <v>28990312</v>
      </c>
      <c r="T15" s="38">
        <f t="shared" si="6"/>
        <v>1.4873264883532404</v>
      </c>
      <c r="U15" s="38">
        <f t="shared" si="7"/>
        <v>-0.34989068806067347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73153808</v>
      </c>
      <c r="E16" s="33">
        <v>80986060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15092248</v>
      </c>
      <c r="K16" s="38">
        <f t="shared" si="2"/>
        <v>0.18635612104107793</v>
      </c>
      <c r="L16" s="33">
        <v>0</v>
      </c>
      <c r="M16" s="38">
        <f t="shared" si="3"/>
        <v>0</v>
      </c>
      <c r="N16" s="33">
        <f t="shared" si="4"/>
        <v>46660486</v>
      </c>
      <c r="O16" s="38">
        <f t="shared" si="5"/>
        <v>0.57615453820077178</v>
      </c>
      <c r="P16" s="33">
        <v>13994240</v>
      </c>
      <c r="Q16" s="33">
        <v>73459008</v>
      </c>
      <c r="R16" s="33">
        <v>72006206</v>
      </c>
      <c r="S16" s="33">
        <v>43233335</v>
      </c>
      <c r="T16" s="38">
        <f t="shared" si="6"/>
        <v>0.60041123399835838</v>
      </c>
      <c r="U16" s="38">
        <f t="shared" si="7"/>
        <v>7.8461424128784429E-2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1698124</v>
      </c>
      <c r="K17" s="38">
        <f t="shared" si="2"/>
        <v>0.27976434952042367</v>
      </c>
      <c r="L17" s="33">
        <v>0</v>
      </c>
      <c r="M17" s="38">
        <f t="shared" si="3"/>
        <v>0</v>
      </c>
      <c r="N17" s="33">
        <f t="shared" si="4"/>
        <v>3996784</v>
      </c>
      <c r="O17" s="38">
        <f t="shared" si="5"/>
        <v>0.65846644646305985</v>
      </c>
      <c r="P17" s="33">
        <v>1713889</v>
      </c>
      <c r="Q17" s="33">
        <v>7731751</v>
      </c>
      <c r="R17" s="33">
        <v>10967454</v>
      </c>
      <c r="S17" s="33">
        <v>5844533</v>
      </c>
      <c r="T17" s="38">
        <f t="shared" si="6"/>
        <v>0.53289788131320182</v>
      </c>
      <c r="U17" s="38">
        <f t="shared" si="7"/>
        <v>-9.1983786581277815E-3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204918155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50301011</v>
      </c>
      <c r="K19" s="39">
        <f t="shared" si="2"/>
        <v>0.24546878728241525</v>
      </c>
      <c r="L19" s="34">
        <f>SUM(L11:L18)</f>
        <v>0</v>
      </c>
      <c r="M19" s="39">
        <f t="shared" si="3"/>
        <v>0</v>
      </c>
      <c r="N19" s="34">
        <f t="shared" si="4"/>
        <v>157451658</v>
      </c>
      <c r="O19" s="39">
        <f t="shared" si="5"/>
        <v>0.76836363278792941</v>
      </c>
      <c r="P19" s="34">
        <f>SUM(P11:P18)</f>
        <v>53416110</v>
      </c>
      <c r="Q19" s="34">
        <f>SUM(Q11:Q18)</f>
        <v>228697306</v>
      </c>
      <c r="R19" s="34">
        <f>SUM(R11:R18)</f>
        <v>231318245</v>
      </c>
      <c r="S19" s="34">
        <f>SUM(S11:S18)</f>
        <v>173824049</v>
      </c>
      <c r="T19" s="39">
        <f t="shared" si="6"/>
        <v>0.75144980025246166</v>
      </c>
      <c r="U19" s="39">
        <f t="shared" si="7"/>
        <v>-5.8317593699728443E-2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862824</v>
      </c>
      <c r="K20" s="38">
        <f t="shared" si="2"/>
        <v>1.7256480000000001</v>
      </c>
      <c r="L20" s="33">
        <v>0</v>
      </c>
      <c r="M20" s="38">
        <f t="shared" si="3"/>
        <v>0</v>
      </c>
      <c r="N20" s="33">
        <f t="shared" si="4"/>
        <v>2320709</v>
      </c>
      <c r="O20" s="38">
        <f t="shared" si="5"/>
        <v>4.6414179999999998</v>
      </c>
      <c r="P20" s="33">
        <v>867665</v>
      </c>
      <c r="Q20" s="33">
        <v>500000</v>
      </c>
      <c r="R20" s="33">
        <v>500000</v>
      </c>
      <c r="S20" s="33">
        <v>1469219</v>
      </c>
      <c r="T20" s="38">
        <f t="shared" si="6"/>
        <v>2.9384380000000001</v>
      </c>
      <c r="U20" s="38">
        <f t="shared" si="7"/>
        <v>-5.5793422576685403E-3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3357922</v>
      </c>
      <c r="Q21" s="33">
        <v>6995001</v>
      </c>
      <c r="R21" s="33">
        <v>6995001</v>
      </c>
      <c r="S21" s="33">
        <v>5494378</v>
      </c>
      <c r="T21" s="38">
        <f t="shared" si="6"/>
        <v>0.78547208213408404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3640073</v>
      </c>
      <c r="K22" s="38">
        <f t="shared" si="2"/>
        <v>0.35227028808744487</v>
      </c>
      <c r="L22" s="33">
        <v>0</v>
      </c>
      <c r="M22" s="38">
        <f t="shared" si="3"/>
        <v>0</v>
      </c>
      <c r="N22" s="33">
        <f t="shared" si="4"/>
        <v>10742128</v>
      </c>
      <c r="O22" s="38">
        <f t="shared" si="5"/>
        <v>1.0395759989517266</v>
      </c>
      <c r="P22" s="33">
        <v>3597089</v>
      </c>
      <c r="Q22" s="33">
        <v>10333182</v>
      </c>
      <c r="R22" s="33">
        <v>10333182</v>
      </c>
      <c r="S22" s="33">
        <v>9500983</v>
      </c>
      <c r="T22" s="38">
        <f t="shared" si="6"/>
        <v>0.9194634334322187</v>
      </c>
      <c r="U22" s="38">
        <f t="shared" si="7"/>
        <v>1.1949662629976654E-2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16068818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3140431</v>
      </c>
      <c r="K23" s="38">
        <f t="shared" si="2"/>
        <v>0.19543634136624113</v>
      </c>
      <c r="L23" s="33">
        <v>0</v>
      </c>
      <c r="M23" s="38">
        <f t="shared" si="3"/>
        <v>0</v>
      </c>
      <c r="N23" s="33">
        <f t="shared" si="4"/>
        <v>9457393</v>
      </c>
      <c r="O23" s="38">
        <f t="shared" si="5"/>
        <v>0.58855561124657707</v>
      </c>
      <c r="P23" s="33">
        <v>3119871</v>
      </c>
      <c r="Q23" s="33">
        <v>12651362</v>
      </c>
      <c r="R23" s="33">
        <v>15929619</v>
      </c>
      <c r="S23" s="33">
        <v>9215804</v>
      </c>
      <c r="T23" s="38">
        <f t="shared" si="6"/>
        <v>0.57853260646095805</v>
      </c>
      <c r="U23" s="38">
        <f t="shared" si="7"/>
        <v>6.59001606156151E-3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374608</v>
      </c>
      <c r="K24" s="38">
        <f t="shared" si="2"/>
        <v>0.24623604106125072</v>
      </c>
      <c r="L24" s="33">
        <v>0</v>
      </c>
      <c r="M24" s="38">
        <f t="shared" si="3"/>
        <v>0</v>
      </c>
      <c r="N24" s="33">
        <f t="shared" si="4"/>
        <v>1222042</v>
      </c>
      <c r="O24" s="38">
        <f t="shared" si="5"/>
        <v>0.80326844085169824</v>
      </c>
      <c r="P24" s="33">
        <v>366636</v>
      </c>
      <c r="Q24" s="33">
        <v>664286</v>
      </c>
      <c r="R24" s="33">
        <v>1464232</v>
      </c>
      <c r="S24" s="33">
        <v>1098752</v>
      </c>
      <c r="T24" s="38">
        <f t="shared" si="6"/>
        <v>0.75039474618776258</v>
      </c>
      <c r="U24" s="38">
        <f t="shared" si="7"/>
        <v>2.1743636740527483E-2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4263948</v>
      </c>
      <c r="K25" s="38">
        <f t="shared" si="2"/>
        <v>0.23721920072510738</v>
      </c>
      <c r="L25" s="33">
        <v>0</v>
      </c>
      <c r="M25" s="38">
        <f t="shared" si="3"/>
        <v>0</v>
      </c>
      <c r="N25" s="33">
        <f t="shared" si="4"/>
        <v>12800305</v>
      </c>
      <c r="O25" s="38">
        <f t="shared" si="5"/>
        <v>0.7121283189048262</v>
      </c>
      <c r="P25" s="33">
        <v>3957655</v>
      </c>
      <c r="Q25" s="33">
        <v>27648502</v>
      </c>
      <c r="R25" s="33">
        <v>27648502</v>
      </c>
      <c r="S25" s="33">
        <v>9699468</v>
      </c>
      <c r="T25" s="38">
        <f t="shared" si="6"/>
        <v>0.3508135088114358</v>
      </c>
      <c r="U25" s="38">
        <f t="shared" si="7"/>
        <v>7.7392546849081034E-2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8527428</v>
      </c>
      <c r="E26" s="33">
        <v>0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48703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125938</v>
      </c>
      <c r="O26" s="38">
        <f t="shared" si="5"/>
        <v>0</v>
      </c>
      <c r="P26" s="33">
        <v>-277746</v>
      </c>
      <c r="Q26" s="33">
        <v>7409364</v>
      </c>
      <c r="R26" s="33">
        <v>0</v>
      </c>
      <c r="S26" s="33">
        <v>1027911</v>
      </c>
      <c r="T26" s="38">
        <f t="shared" si="6"/>
        <v>0</v>
      </c>
      <c r="U26" s="38">
        <f t="shared" si="7"/>
        <v>-1.1753508601384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46398054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12330587</v>
      </c>
      <c r="K27" s="39">
        <f t="shared" si="2"/>
        <v>0.26575655522104441</v>
      </c>
      <c r="L27" s="34">
        <f>SUM(L20:L26)</f>
        <v>0</v>
      </c>
      <c r="M27" s="39">
        <f t="shared" si="3"/>
        <v>0</v>
      </c>
      <c r="N27" s="34">
        <f t="shared" si="4"/>
        <v>36668515</v>
      </c>
      <c r="O27" s="39">
        <f t="shared" si="5"/>
        <v>0.79030286485722012</v>
      </c>
      <c r="P27" s="34">
        <f>SUM(P20:P26)</f>
        <v>14989092</v>
      </c>
      <c r="Q27" s="34">
        <f>SUM(Q20:Q26)</f>
        <v>66201697</v>
      </c>
      <c r="R27" s="34">
        <f>SUM(R20:R26)</f>
        <v>62870536</v>
      </c>
      <c r="S27" s="34">
        <f>SUM(S20:S26)</f>
        <v>37506515</v>
      </c>
      <c r="T27" s="39">
        <f t="shared" si="6"/>
        <v>0.59656744456576605</v>
      </c>
      <c r="U27" s="39">
        <f t="shared" si="7"/>
        <v>-0.17736264478195207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7975914</v>
      </c>
      <c r="K28" s="38">
        <f t="shared" si="2"/>
        <v>0.21403794367966589</v>
      </c>
      <c r="L28" s="33">
        <v>0</v>
      </c>
      <c r="M28" s="38">
        <f t="shared" si="3"/>
        <v>0</v>
      </c>
      <c r="N28" s="33">
        <f t="shared" si="4"/>
        <v>23771757</v>
      </c>
      <c r="O28" s="38">
        <f t="shared" si="5"/>
        <v>0.63792788963530744</v>
      </c>
      <c r="P28" s="33">
        <v>7426511</v>
      </c>
      <c r="Q28" s="33">
        <v>36198899</v>
      </c>
      <c r="R28" s="33">
        <v>36198898</v>
      </c>
      <c r="S28" s="33">
        <v>22374506</v>
      </c>
      <c r="T28" s="38">
        <f t="shared" si="6"/>
        <v>0.6180990924088352</v>
      </c>
      <c r="U28" s="38">
        <f t="shared" si="7"/>
        <v>7.3978615260921421E-2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1145100</v>
      </c>
      <c r="E29" s="33">
        <v>2000000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517091</v>
      </c>
      <c r="K29" s="38">
        <f t="shared" si="2"/>
        <v>0.25854549999999998</v>
      </c>
      <c r="L29" s="33">
        <v>0</v>
      </c>
      <c r="M29" s="38">
        <f t="shared" si="3"/>
        <v>0</v>
      </c>
      <c r="N29" s="33">
        <f t="shared" si="4"/>
        <v>1388320</v>
      </c>
      <c r="O29" s="38">
        <f t="shared" si="5"/>
        <v>0.69416</v>
      </c>
      <c r="P29" s="33">
        <v>489337</v>
      </c>
      <c r="Q29" s="33">
        <v>2600000</v>
      </c>
      <c r="R29" s="33">
        <v>1145100</v>
      </c>
      <c r="S29" s="33">
        <v>1606484</v>
      </c>
      <c r="T29" s="38">
        <f t="shared" si="6"/>
        <v>1.4029202689721423</v>
      </c>
      <c r="U29" s="38">
        <f t="shared" si="7"/>
        <v>5.6717558655895672E-2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5100000</v>
      </c>
      <c r="E30" s="33">
        <v>6600000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3844671</v>
      </c>
      <c r="K30" s="38">
        <f t="shared" si="2"/>
        <v>0.58252590909090907</v>
      </c>
      <c r="L30" s="33">
        <v>0</v>
      </c>
      <c r="M30" s="38">
        <f t="shared" si="3"/>
        <v>0</v>
      </c>
      <c r="N30" s="33">
        <f t="shared" si="4"/>
        <v>9688786</v>
      </c>
      <c r="O30" s="38">
        <f t="shared" si="5"/>
        <v>1.4679978787878787</v>
      </c>
      <c r="P30" s="33">
        <v>3252539</v>
      </c>
      <c r="Q30" s="33">
        <v>10922241</v>
      </c>
      <c r="R30" s="33">
        <v>11922241</v>
      </c>
      <c r="S30" s="33">
        <v>9778937</v>
      </c>
      <c r="T30" s="38">
        <f t="shared" si="6"/>
        <v>0.82022641548681996</v>
      </c>
      <c r="U30" s="38">
        <f t="shared" si="7"/>
        <v>0.1820522367295212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27536678</v>
      </c>
      <c r="E31" s="33">
        <v>32625246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1002631</v>
      </c>
      <c r="K31" s="38">
        <f t="shared" si="2"/>
        <v>3.073175294984749E-2</v>
      </c>
      <c r="L31" s="33">
        <v>0</v>
      </c>
      <c r="M31" s="38">
        <f t="shared" si="3"/>
        <v>0</v>
      </c>
      <c r="N31" s="33">
        <f t="shared" si="4"/>
        <v>3088723</v>
      </c>
      <c r="O31" s="38">
        <f t="shared" si="5"/>
        <v>9.4672788061122976E-2</v>
      </c>
      <c r="P31" s="33">
        <v>274354</v>
      </c>
      <c r="Q31" s="33">
        <v>50456157</v>
      </c>
      <c r="R31" s="33">
        <v>50687941</v>
      </c>
      <c r="S31" s="33">
        <v>819265</v>
      </c>
      <c r="T31" s="38">
        <f t="shared" si="6"/>
        <v>1.6162917329784612E-2</v>
      </c>
      <c r="U31" s="38">
        <f t="shared" si="7"/>
        <v>2.6545156986958456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4873846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1263036</v>
      </c>
      <c r="K32" s="38">
        <f t="shared" si="2"/>
        <v>0.25914565211949658</v>
      </c>
      <c r="L32" s="33">
        <v>0</v>
      </c>
      <c r="M32" s="38">
        <f t="shared" si="3"/>
        <v>0</v>
      </c>
      <c r="N32" s="33">
        <f t="shared" si="4"/>
        <v>3839094</v>
      </c>
      <c r="O32" s="38">
        <f t="shared" si="5"/>
        <v>0.78769292259131696</v>
      </c>
      <c r="P32" s="33">
        <v>-1701140</v>
      </c>
      <c r="Q32" s="33">
        <v>4690861</v>
      </c>
      <c r="R32" s="33">
        <v>4690861</v>
      </c>
      <c r="S32" s="33">
        <v>2755949</v>
      </c>
      <c r="T32" s="38">
        <f t="shared" si="6"/>
        <v>0.58751453091447392</v>
      </c>
      <c r="U32" s="38">
        <f t="shared" si="7"/>
        <v>-1.7424644650058196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108564058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25841592</v>
      </c>
      <c r="K33" s="38">
        <f t="shared" si="2"/>
        <v>0.23803082231874567</v>
      </c>
      <c r="L33" s="33">
        <v>0</v>
      </c>
      <c r="M33" s="38">
        <f t="shared" si="3"/>
        <v>0</v>
      </c>
      <c r="N33" s="33">
        <f t="shared" si="4"/>
        <v>76457797</v>
      </c>
      <c r="O33" s="38">
        <f t="shared" si="5"/>
        <v>0.70426436159930572</v>
      </c>
      <c r="P33" s="33">
        <v>19189308</v>
      </c>
      <c r="Q33" s="33">
        <v>89571439</v>
      </c>
      <c r="R33" s="33">
        <v>89143390</v>
      </c>
      <c r="S33" s="33">
        <v>58623918</v>
      </c>
      <c r="T33" s="38">
        <f t="shared" si="6"/>
        <v>0.65763617470684033</v>
      </c>
      <c r="U33" s="38">
        <f t="shared" si="7"/>
        <v>0.34666617472605066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191927169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40444935</v>
      </c>
      <c r="K35" s="39">
        <f t="shared" si="2"/>
        <v>0.21073063918324142</v>
      </c>
      <c r="L35" s="34">
        <f>SUM(L28:L34)</f>
        <v>0</v>
      </c>
      <c r="M35" s="39">
        <f t="shared" si="3"/>
        <v>0</v>
      </c>
      <c r="N35" s="34">
        <f t="shared" si="4"/>
        <v>118234477</v>
      </c>
      <c r="O35" s="39">
        <f t="shared" si="5"/>
        <v>0.61603824834200516</v>
      </c>
      <c r="P35" s="34">
        <f>SUM(P28:P34)</f>
        <v>28930909</v>
      </c>
      <c r="Q35" s="34">
        <f>SUM(Q28:Q34)</f>
        <v>194439597</v>
      </c>
      <c r="R35" s="34">
        <f>SUM(R28:R34)</f>
        <v>193788431</v>
      </c>
      <c r="S35" s="34">
        <f>SUM(S28:S34)</f>
        <v>95959059</v>
      </c>
      <c r="T35" s="39">
        <f t="shared" si="6"/>
        <v>0.49517434299264235</v>
      </c>
      <c r="U35" s="39">
        <f t="shared" si="7"/>
        <v>0.39798355454368894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1617045</v>
      </c>
      <c r="K36" s="38">
        <f t="shared" si="2"/>
        <v>0.45101919971840676</v>
      </c>
      <c r="L36" s="33">
        <v>0</v>
      </c>
      <c r="M36" s="38">
        <f t="shared" si="3"/>
        <v>0</v>
      </c>
      <c r="N36" s="33">
        <f t="shared" si="4"/>
        <v>4852159</v>
      </c>
      <c r="O36" s="38">
        <f t="shared" si="5"/>
        <v>1.3533432088077109</v>
      </c>
      <c r="P36" s="33">
        <v>1557161</v>
      </c>
      <c r="Q36" s="33">
        <v>7463460</v>
      </c>
      <c r="R36" s="33">
        <v>7463460</v>
      </c>
      <c r="S36" s="33">
        <v>4596070</v>
      </c>
      <c r="T36" s="38">
        <f t="shared" si="6"/>
        <v>0.61580955749746091</v>
      </c>
      <c r="U36" s="38">
        <f t="shared" si="7"/>
        <v>3.8457166599985548E-2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44566046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2692504</v>
      </c>
      <c r="K37" s="38">
        <f t="shared" si="2"/>
        <v>6.041603960109003E-2</v>
      </c>
      <c r="L37" s="33">
        <v>0</v>
      </c>
      <c r="M37" s="38">
        <f t="shared" si="3"/>
        <v>0</v>
      </c>
      <c r="N37" s="33">
        <f t="shared" si="4"/>
        <v>8112354</v>
      </c>
      <c r="O37" s="38">
        <f t="shared" si="5"/>
        <v>0.18202992475482344</v>
      </c>
      <c r="P37" s="33">
        <v>345021</v>
      </c>
      <c r="Q37" s="33">
        <v>42127030</v>
      </c>
      <c r="R37" s="33">
        <v>48163372</v>
      </c>
      <c r="S37" s="33">
        <v>872845</v>
      </c>
      <c r="T37" s="38">
        <f t="shared" si="6"/>
        <v>1.812258909114586E-2</v>
      </c>
      <c r="U37" s="38">
        <f t="shared" si="7"/>
        <v>6.8038844012393449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22201220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5008294</v>
      </c>
      <c r="K38" s="38">
        <f t="shared" si="2"/>
        <v>0.22558643173663429</v>
      </c>
      <c r="L38" s="33">
        <v>0</v>
      </c>
      <c r="M38" s="38">
        <f t="shared" si="3"/>
        <v>0</v>
      </c>
      <c r="N38" s="33">
        <f t="shared" si="4"/>
        <v>14980235</v>
      </c>
      <c r="O38" s="38">
        <f t="shared" si="5"/>
        <v>0.67474827959904904</v>
      </c>
      <c r="P38" s="33">
        <v>1669883</v>
      </c>
      <c r="Q38" s="33">
        <v>33998952</v>
      </c>
      <c r="R38" s="33">
        <v>17897186</v>
      </c>
      <c r="S38" s="33">
        <v>4362074</v>
      </c>
      <c r="T38" s="38">
        <f t="shared" si="6"/>
        <v>0.24372960084339515</v>
      </c>
      <c r="U38" s="38">
        <f t="shared" si="7"/>
        <v>1.9991885659055155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70352579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9317843</v>
      </c>
      <c r="K40" s="39">
        <f t="shared" si="2"/>
        <v>0.13244493851462077</v>
      </c>
      <c r="L40" s="34">
        <f>SUM(L36:L39)</f>
        <v>0</v>
      </c>
      <c r="M40" s="39">
        <f t="shared" si="3"/>
        <v>0</v>
      </c>
      <c r="N40" s="34">
        <f t="shared" si="4"/>
        <v>27944748</v>
      </c>
      <c r="O40" s="39">
        <f t="shared" si="5"/>
        <v>0.39721000135616918</v>
      </c>
      <c r="P40" s="34">
        <f>SUM(P36:P39)</f>
        <v>3572065</v>
      </c>
      <c r="Q40" s="34">
        <f>SUM(Q36:Q39)</f>
        <v>83589442</v>
      </c>
      <c r="R40" s="34">
        <f>SUM(R36:R39)</f>
        <v>73524018</v>
      </c>
      <c r="S40" s="34">
        <f>SUM(S36:S39)</f>
        <v>9830989</v>
      </c>
      <c r="T40" s="39">
        <f t="shared" si="6"/>
        <v>0.13371125881613272</v>
      </c>
      <c r="U40" s="39">
        <f t="shared" si="7"/>
        <v>1.6085311997402063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1586719</v>
      </c>
      <c r="K41" s="38">
        <f t="shared" si="2"/>
        <v>0.17998655590145107</v>
      </c>
      <c r="L41" s="33">
        <v>0</v>
      </c>
      <c r="M41" s="38">
        <f t="shared" si="3"/>
        <v>0</v>
      </c>
      <c r="N41" s="33">
        <f t="shared" si="4"/>
        <v>6471622</v>
      </c>
      <c r="O41" s="38">
        <f t="shared" si="5"/>
        <v>0.73409655703124543</v>
      </c>
      <c r="P41" s="33">
        <v>2547974</v>
      </c>
      <c r="Q41" s="33">
        <v>7803161</v>
      </c>
      <c r="R41" s="33">
        <v>7803161</v>
      </c>
      <c r="S41" s="33">
        <v>6363840</v>
      </c>
      <c r="T41" s="38">
        <f t="shared" si="6"/>
        <v>0.81554641766330338</v>
      </c>
      <c r="U41" s="38">
        <f t="shared" si="7"/>
        <v>-0.37726248384010197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1878588</v>
      </c>
      <c r="E42" s="33">
        <v>2300000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561658</v>
      </c>
      <c r="K42" s="38">
        <f t="shared" si="2"/>
        <v>0.24419913043478261</v>
      </c>
      <c r="L42" s="33">
        <v>0</v>
      </c>
      <c r="M42" s="38">
        <f t="shared" si="3"/>
        <v>0</v>
      </c>
      <c r="N42" s="33">
        <f t="shared" si="4"/>
        <v>997437</v>
      </c>
      <c r="O42" s="38">
        <f t="shared" si="5"/>
        <v>0.43366826086956523</v>
      </c>
      <c r="P42" s="33">
        <v>167186</v>
      </c>
      <c r="Q42" s="33">
        <v>1603548</v>
      </c>
      <c r="R42" s="33">
        <v>1603548</v>
      </c>
      <c r="S42" s="33">
        <v>260065</v>
      </c>
      <c r="T42" s="38">
        <f t="shared" si="6"/>
        <v>0.16218098865765165</v>
      </c>
      <c r="U42" s="38">
        <f t="shared" si="7"/>
        <v>2.3594798607538907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327883</v>
      </c>
      <c r="E43" s="33">
        <v>327883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236253</v>
      </c>
      <c r="K43" s="38">
        <f t="shared" si="2"/>
        <v>0.72054055867489319</v>
      </c>
      <c r="L43" s="33">
        <v>0</v>
      </c>
      <c r="M43" s="38">
        <f t="shared" si="3"/>
        <v>0</v>
      </c>
      <c r="N43" s="33">
        <f t="shared" si="4"/>
        <v>417649</v>
      </c>
      <c r="O43" s="38">
        <f t="shared" si="5"/>
        <v>1.273774486630902</v>
      </c>
      <c r="P43" s="33">
        <v>179645</v>
      </c>
      <c r="Q43" s="33">
        <v>376358</v>
      </c>
      <c r="R43" s="33">
        <v>376358</v>
      </c>
      <c r="S43" s="33">
        <v>342122</v>
      </c>
      <c r="T43" s="38">
        <f t="shared" si="6"/>
        <v>0.90903342030726064</v>
      </c>
      <c r="U43" s="38">
        <f t="shared" si="7"/>
        <v>0.31511035653650254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7472967</v>
      </c>
      <c r="K44" s="38">
        <f t="shared" si="2"/>
        <v>4.0699153880841852</v>
      </c>
      <c r="L44" s="33">
        <v>0</v>
      </c>
      <c r="M44" s="38">
        <f t="shared" si="3"/>
        <v>0</v>
      </c>
      <c r="N44" s="33">
        <f t="shared" si="4"/>
        <v>29673373</v>
      </c>
      <c r="O44" s="38">
        <f t="shared" si="5"/>
        <v>16.160665153353651</v>
      </c>
      <c r="P44" s="33">
        <v>2239176</v>
      </c>
      <c r="Q44" s="33">
        <v>196628475</v>
      </c>
      <c r="R44" s="33">
        <v>28185740</v>
      </c>
      <c r="S44" s="33">
        <v>9775026</v>
      </c>
      <c r="T44" s="38">
        <f t="shared" si="6"/>
        <v>0.34680749911125269</v>
      </c>
      <c r="U44" s="38">
        <f t="shared" si="7"/>
        <v>2.3373736588816598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73872871</v>
      </c>
      <c r="E45" s="33">
        <v>61038328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1656939</v>
      </c>
      <c r="K45" s="38">
        <f t="shared" si="2"/>
        <v>2.7145877914611292E-2</v>
      </c>
      <c r="L45" s="33">
        <v>0</v>
      </c>
      <c r="M45" s="38">
        <f t="shared" si="3"/>
        <v>0</v>
      </c>
      <c r="N45" s="33">
        <f t="shared" si="4"/>
        <v>58340261</v>
      </c>
      <c r="O45" s="38">
        <f t="shared" si="5"/>
        <v>0.95579716731428166</v>
      </c>
      <c r="P45" s="33">
        <v>1701471</v>
      </c>
      <c r="Q45" s="33">
        <v>67216958</v>
      </c>
      <c r="R45" s="33">
        <v>69716958</v>
      </c>
      <c r="S45" s="33">
        <v>55826873</v>
      </c>
      <c r="T45" s="38">
        <f t="shared" si="6"/>
        <v>0.80076461454327941</v>
      </c>
      <c r="U45" s="38">
        <f t="shared" si="7"/>
        <v>-2.6172647080085376E-2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74318123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11514536</v>
      </c>
      <c r="K47" s="39">
        <f t="shared" si="2"/>
        <v>0.15493577522134136</v>
      </c>
      <c r="L47" s="34">
        <f>SUM(L41:L46)</f>
        <v>0</v>
      </c>
      <c r="M47" s="39">
        <f t="shared" si="3"/>
        <v>0</v>
      </c>
      <c r="N47" s="34">
        <f t="shared" si="4"/>
        <v>95900342</v>
      </c>
      <c r="O47" s="39">
        <f t="shared" si="5"/>
        <v>1.2904031766248993</v>
      </c>
      <c r="P47" s="34">
        <f>SUM(P41:P46)</f>
        <v>6835452</v>
      </c>
      <c r="Q47" s="34">
        <f>SUM(Q41:Q46)</f>
        <v>273628500</v>
      </c>
      <c r="R47" s="34">
        <f>SUM(R41:R46)</f>
        <v>107685765</v>
      </c>
      <c r="S47" s="34">
        <f>SUM(S41:S46)</f>
        <v>72567926</v>
      </c>
      <c r="T47" s="39">
        <f t="shared" si="6"/>
        <v>0.67388596812215618</v>
      </c>
      <c r="U47" s="39">
        <f t="shared" si="7"/>
        <v>0.68453176176206054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17821587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4700240</v>
      </c>
      <c r="K48" s="38">
        <f t="shared" si="2"/>
        <v>0.26373857726587424</v>
      </c>
      <c r="L48" s="33">
        <v>0</v>
      </c>
      <c r="M48" s="38">
        <f t="shared" si="3"/>
        <v>0</v>
      </c>
      <c r="N48" s="33">
        <f t="shared" si="4"/>
        <v>10564922</v>
      </c>
      <c r="O48" s="38">
        <f t="shared" si="5"/>
        <v>0.59281600454549865</v>
      </c>
      <c r="P48" s="33">
        <v>2956506</v>
      </c>
      <c r="Q48" s="33">
        <v>15587880</v>
      </c>
      <c r="R48" s="33">
        <v>19388380</v>
      </c>
      <c r="S48" s="33">
        <v>8772275</v>
      </c>
      <c r="T48" s="38">
        <f t="shared" si="6"/>
        <v>0.45245012734431655</v>
      </c>
      <c r="U48" s="38">
        <f t="shared" si="7"/>
        <v>0.58979552214675035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8713000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2209575</v>
      </c>
      <c r="K49" s="38">
        <f t="shared" si="2"/>
        <v>0.25359520257087109</v>
      </c>
      <c r="L49" s="33">
        <v>0</v>
      </c>
      <c r="M49" s="38">
        <f t="shared" si="3"/>
        <v>0</v>
      </c>
      <c r="N49" s="33">
        <f t="shared" si="4"/>
        <v>8034099</v>
      </c>
      <c r="O49" s="38">
        <f t="shared" si="5"/>
        <v>0.92208183174566738</v>
      </c>
      <c r="P49" s="33">
        <v>617573</v>
      </c>
      <c r="Q49" s="33">
        <v>4450000</v>
      </c>
      <c r="R49" s="33">
        <v>4450000</v>
      </c>
      <c r="S49" s="33">
        <v>4511704</v>
      </c>
      <c r="T49" s="38">
        <f t="shared" si="6"/>
        <v>1.0138660674157303</v>
      </c>
      <c r="U49" s="38">
        <f t="shared" si="7"/>
        <v>2.5778361424479375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8269654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898525</v>
      </c>
      <c r="K50" s="38">
        <f t="shared" si="2"/>
        <v>0.10865327618301805</v>
      </c>
      <c r="L50" s="33">
        <v>0</v>
      </c>
      <c r="M50" s="38">
        <f t="shared" si="3"/>
        <v>0</v>
      </c>
      <c r="N50" s="33">
        <f t="shared" si="4"/>
        <v>6143335</v>
      </c>
      <c r="O50" s="38">
        <f t="shared" si="5"/>
        <v>0.7428769087557956</v>
      </c>
      <c r="P50" s="33">
        <v>1113343</v>
      </c>
      <c r="Q50" s="33">
        <v>6869916</v>
      </c>
      <c r="R50" s="33">
        <v>7385917</v>
      </c>
      <c r="S50" s="33">
        <v>6190003</v>
      </c>
      <c r="T50" s="38">
        <f t="shared" si="6"/>
        <v>0.8380818522601865</v>
      </c>
      <c r="U50" s="38">
        <f t="shared" si="7"/>
        <v>-0.19294862409877278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53532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53532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34804241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7861872</v>
      </c>
      <c r="K53" s="39">
        <f t="shared" si="2"/>
        <v>0.22588833355107499</v>
      </c>
      <c r="L53" s="34">
        <f>SUM(L48:L52)</f>
        <v>0</v>
      </c>
      <c r="M53" s="39">
        <f t="shared" si="3"/>
        <v>0</v>
      </c>
      <c r="N53" s="34">
        <f t="shared" si="4"/>
        <v>24795888</v>
      </c>
      <c r="O53" s="39">
        <f t="shared" si="5"/>
        <v>0.71243869389365511</v>
      </c>
      <c r="P53" s="34">
        <f>SUM(P48:P52)</f>
        <v>4687422</v>
      </c>
      <c r="Q53" s="34">
        <f>SUM(Q48:Q52)</f>
        <v>26907796</v>
      </c>
      <c r="R53" s="34">
        <f>SUM(R48:R52)</f>
        <v>31224297</v>
      </c>
      <c r="S53" s="34">
        <f>SUM(S48:S52)</f>
        <v>19473982</v>
      </c>
      <c r="T53" s="39">
        <f t="shared" si="6"/>
        <v>0.62368039863315416</v>
      </c>
      <c r="U53" s="39">
        <f t="shared" si="7"/>
        <v>0.67722726906175712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1632930208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403874115</v>
      </c>
      <c r="K54" s="39">
        <f t="shared" si="2"/>
        <v>0.2473309104218617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1246981536</v>
      </c>
      <c r="O54" s="39">
        <f t="shared" si="5"/>
        <v>0.76364655996369446</v>
      </c>
      <c r="P54" s="34">
        <f>SUM(P8:P9,P11:P18,P20:P26,P28:P34,P36:P39,P41:P46,P48:P52)</f>
        <v>207551408</v>
      </c>
      <c r="Q54" s="34">
        <f>SUM(Q8:Q9,Q11:Q18,Q20:Q26,Q28:Q34,Q36:Q39,Q41:Q46,Q48:Q52)</f>
        <v>1361045888</v>
      </c>
      <c r="R54" s="34">
        <f>SUM(R8:R9,R11:R18,R20:R26,R28:R34,R36:R39,R41:R46,R48:R52)</f>
        <v>1192992842</v>
      </c>
      <c r="S54" s="34">
        <f>SUM(S8:S9,S11:S18,S20:S26,S28:S34,S36:S39,S41:S46,S48:S52)</f>
        <v>817871585</v>
      </c>
      <c r="T54" s="39">
        <f t="shared" si="6"/>
        <v>0.68556286023382529</v>
      </c>
      <c r="U54" s="39">
        <f t="shared" si="7"/>
        <v>0.9458991817583815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196674422</v>
      </c>
      <c r="K57" s="38">
        <f t="shared" ref="K57:K85" si="10">IF(($E57      =0),0,($J57      /$E57      ))</f>
        <v>0.43366408765043424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353080621</v>
      </c>
      <c r="O57" s="38">
        <f t="shared" ref="O57:O85" si="13">IF(($E57      =0),0,($N57      /$E57      ))</f>
        <v>0.77853736045561506</v>
      </c>
      <c r="P57" s="33">
        <v>169521151</v>
      </c>
      <c r="Q57" s="33">
        <v>382947984</v>
      </c>
      <c r="R57" s="33">
        <v>405083507</v>
      </c>
      <c r="S57" s="33">
        <v>359828135</v>
      </c>
      <c r="T57" s="38">
        <f t="shared" ref="T57:T85" si="14">IF(($R57      =0),0,($S57      /$R57      ))</f>
        <v>0.88828137601761215</v>
      </c>
      <c r="U57" s="38">
        <f t="shared" ref="U57:U85" si="15">IF(($P57      =0),0,(($J57      /$P57      )-1))</f>
        <v>0.16017630154009521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196674422</v>
      </c>
      <c r="K58" s="39">
        <f t="shared" si="10"/>
        <v>0.43366408765043424</v>
      </c>
      <c r="L58" s="34">
        <f>L57</f>
        <v>0</v>
      </c>
      <c r="M58" s="39">
        <f t="shared" si="11"/>
        <v>0</v>
      </c>
      <c r="N58" s="34">
        <f t="shared" si="12"/>
        <v>353080621</v>
      </c>
      <c r="O58" s="39">
        <f t="shared" si="13"/>
        <v>0.77853736045561506</v>
      </c>
      <c r="P58" s="34">
        <f>P57</f>
        <v>169521151</v>
      </c>
      <c r="Q58" s="34">
        <f>Q57</f>
        <v>382947984</v>
      </c>
      <c r="R58" s="34">
        <f>R57</f>
        <v>405083507</v>
      </c>
      <c r="S58" s="34">
        <f>S57</f>
        <v>359828135</v>
      </c>
      <c r="T58" s="39">
        <f t="shared" si="14"/>
        <v>0.88828137601761215</v>
      </c>
      <c r="U58" s="39">
        <f t="shared" si="15"/>
        <v>0.16017630154009521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14871736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2746304</v>
      </c>
      <c r="K59" s="38">
        <f t="shared" si="10"/>
        <v>0.18466599998816546</v>
      </c>
      <c r="L59" s="33">
        <v>0</v>
      </c>
      <c r="M59" s="38">
        <f t="shared" si="11"/>
        <v>0</v>
      </c>
      <c r="N59" s="33">
        <f t="shared" si="12"/>
        <v>8247059</v>
      </c>
      <c r="O59" s="38">
        <f t="shared" si="13"/>
        <v>0.55454581765034017</v>
      </c>
      <c r="P59" s="33">
        <v>2511291</v>
      </c>
      <c r="Q59" s="33">
        <v>12639469</v>
      </c>
      <c r="R59" s="33">
        <v>11801635</v>
      </c>
      <c r="S59" s="33">
        <v>7523951</v>
      </c>
      <c r="T59" s="38">
        <f t="shared" si="14"/>
        <v>0.63753462973562558</v>
      </c>
      <c r="U59" s="38">
        <f t="shared" si="15"/>
        <v>9.3582543799185292E-2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17874968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10579953</v>
      </c>
      <c r="K60" s="38">
        <f t="shared" si="10"/>
        <v>0.59188654211856495</v>
      </c>
      <c r="L60" s="33">
        <v>0</v>
      </c>
      <c r="M60" s="38">
        <f t="shared" si="11"/>
        <v>0</v>
      </c>
      <c r="N60" s="33">
        <f t="shared" si="12"/>
        <v>13339876</v>
      </c>
      <c r="O60" s="38">
        <f t="shared" si="13"/>
        <v>0.74628810524304157</v>
      </c>
      <c r="P60" s="33">
        <v>2505708</v>
      </c>
      <c r="Q60" s="33">
        <v>13369785</v>
      </c>
      <c r="R60" s="33">
        <v>13369785</v>
      </c>
      <c r="S60" s="33">
        <v>2505703</v>
      </c>
      <c r="T60" s="38">
        <f t="shared" si="14"/>
        <v>0.1874153548467683</v>
      </c>
      <c r="U60" s="38">
        <f t="shared" si="15"/>
        <v>3.2223407515959561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1018432</v>
      </c>
      <c r="K61" s="38">
        <f t="shared" si="10"/>
        <v>0.19644727849789681</v>
      </c>
      <c r="L61" s="33">
        <v>0</v>
      </c>
      <c r="M61" s="38">
        <f t="shared" si="11"/>
        <v>0</v>
      </c>
      <c r="N61" s="33">
        <f t="shared" si="12"/>
        <v>3560396</v>
      </c>
      <c r="O61" s="38">
        <f t="shared" si="13"/>
        <v>0.68677153170245808</v>
      </c>
      <c r="P61" s="33">
        <v>988425</v>
      </c>
      <c r="Q61" s="33">
        <v>5386764</v>
      </c>
      <c r="R61" s="33">
        <v>5386764</v>
      </c>
      <c r="S61" s="33">
        <v>2974262</v>
      </c>
      <c r="T61" s="38">
        <f t="shared" si="14"/>
        <v>0.55214262217539134</v>
      </c>
      <c r="U61" s="38">
        <f t="shared" si="15"/>
        <v>3.0358398462200009E-2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37930955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14344689</v>
      </c>
      <c r="K63" s="39">
        <f t="shared" si="10"/>
        <v>0.378178957002269</v>
      </c>
      <c r="L63" s="34">
        <f>SUM(L59:L62)</f>
        <v>0</v>
      </c>
      <c r="M63" s="39">
        <f t="shared" si="11"/>
        <v>0</v>
      </c>
      <c r="N63" s="34">
        <f t="shared" si="12"/>
        <v>25147331</v>
      </c>
      <c r="O63" s="39">
        <f t="shared" si="13"/>
        <v>0.66297647923707692</v>
      </c>
      <c r="P63" s="34">
        <f>SUM(P59:P62)</f>
        <v>6005424</v>
      </c>
      <c r="Q63" s="34">
        <f>SUM(Q59:Q62)</f>
        <v>31396018</v>
      </c>
      <c r="R63" s="34">
        <f>SUM(R59:R62)</f>
        <v>30558184</v>
      </c>
      <c r="S63" s="34">
        <f>SUM(S59:S62)</f>
        <v>13003916</v>
      </c>
      <c r="T63" s="39">
        <f t="shared" si="14"/>
        <v>0.42554609920537162</v>
      </c>
      <c r="U63" s="39">
        <f t="shared" si="15"/>
        <v>1.3886221855442682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40722246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3827804</v>
      </c>
      <c r="K64" s="38">
        <f t="shared" si="10"/>
        <v>9.3997860530580749E-2</v>
      </c>
      <c r="L64" s="33">
        <v>0</v>
      </c>
      <c r="M64" s="38">
        <f t="shared" si="11"/>
        <v>0</v>
      </c>
      <c r="N64" s="33">
        <f t="shared" si="12"/>
        <v>11651984</v>
      </c>
      <c r="O64" s="38">
        <f t="shared" si="13"/>
        <v>0.28613313715554883</v>
      </c>
      <c r="P64" s="33">
        <v>2995524</v>
      </c>
      <c r="Q64" s="33">
        <v>13893000</v>
      </c>
      <c r="R64" s="33">
        <v>0</v>
      </c>
      <c r="S64" s="33">
        <v>8858221</v>
      </c>
      <c r="T64" s="38">
        <f t="shared" si="14"/>
        <v>0</v>
      </c>
      <c r="U64" s="38">
        <f t="shared" si="15"/>
        <v>0.2778412057456392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3122656</v>
      </c>
      <c r="K65" s="38">
        <f t="shared" si="10"/>
        <v>0.19827084711424134</v>
      </c>
      <c r="L65" s="33">
        <v>0</v>
      </c>
      <c r="M65" s="38">
        <f t="shared" si="11"/>
        <v>0</v>
      </c>
      <c r="N65" s="33">
        <f t="shared" si="12"/>
        <v>7713951</v>
      </c>
      <c r="O65" s="38">
        <f t="shared" si="13"/>
        <v>0.48979189490220798</v>
      </c>
      <c r="P65" s="33">
        <v>13330305</v>
      </c>
      <c r="Q65" s="33">
        <v>19193819</v>
      </c>
      <c r="R65" s="33">
        <v>17406436</v>
      </c>
      <c r="S65" s="33">
        <v>14828883</v>
      </c>
      <c r="T65" s="38">
        <f t="shared" si="14"/>
        <v>0.85191954286334093</v>
      </c>
      <c r="U65" s="38">
        <f t="shared" si="15"/>
        <v>-0.76574759542261039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961913</v>
      </c>
      <c r="K66" s="38">
        <f t="shared" si="10"/>
        <v>0.28042475657396071</v>
      </c>
      <c r="L66" s="33">
        <v>0</v>
      </c>
      <c r="M66" s="38">
        <f t="shared" si="11"/>
        <v>0</v>
      </c>
      <c r="N66" s="33">
        <f t="shared" si="12"/>
        <v>2915811</v>
      </c>
      <c r="O66" s="38">
        <f t="shared" si="13"/>
        <v>0.85004110547489942</v>
      </c>
      <c r="P66" s="33">
        <v>981762</v>
      </c>
      <c r="Q66" s="33">
        <v>4920000</v>
      </c>
      <c r="R66" s="33">
        <v>4920000</v>
      </c>
      <c r="S66" s="33">
        <v>2938998</v>
      </c>
      <c r="T66" s="38">
        <f t="shared" si="14"/>
        <v>0.59735731707317075</v>
      </c>
      <c r="U66" s="38">
        <f t="shared" si="15"/>
        <v>-2.0217730977568849E-2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34577743</v>
      </c>
      <c r="K67" s="38">
        <f t="shared" si="10"/>
        <v>0.24097778945746881</v>
      </c>
      <c r="L67" s="33">
        <v>0</v>
      </c>
      <c r="M67" s="38">
        <f t="shared" si="11"/>
        <v>0</v>
      </c>
      <c r="N67" s="33">
        <f t="shared" si="12"/>
        <v>102202016</v>
      </c>
      <c r="O67" s="38">
        <f t="shared" si="13"/>
        <v>0.71226210148467062</v>
      </c>
      <c r="P67" s="33">
        <v>31305698</v>
      </c>
      <c r="Q67" s="33">
        <v>135367298</v>
      </c>
      <c r="R67" s="33">
        <v>135367298</v>
      </c>
      <c r="S67" s="33">
        <v>93312684</v>
      </c>
      <c r="T67" s="38">
        <f t="shared" si="14"/>
        <v>0.68932958978024372</v>
      </c>
      <c r="U67" s="38">
        <f t="shared" si="15"/>
        <v>0.10451915175314097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25009127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6276177</v>
      </c>
      <c r="K68" s="38">
        <f t="shared" si="10"/>
        <v>0.25095546118023232</v>
      </c>
      <c r="L68" s="33">
        <v>0</v>
      </c>
      <c r="M68" s="38">
        <f t="shared" si="11"/>
        <v>0</v>
      </c>
      <c r="N68" s="33">
        <f t="shared" si="12"/>
        <v>16707781</v>
      </c>
      <c r="O68" s="38">
        <f t="shared" si="13"/>
        <v>0.6680673419747919</v>
      </c>
      <c r="P68" s="33">
        <v>-1566444</v>
      </c>
      <c r="Q68" s="33">
        <v>28448890</v>
      </c>
      <c r="R68" s="33">
        <v>28448890</v>
      </c>
      <c r="S68" s="33">
        <v>10038966</v>
      </c>
      <c r="T68" s="38">
        <f t="shared" si="14"/>
        <v>0.35287724758329764</v>
      </c>
      <c r="U68" s="38">
        <f t="shared" si="15"/>
        <v>-5.0066398798808001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228400355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48766293</v>
      </c>
      <c r="K70" s="39">
        <f t="shared" si="10"/>
        <v>0.21351233451454135</v>
      </c>
      <c r="L70" s="34">
        <f>SUM(L64:L69)</f>
        <v>0</v>
      </c>
      <c r="M70" s="39">
        <f t="shared" si="11"/>
        <v>0</v>
      </c>
      <c r="N70" s="34">
        <f t="shared" si="12"/>
        <v>141191543</v>
      </c>
      <c r="O70" s="39">
        <f t="shared" si="13"/>
        <v>0.61817567227511538</v>
      </c>
      <c r="P70" s="34">
        <f>SUM(P64:P69)</f>
        <v>47046845</v>
      </c>
      <c r="Q70" s="34">
        <f>SUM(Q64:Q69)</f>
        <v>201823007</v>
      </c>
      <c r="R70" s="34">
        <f>SUM(R64:R69)</f>
        <v>186142624</v>
      </c>
      <c r="S70" s="34">
        <f>SUM(S64:S69)</f>
        <v>129977752</v>
      </c>
      <c r="T70" s="39">
        <f t="shared" si="14"/>
        <v>0.69826968808605594</v>
      </c>
      <c r="U70" s="39">
        <f t="shared" si="15"/>
        <v>3.6547572956273644E-2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81456272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26364476</v>
      </c>
      <c r="K71" s="38">
        <f t="shared" si="10"/>
        <v>0.32366416179714191</v>
      </c>
      <c r="L71" s="33">
        <v>0</v>
      </c>
      <c r="M71" s="38">
        <f t="shared" si="11"/>
        <v>0</v>
      </c>
      <c r="N71" s="33">
        <f t="shared" si="12"/>
        <v>64224211</v>
      </c>
      <c r="O71" s="38">
        <f t="shared" si="13"/>
        <v>0.78845016378849253</v>
      </c>
      <c r="P71" s="33">
        <v>17311300</v>
      </c>
      <c r="Q71" s="33">
        <v>69045996</v>
      </c>
      <c r="R71" s="33">
        <v>73151318</v>
      </c>
      <c r="S71" s="33">
        <v>56525733</v>
      </c>
      <c r="T71" s="38">
        <f t="shared" si="14"/>
        <v>0.77272337047980466</v>
      </c>
      <c r="U71" s="38">
        <f t="shared" si="15"/>
        <v>0.52296338229942285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69741584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17281782</v>
      </c>
      <c r="K72" s="38">
        <f t="shared" si="10"/>
        <v>0.2477973829788552</v>
      </c>
      <c r="L72" s="33">
        <v>0</v>
      </c>
      <c r="M72" s="38">
        <f t="shared" si="11"/>
        <v>0</v>
      </c>
      <c r="N72" s="33">
        <f t="shared" si="12"/>
        <v>51750591</v>
      </c>
      <c r="O72" s="38">
        <f t="shared" si="13"/>
        <v>0.74203349037784971</v>
      </c>
      <c r="P72" s="33">
        <v>16871155</v>
      </c>
      <c r="Q72" s="33">
        <v>50475589</v>
      </c>
      <c r="R72" s="33">
        <v>50475589</v>
      </c>
      <c r="S72" s="33">
        <v>51161314</v>
      </c>
      <c r="T72" s="38">
        <f t="shared" si="14"/>
        <v>1.0135852798072351</v>
      </c>
      <c r="U72" s="38">
        <f t="shared" si="15"/>
        <v>2.4338997537513007E-2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34716542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7511146</v>
      </c>
      <c r="K73" s="38">
        <f t="shared" si="10"/>
        <v>0.21635639862979442</v>
      </c>
      <c r="L73" s="33">
        <v>0</v>
      </c>
      <c r="M73" s="38">
        <f t="shared" si="11"/>
        <v>0</v>
      </c>
      <c r="N73" s="33">
        <f t="shared" si="12"/>
        <v>21502436</v>
      </c>
      <c r="O73" s="38">
        <f t="shared" si="13"/>
        <v>0.61937148002816644</v>
      </c>
      <c r="P73" s="33">
        <v>6597773</v>
      </c>
      <c r="Q73" s="33">
        <v>35318568</v>
      </c>
      <c r="R73" s="33">
        <v>35318568</v>
      </c>
      <c r="S73" s="33">
        <v>18494403</v>
      </c>
      <c r="T73" s="38">
        <f t="shared" si="14"/>
        <v>0.52364532446502365</v>
      </c>
      <c r="U73" s="38">
        <f t="shared" si="15"/>
        <v>0.13843656033634377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51636916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18445445</v>
      </c>
      <c r="K74" s="38">
        <f t="shared" si="10"/>
        <v>0.3572143038131867</v>
      </c>
      <c r="L74" s="33">
        <v>0</v>
      </c>
      <c r="M74" s="38">
        <f t="shared" si="11"/>
        <v>0</v>
      </c>
      <c r="N74" s="33">
        <f t="shared" si="12"/>
        <v>40355780</v>
      </c>
      <c r="O74" s="38">
        <f t="shared" si="13"/>
        <v>0.78152963279216747</v>
      </c>
      <c r="P74" s="33">
        <v>10531925</v>
      </c>
      <c r="Q74" s="33">
        <v>54475243</v>
      </c>
      <c r="R74" s="33">
        <v>54475243</v>
      </c>
      <c r="S74" s="33">
        <v>33820148</v>
      </c>
      <c r="T74" s="38">
        <f t="shared" si="14"/>
        <v>0.62083519297013512</v>
      </c>
      <c r="U74" s="38">
        <f t="shared" si="15"/>
        <v>0.75138400624767088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8076871</v>
      </c>
      <c r="K75" s="38">
        <f t="shared" si="10"/>
        <v>0.46115062258041217</v>
      </c>
      <c r="L75" s="33">
        <v>0</v>
      </c>
      <c r="M75" s="38">
        <f t="shared" si="11"/>
        <v>0</v>
      </c>
      <c r="N75" s="33">
        <f t="shared" si="12"/>
        <v>23737594</v>
      </c>
      <c r="O75" s="38">
        <f t="shared" si="13"/>
        <v>1.3553028458249559</v>
      </c>
      <c r="P75" s="33">
        <v>7650832</v>
      </c>
      <c r="Q75" s="33">
        <v>18971080</v>
      </c>
      <c r="R75" s="33">
        <v>19323933</v>
      </c>
      <c r="S75" s="33">
        <v>22532406</v>
      </c>
      <c r="T75" s="38">
        <f t="shared" si="14"/>
        <v>1.1660362308231973</v>
      </c>
      <c r="U75" s="38">
        <f t="shared" si="15"/>
        <v>5.5685316315924771E-2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5214083</v>
      </c>
      <c r="K76" s="38">
        <f t="shared" si="10"/>
        <v>0.12817934852150031</v>
      </c>
      <c r="L76" s="33">
        <v>0</v>
      </c>
      <c r="M76" s="38">
        <f t="shared" si="11"/>
        <v>0</v>
      </c>
      <c r="N76" s="33">
        <f t="shared" si="12"/>
        <v>8707134</v>
      </c>
      <c r="O76" s="38">
        <f t="shared" si="13"/>
        <v>0.21405005704922708</v>
      </c>
      <c r="P76" s="33">
        <v>7627313</v>
      </c>
      <c r="Q76" s="33">
        <v>23732097</v>
      </c>
      <c r="R76" s="33">
        <v>26935700</v>
      </c>
      <c r="S76" s="33">
        <v>12692218</v>
      </c>
      <c r="T76" s="38">
        <f t="shared" si="14"/>
        <v>0.4712043124923429</v>
      </c>
      <c r="U76" s="38">
        <f t="shared" si="15"/>
        <v>-0.31639320426472595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295743946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82893803</v>
      </c>
      <c r="K78" s="39">
        <f t="shared" si="10"/>
        <v>0.28028909508091843</v>
      </c>
      <c r="L78" s="34">
        <f>SUM(L71:L77)</f>
        <v>0</v>
      </c>
      <c r="M78" s="39">
        <f t="shared" si="11"/>
        <v>0</v>
      </c>
      <c r="N78" s="34">
        <f t="shared" si="12"/>
        <v>210277746</v>
      </c>
      <c r="O78" s="39">
        <f t="shared" si="13"/>
        <v>0.71101285028502326</v>
      </c>
      <c r="P78" s="34">
        <f>SUM(P71:P77)</f>
        <v>66590298</v>
      </c>
      <c r="Q78" s="34">
        <f>SUM(Q71:Q77)</f>
        <v>252018573</v>
      </c>
      <c r="R78" s="34">
        <f>SUM(R71:R77)</f>
        <v>259680351</v>
      </c>
      <c r="S78" s="34">
        <f>SUM(S71:S77)</f>
        <v>195226222</v>
      </c>
      <c r="T78" s="39">
        <f t="shared" si="14"/>
        <v>0.75179435505307057</v>
      </c>
      <c r="U78" s="39">
        <f t="shared" si="15"/>
        <v>0.24483303859069672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60275952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10193603</v>
      </c>
      <c r="K79" s="38">
        <f t="shared" si="10"/>
        <v>0.16911558692594353</v>
      </c>
      <c r="L79" s="33">
        <v>0</v>
      </c>
      <c r="M79" s="38">
        <f t="shared" si="11"/>
        <v>0</v>
      </c>
      <c r="N79" s="33">
        <f t="shared" si="12"/>
        <v>30497149</v>
      </c>
      <c r="O79" s="38">
        <f t="shared" si="13"/>
        <v>0.50595881090355899</v>
      </c>
      <c r="P79" s="33">
        <v>9380331</v>
      </c>
      <c r="Q79" s="33">
        <v>55920671</v>
      </c>
      <c r="R79" s="33">
        <v>55920671</v>
      </c>
      <c r="S79" s="33">
        <v>27909202</v>
      </c>
      <c r="T79" s="38">
        <f t="shared" si="14"/>
        <v>0.49908560646563055</v>
      </c>
      <c r="U79" s="38">
        <f t="shared" si="15"/>
        <v>8.669971240886909E-2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13487888</v>
      </c>
      <c r="K80" s="38">
        <f t="shared" si="10"/>
        <v>0.26262721573838593</v>
      </c>
      <c r="L80" s="33">
        <v>0</v>
      </c>
      <c r="M80" s="38">
        <f t="shared" si="11"/>
        <v>0</v>
      </c>
      <c r="N80" s="33">
        <f t="shared" si="12"/>
        <v>36202816</v>
      </c>
      <c r="O80" s="38">
        <f t="shared" si="13"/>
        <v>0.70491723893089042</v>
      </c>
      <c r="P80" s="33">
        <v>11216555</v>
      </c>
      <c r="Q80" s="33">
        <v>49405118</v>
      </c>
      <c r="R80" s="33">
        <v>49405118</v>
      </c>
      <c r="S80" s="33">
        <v>34369393</v>
      </c>
      <c r="T80" s="38">
        <f t="shared" si="14"/>
        <v>0.69566462729630563</v>
      </c>
      <c r="U80" s="38">
        <f t="shared" si="15"/>
        <v>0.20249827152811184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69645420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16337931</v>
      </c>
      <c r="K81" s="38">
        <f t="shared" si="10"/>
        <v>0.2345872994950709</v>
      </c>
      <c r="L81" s="33">
        <v>0</v>
      </c>
      <c r="M81" s="38">
        <f t="shared" si="11"/>
        <v>0</v>
      </c>
      <c r="N81" s="33">
        <f t="shared" si="12"/>
        <v>47630721</v>
      </c>
      <c r="O81" s="38">
        <f t="shared" si="13"/>
        <v>0.68390313390313395</v>
      </c>
      <c r="P81" s="33">
        <v>13707421</v>
      </c>
      <c r="Q81" s="33">
        <v>63055920</v>
      </c>
      <c r="R81" s="33">
        <v>62087190</v>
      </c>
      <c r="S81" s="33">
        <v>39424717</v>
      </c>
      <c r="T81" s="38">
        <f t="shared" si="14"/>
        <v>0.63498955259530987</v>
      </c>
      <c r="U81" s="38">
        <f t="shared" si="15"/>
        <v>0.19190407881978677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181278913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40019422</v>
      </c>
      <c r="K84" s="39">
        <f t="shared" si="10"/>
        <v>0.22076159514482527</v>
      </c>
      <c r="L84" s="34">
        <f>SUM(L79:L83)</f>
        <v>0</v>
      </c>
      <c r="M84" s="39">
        <f t="shared" si="11"/>
        <v>0</v>
      </c>
      <c r="N84" s="34">
        <f t="shared" si="12"/>
        <v>114330686</v>
      </c>
      <c r="O84" s="39">
        <f t="shared" si="13"/>
        <v>0.63068938415357778</v>
      </c>
      <c r="P84" s="34">
        <f>SUM(P79:P83)</f>
        <v>34304307</v>
      </c>
      <c r="Q84" s="34">
        <f>SUM(Q79:Q83)</f>
        <v>168381709</v>
      </c>
      <c r="R84" s="34">
        <f>SUM(R79:R83)</f>
        <v>167412979</v>
      </c>
      <c r="S84" s="34">
        <f>SUM(S79:S83)</f>
        <v>101703312</v>
      </c>
      <c r="T84" s="39">
        <f t="shared" si="14"/>
        <v>0.60749956549067796</v>
      </c>
      <c r="U84" s="39">
        <f t="shared" si="15"/>
        <v>0.1666005087932545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1196872059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382698629</v>
      </c>
      <c r="K85" s="39">
        <f t="shared" si="10"/>
        <v>0.31974898747302111</v>
      </c>
      <c r="L85" s="34">
        <f>SUM(L57,L59:L62,L64:L69,L71:L77,L79:L83)</f>
        <v>0</v>
      </c>
      <c r="M85" s="39">
        <f t="shared" si="11"/>
        <v>0</v>
      </c>
      <c r="N85" s="34">
        <f t="shared" si="12"/>
        <v>844027927</v>
      </c>
      <c r="O85" s="39">
        <f t="shared" si="13"/>
        <v>0.70519477888488336</v>
      </c>
      <c r="P85" s="34">
        <f>SUM(P57,P59:P62,P64:P69,P71:P77,P79:P83)</f>
        <v>323468025</v>
      </c>
      <c r="Q85" s="34">
        <f>SUM(Q57,Q59:Q62,Q64:Q69,Q71:Q77,Q79:Q83)</f>
        <v>1036567291</v>
      </c>
      <c r="R85" s="34">
        <f>SUM(R57,R59:R62,R64:R69,R71:R77,R79:R83)</f>
        <v>1048877645</v>
      </c>
      <c r="S85" s="34">
        <f>SUM(S57,S59:S62,S64:S69,S71:S77,S79:S83)</f>
        <v>799739337</v>
      </c>
      <c r="T85" s="39">
        <f t="shared" si="14"/>
        <v>0.76247152450274602</v>
      </c>
      <c r="U85" s="39">
        <f t="shared" si="15"/>
        <v>0.18311115604084827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2233988864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575573258</v>
      </c>
      <c r="K88" s="38">
        <f t="shared" ref="K88:K99" si="18">IF(($E88      =0),0,($J88      /$E88      ))</f>
        <v>0.25764374535396073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1890084844</v>
      </c>
      <c r="O88" s="38">
        <f t="shared" ref="O88:O99" si="21">IF(($E88      =0),0,($N88      /$E88      ))</f>
        <v>0.84605831052164104</v>
      </c>
      <c r="P88" s="33">
        <v>501353016</v>
      </c>
      <c r="Q88" s="33">
        <v>2211969649</v>
      </c>
      <c r="R88" s="33">
        <v>2299184204</v>
      </c>
      <c r="S88" s="33">
        <v>1773504202</v>
      </c>
      <c r="T88" s="38">
        <f t="shared" ref="T88:T99" si="22">IF(($R88      =0),0,($S88      /$R88      ))</f>
        <v>0.77136238101955923</v>
      </c>
      <c r="U88" s="38">
        <f t="shared" ref="U88:U99" si="23">IF(($P88      =0),0,(($J88      /$P88      )-1))</f>
        <v>0.14803988333841001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2302073000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862715173</v>
      </c>
      <c r="K89" s="38">
        <f t="shared" si="18"/>
        <v>0.37475578446035379</v>
      </c>
      <c r="L89" s="33">
        <v>0</v>
      </c>
      <c r="M89" s="38">
        <f t="shared" si="19"/>
        <v>0</v>
      </c>
      <c r="N89" s="33">
        <f t="shared" si="20"/>
        <v>2628767015</v>
      </c>
      <c r="O89" s="38">
        <f t="shared" si="21"/>
        <v>1.141912969310704</v>
      </c>
      <c r="P89" s="33">
        <v>752360305</v>
      </c>
      <c r="Q89" s="33">
        <v>2923079046</v>
      </c>
      <c r="R89" s="33">
        <v>2129249000</v>
      </c>
      <c r="S89" s="33">
        <v>2232540890</v>
      </c>
      <c r="T89" s="38">
        <f t="shared" si="22"/>
        <v>1.0485109491656448</v>
      </c>
      <c r="U89" s="38">
        <f t="shared" si="23"/>
        <v>0.14667821689502869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1630333209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502601778</v>
      </c>
      <c r="K90" s="38">
        <f t="shared" si="18"/>
        <v>0.30828162931691838</v>
      </c>
      <c r="L90" s="33">
        <v>0</v>
      </c>
      <c r="M90" s="38">
        <f t="shared" si="19"/>
        <v>0</v>
      </c>
      <c r="N90" s="33">
        <f t="shared" si="20"/>
        <v>1369949263</v>
      </c>
      <c r="O90" s="38">
        <f t="shared" si="21"/>
        <v>0.84028789663205594</v>
      </c>
      <c r="P90" s="33">
        <v>391640407</v>
      </c>
      <c r="Q90" s="33">
        <v>1830771641</v>
      </c>
      <c r="R90" s="33">
        <v>1617789876</v>
      </c>
      <c r="S90" s="33">
        <v>1143507251</v>
      </c>
      <c r="T90" s="38">
        <f t="shared" si="22"/>
        <v>0.70683298737616773</v>
      </c>
      <c r="U90" s="38">
        <f t="shared" si="23"/>
        <v>0.28332462385578094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6166395073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1940890209</v>
      </c>
      <c r="K91" s="39">
        <f t="shared" si="18"/>
        <v>0.31475281522235349</v>
      </c>
      <c r="L91" s="34">
        <f>SUM(L88:L90)</f>
        <v>0</v>
      </c>
      <c r="M91" s="39">
        <f t="shared" si="19"/>
        <v>0</v>
      </c>
      <c r="N91" s="34">
        <f t="shared" si="20"/>
        <v>5888801122</v>
      </c>
      <c r="O91" s="39">
        <f t="shared" si="21"/>
        <v>0.95498278204465603</v>
      </c>
      <c r="P91" s="34">
        <f>SUM(P88:P90)</f>
        <v>1645353728</v>
      </c>
      <c r="Q91" s="34">
        <f>SUM(Q88:Q90)</f>
        <v>6965820336</v>
      </c>
      <c r="R91" s="34">
        <f>SUM(R88:R90)</f>
        <v>6046223080</v>
      </c>
      <c r="S91" s="34">
        <f>SUM(S88:S90)</f>
        <v>5149552343</v>
      </c>
      <c r="T91" s="39">
        <f t="shared" si="22"/>
        <v>0.85169737782814325</v>
      </c>
      <c r="U91" s="39">
        <f t="shared" si="23"/>
        <v>0.17961881142679137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202998345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40659955</v>
      </c>
      <c r="K92" s="38">
        <f t="shared" si="18"/>
        <v>0.20029697779063174</v>
      </c>
      <c r="L92" s="33">
        <v>0</v>
      </c>
      <c r="M92" s="38">
        <f t="shared" si="19"/>
        <v>0</v>
      </c>
      <c r="N92" s="33">
        <f t="shared" si="20"/>
        <v>134063412</v>
      </c>
      <c r="O92" s="38">
        <f t="shared" si="21"/>
        <v>0.66041628073371728</v>
      </c>
      <c r="P92" s="33">
        <v>44103380</v>
      </c>
      <c r="Q92" s="33">
        <v>170058052</v>
      </c>
      <c r="R92" s="33">
        <v>170058052</v>
      </c>
      <c r="S92" s="33">
        <v>131255067</v>
      </c>
      <c r="T92" s="38">
        <f t="shared" si="22"/>
        <v>0.77182506477258717</v>
      </c>
      <c r="U92" s="38">
        <f t="shared" si="23"/>
        <v>-7.8076215473734667E-2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61430971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14856813</v>
      </c>
      <c r="K93" s="38">
        <f t="shared" si="18"/>
        <v>0.24184564818290111</v>
      </c>
      <c r="L93" s="33">
        <v>0</v>
      </c>
      <c r="M93" s="38">
        <f t="shared" si="19"/>
        <v>0</v>
      </c>
      <c r="N93" s="33">
        <f t="shared" si="20"/>
        <v>45289999</v>
      </c>
      <c r="O93" s="38">
        <f t="shared" si="21"/>
        <v>0.73725025443599124</v>
      </c>
      <c r="P93" s="33">
        <v>11505163</v>
      </c>
      <c r="Q93" s="33">
        <v>52540578</v>
      </c>
      <c r="R93" s="33">
        <v>50919540</v>
      </c>
      <c r="S93" s="33">
        <v>40807811</v>
      </c>
      <c r="T93" s="38">
        <f t="shared" si="22"/>
        <v>0.80141751084161406</v>
      </c>
      <c r="U93" s="38">
        <f t="shared" si="23"/>
        <v>0.29131703740312065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40820669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10202873</v>
      </c>
      <c r="K94" s="38">
        <f t="shared" si="18"/>
        <v>0.24994379685448076</v>
      </c>
      <c r="L94" s="33">
        <v>0</v>
      </c>
      <c r="M94" s="38">
        <f t="shared" si="19"/>
        <v>0</v>
      </c>
      <c r="N94" s="33">
        <f t="shared" si="20"/>
        <v>30269787</v>
      </c>
      <c r="O94" s="38">
        <f t="shared" si="21"/>
        <v>0.74153088965788383</v>
      </c>
      <c r="P94" s="33">
        <v>9937692</v>
      </c>
      <c r="Q94" s="33">
        <v>37461947</v>
      </c>
      <c r="R94" s="33">
        <v>36971524</v>
      </c>
      <c r="S94" s="33">
        <v>28377749</v>
      </c>
      <c r="T94" s="38">
        <f t="shared" si="22"/>
        <v>0.76755691758879074</v>
      </c>
      <c r="U94" s="38">
        <f t="shared" si="23"/>
        <v>2.6684364941074845E-2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305249985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65719641</v>
      </c>
      <c r="K96" s="39">
        <f t="shared" si="18"/>
        <v>0.21529776979350221</v>
      </c>
      <c r="L96" s="34">
        <f>SUM(L92:L95)</f>
        <v>0</v>
      </c>
      <c r="M96" s="39">
        <f t="shared" si="19"/>
        <v>0</v>
      </c>
      <c r="N96" s="34">
        <f t="shared" si="20"/>
        <v>209623198</v>
      </c>
      <c r="O96" s="39">
        <f t="shared" si="21"/>
        <v>0.68672631712004839</v>
      </c>
      <c r="P96" s="34">
        <f>SUM(P92:P95)</f>
        <v>65546235</v>
      </c>
      <c r="Q96" s="34">
        <f>SUM(Q92:Q95)</f>
        <v>260060577</v>
      </c>
      <c r="R96" s="34">
        <f>SUM(R92:R95)</f>
        <v>257949116</v>
      </c>
      <c r="S96" s="34">
        <f>SUM(S92:S95)</f>
        <v>200440627</v>
      </c>
      <c r="T96" s="39">
        <f t="shared" si="22"/>
        <v>0.77705490954270218</v>
      </c>
      <c r="U96" s="39">
        <f t="shared" si="23"/>
        <v>2.6455524104473938E-3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253715452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64562558</v>
      </c>
      <c r="K97" s="38">
        <f t="shared" si="18"/>
        <v>0.25446837191453359</v>
      </c>
      <c r="L97" s="33">
        <v>0</v>
      </c>
      <c r="M97" s="38">
        <f t="shared" si="19"/>
        <v>0</v>
      </c>
      <c r="N97" s="33">
        <f t="shared" si="20"/>
        <v>224133263</v>
      </c>
      <c r="O97" s="38">
        <f t="shared" si="21"/>
        <v>0.88340407032047852</v>
      </c>
      <c r="P97" s="33">
        <v>60203806</v>
      </c>
      <c r="Q97" s="33">
        <v>272253646</v>
      </c>
      <c r="R97" s="33">
        <v>254695291</v>
      </c>
      <c r="S97" s="33">
        <v>230647016</v>
      </c>
      <c r="T97" s="38">
        <f t="shared" si="22"/>
        <v>0.9055802134951918</v>
      </c>
      <c r="U97" s="38">
        <f t="shared" si="23"/>
        <v>7.2399940960543363E-2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80652480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28715119</v>
      </c>
      <c r="K98" s="38">
        <f t="shared" si="18"/>
        <v>0.35603516469673346</v>
      </c>
      <c r="L98" s="33">
        <v>0</v>
      </c>
      <c r="M98" s="38">
        <f t="shared" si="19"/>
        <v>0</v>
      </c>
      <c r="N98" s="33">
        <f t="shared" si="20"/>
        <v>93497758</v>
      </c>
      <c r="O98" s="38">
        <f t="shared" si="21"/>
        <v>1.1592669934018147</v>
      </c>
      <c r="P98" s="33">
        <v>21989985</v>
      </c>
      <c r="Q98" s="33">
        <v>100597002</v>
      </c>
      <c r="R98" s="33">
        <v>98289323</v>
      </c>
      <c r="S98" s="33">
        <v>230254501</v>
      </c>
      <c r="T98" s="38">
        <f t="shared" si="22"/>
        <v>2.342619665820671</v>
      </c>
      <c r="U98" s="38">
        <f t="shared" si="23"/>
        <v>0.30582712994119832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103152914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24904402</v>
      </c>
      <c r="K99" s="38">
        <f t="shared" si="18"/>
        <v>0.24143188044110903</v>
      </c>
      <c r="L99" s="33">
        <v>0</v>
      </c>
      <c r="M99" s="38">
        <f t="shared" si="19"/>
        <v>0</v>
      </c>
      <c r="N99" s="33">
        <f t="shared" si="20"/>
        <v>78709263</v>
      </c>
      <c r="O99" s="38">
        <f t="shared" si="21"/>
        <v>0.7630347989975349</v>
      </c>
      <c r="P99" s="33">
        <v>46539952</v>
      </c>
      <c r="Q99" s="33">
        <v>95658274</v>
      </c>
      <c r="R99" s="33">
        <v>112100169</v>
      </c>
      <c r="S99" s="33">
        <v>93391015</v>
      </c>
      <c r="T99" s="38">
        <f t="shared" si="22"/>
        <v>0.83310324893444188</v>
      </c>
      <c r="U99" s="38">
        <f t="shared" si="23"/>
        <v>-0.46488122720882907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437520846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118182079</v>
      </c>
      <c r="K101" s="39">
        <f>IF(($E101     =0),0,($J101     /$E101     ))</f>
        <v>0.27011759572251332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396340284</v>
      </c>
      <c r="O101" s="39">
        <f>IF(($E101     =0),0,($N101     /$E101     ))</f>
        <v>0.90587748589240935</v>
      </c>
      <c r="P101" s="34">
        <f>SUM(P97:P100)</f>
        <v>128733743</v>
      </c>
      <c r="Q101" s="34">
        <f>SUM(Q97:Q100)</f>
        <v>468508922</v>
      </c>
      <c r="R101" s="34">
        <f>SUM(R97:R100)</f>
        <v>465084783</v>
      </c>
      <c r="S101" s="34">
        <f>SUM(S97:S100)</f>
        <v>554292532</v>
      </c>
      <c r="T101" s="39">
        <f>IF(($R101     =0),0,($S101     /$R101     ))</f>
        <v>1.1918096490376895</v>
      </c>
      <c r="U101" s="39">
        <f>IF(($P101     =0),0,(($J101     /$P101     )-1))</f>
        <v>-8.1965021400799309E-2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6909165904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2124791929</v>
      </c>
      <c r="K102" s="39">
        <f>IF(($E102     =0),0,($J102     /$E102     ))</f>
        <v>0.30753233581637845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6494764604</v>
      </c>
      <c r="O102" s="39">
        <f>IF(($E102     =0),0,($N102     /$E102     ))</f>
        <v>0.94002151551172242</v>
      </c>
      <c r="P102" s="34">
        <f>SUM(P88:P90,P92:P95,P97:P100)</f>
        <v>1839633706</v>
      </c>
      <c r="Q102" s="34">
        <f>SUM(Q88:Q90,Q92:Q95,Q97:Q100)</f>
        <v>7694389835</v>
      </c>
      <c r="R102" s="34">
        <f>SUM(R88:R90,R92:R95,R97:R100)</f>
        <v>6769256979</v>
      </c>
      <c r="S102" s="34">
        <f>SUM(S88:S90,S92:S95,S97:S100)</f>
        <v>5904285502</v>
      </c>
      <c r="T102" s="39">
        <f>IF(($R102     =0),0,($S102     /$R102     ))</f>
        <v>0.87222061746460988</v>
      </c>
      <c r="U102" s="39">
        <f>IF(($P102     =0),0,(($J102     /$P102     )-1))</f>
        <v>0.15500815301978377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352613880</v>
      </c>
      <c r="K105" s="38">
        <f t="shared" ref="K105:K136" si="26">IF(($E105     =0),0,($J105     /$E105     ))</f>
        <v>0.28297551567669593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938980092</v>
      </c>
      <c r="O105" s="38">
        <f t="shared" ref="O105:O136" si="29">IF(($E105     =0),0,($N105     /$E105     ))</f>
        <v>0.7535391849687012</v>
      </c>
      <c r="P105" s="33">
        <v>130899800</v>
      </c>
      <c r="Q105" s="33">
        <v>1246459560</v>
      </c>
      <c r="R105" s="33">
        <v>1246459560</v>
      </c>
      <c r="S105" s="33">
        <v>669919761</v>
      </c>
      <c r="T105" s="38">
        <f t="shared" ref="T105:T136" si="30">IF(($R105     =0),0,($S105     /$R105     ))</f>
        <v>0.53745807926572442</v>
      </c>
      <c r="U105" s="38">
        <f t="shared" ref="U105:U136" si="31">IF(($P105     =0),0,(($J105     /$P105     )-1))</f>
        <v>1.6937694328028003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352613880</v>
      </c>
      <c r="K106" s="39">
        <f t="shared" si="26"/>
        <v>0.28297551567669593</v>
      </c>
      <c r="L106" s="34">
        <f>L105</f>
        <v>0</v>
      </c>
      <c r="M106" s="39">
        <f t="shared" si="27"/>
        <v>0</v>
      </c>
      <c r="N106" s="34">
        <f t="shared" si="28"/>
        <v>938980092</v>
      </c>
      <c r="O106" s="39">
        <f t="shared" si="29"/>
        <v>0.7535391849687012</v>
      </c>
      <c r="P106" s="34">
        <f>P105</f>
        <v>130899800</v>
      </c>
      <c r="Q106" s="34">
        <f>Q105</f>
        <v>1246459560</v>
      </c>
      <c r="R106" s="34">
        <f>R105</f>
        <v>1246459560</v>
      </c>
      <c r="S106" s="34">
        <f>S105</f>
        <v>669919761</v>
      </c>
      <c r="T106" s="39">
        <f t="shared" si="30"/>
        <v>0.53745807926572442</v>
      </c>
      <c r="U106" s="39">
        <f t="shared" si="31"/>
        <v>1.6937694328028003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9981163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2253181</v>
      </c>
      <c r="K107" s="38">
        <f t="shared" si="26"/>
        <v>0.22574333271583683</v>
      </c>
      <c r="L107" s="33">
        <v>0</v>
      </c>
      <c r="M107" s="38">
        <f t="shared" si="27"/>
        <v>0</v>
      </c>
      <c r="N107" s="33">
        <f t="shared" si="28"/>
        <v>8786141</v>
      </c>
      <c r="O107" s="38">
        <f t="shared" si="29"/>
        <v>0.8802722688728758</v>
      </c>
      <c r="P107" s="33">
        <v>2232928</v>
      </c>
      <c r="Q107" s="33">
        <v>10052289</v>
      </c>
      <c r="R107" s="33">
        <v>9875187</v>
      </c>
      <c r="S107" s="33">
        <v>8362883</v>
      </c>
      <c r="T107" s="38">
        <f t="shared" si="30"/>
        <v>0.84685819114108929</v>
      </c>
      <c r="U107" s="38">
        <f t="shared" si="31"/>
        <v>9.0701536278823269E-3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927055</v>
      </c>
      <c r="K109" s="38">
        <f t="shared" si="26"/>
        <v>9.1836906537963933E-2</v>
      </c>
      <c r="L109" s="33">
        <v>0</v>
      </c>
      <c r="M109" s="38">
        <f t="shared" si="27"/>
        <v>0</v>
      </c>
      <c r="N109" s="33">
        <f t="shared" si="28"/>
        <v>8936696</v>
      </c>
      <c r="O109" s="38">
        <f t="shared" si="29"/>
        <v>0.88529646602434175</v>
      </c>
      <c r="P109" s="33">
        <v>1652717</v>
      </c>
      <c r="Q109" s="33">
        <v>8566128</v>
      </c>
      <c r="R109" s="33">
        <v>8516128</v>
      </c>
      <c r="S109" s="33">
        <v>8222072</v>
      </c>
      <c r="T109" s="38">
        <f t="shared" si="30"/>
        <v>0.9654706927843264</v>
      </c>
      <c r="U109" s="38">
        <f t="shared" si="31"/>
        <v>-0.4390721460479925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77777796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16906390</v>
      </c>
      <c r="K110" s="38">
        <f t="shared" si="26"/>
        <v>0.21736782050239634</v>
      </c>
      <c r="L110" s="33">
        <v>0</v>
      </c>
      <c r="M110" s="38">
        <f t="shared" si="27"/>
        <v>0</v>
      </c>
      <c r="N110" s="33">
        <f t="shared" si="28"/>
        <v>60244039</v>
      </c>
      <c r="O110" s="38">
        <f t="shared" si="29"/>
        <v>0.77456603424452908</v>
      </c>
      <c r="P110" s="33">
        <v>16496377</v>
      </c>
      <c r="Q110" s="33">
        <v>68114851</v>
      </c>
      <c r="R110" s="33">
        <v>74518485</v>
      </c>
      <c r="S110" s="33">
        <v>57368575</v>
      </c>
      <c r="T110" s="38">
        <f t="shared" si="30"/>
        <v>0.76985696904600243</v>
      </c>
      <c r="U110" s="38">
        <f t="shared" si="31"/>
        <v>2.485473022349094E-2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97853539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20086626</v>
      </c>
      <c r="K112" s="39">
        <f t="shared" si="26"/>
        <v>0.20527235095707677</v>
      </c>
      <c r="L112" s="34">
        <f>SUM(L107:L111)</f>
        <v>0</v>
      </c>
      <c r="M112" s="39">
        <f t="shared" si="27"/>
        <v>0</v>
      </c>
      <c r="N112" s="34">
        <f t="shared" si="28"/>
        <v>77966876</v>
      </c>
      <c r="O112" s="39">
        <f t="shared" si="29"/>
        <v>0.79677114181838637</v>
      </c>
      <c r="P112" s="34">
        <f>SUM(P107:P111)</f>
        <v>20382022</v>
      </c>
      <c r="Q112" s="34">
        <f>SUM(Q107:Q111)</f>
        <v>86757268</v>
      </c>
      <c r="R112" s="34">
        <f>SUM(R107:R111)</f>
        <v>92933800</v>
      </c>
      <c r="S112" s="34">
        <f>SUM(S107:S111)</f>
        <v>73953530</v>
      </c>
      <c r="T112" s="39">
        <f t="shared" si="30"/>
        <v>0.79576569558115562</v>
      </c>
      <c r="U112" s="39">
        <f t="shared" si="31"/>
        <v>-1.4492968362020187E-2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17772968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4384628</v>
      </c>
      <c r="K114" s="38">
        <f t="shared" si="26"/>
        <v>0.24670207024510482</v>
      </c>
      <c r="L114" s="33">
        <v>0</v>
      </c>
      <c r="M114" s="38">
        <f t="shared" si="27"/>
        <v>0</v>
      </c>
      <c r="N114" s="33">
        <f t="shared" si="28"/>
        <v>15501772</v>
      </c>
      <c r="O114" s="38">
        <f t="shared" si="29"/>
        <v>0.87221065159178812</v>
      </c>
      <c r="P114" s="33">
        <v>3219298</v>
      </c>
      <c r="Q114" s="33">
        <v>15277285</v>
      </c>
      <c r="R114" s="33">
        <v>16224484</v>
      </c>
      <c r="S114" s="33">
        <v>14011359</v>
      </c>
      <c r="T114" s="38">
        <f t="shared" si="30"/>
        <v>0.86359350473025831</v>
      </c>
      <c r="U114" s="38">
        <f t="shared" si="31"/>
        <v>0.36198264342101916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1033442</v>
      </c>
      <c r="K115" s="38">
        <f t="shared" si="26"/>
        <v>0.2540264905383034</v>
      </c>
      <c r="L115" s="33">
        <v>0</v>
      </c>
      <c r="M115" s="38">
        <f t="shared" si="27"/>
        <v>0</v>
      </c>
      <c r="N115" s="33">
        <f t="shared" si="28"/>
        <v>3104900</v>
      </c>
      <c r="O115" s="38">
        <f t="shared" si="29"/>
        <v>0.76320378934896993</v>
      </c>
      <c r="P115" s="33">
        <v>996978</v>
      </c>
      <c r="Q115" s="33">
        <v>3955005</v>
      </c>
      <c r="R115" s="33">
        <v>3955005</v>
      </c>
      <c r="S115" s="33">
        <v>2652348</v>
      </c>
      <c r="T115" s="38">
        <f t="shared" si="30"/>
        <v>0.67063075773608383</v>
      </c>
      <c r="U115" s="38">
        <f t="shared" si="31"/>
        <v>3.6574528224293745E-2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90000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45409</v>
      </c>
      <c r="K116" s="38">
        <f t="shared" si="26"/>
        <v>0.50454444444444446</v>
      </c>
      <c r="L116" s="33">
        <v>0</v>
      </c>
      <c r="M116" s="38">
        <f t="shared" si="27"/>
        <v>0</v>
      </c>
      <c r="N116" s="33">
        <f t="shared" si="28"/>
        <v>45409</v>
      </c>
      <c r="O116" s="38">
        <f t="shared" si="29"/>
        <v>0.50454444444444446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132810538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-32266068</v>
      </c>
      <c r="K117" s="38">
        <f t="shared" si="26"/>
        <v>-0.24294810100084077</v>
      </c>
      <c r="L117" s="33">
        <v>0</v>
      </c>
      <c r="M117" s="38">
        <f t="shared" si="27"/>
        <v>0</v>
      </c>
      <c r="N117" s="33">
        <f t="shared" si="28"/>
        <v>104369367</v>
      </c>
      <c r="O117" s="38">
        <f t="shared" si="29"/>
        <v>0.78585154891850528</v>
      </c>
      <c r="P117" s="33">
        <v>218836947</v>
      </c>
      <c r="Q117" s="33">
        <v>166918911</v>
      </c>
      <c r="R117" s="33">
        <v>166918911</v>
      </c>
      <c r="S117" s="33">
        <v>428908291</v>
      </c>
      <c r="T117" s="38">
        <f t="shared" si="30"/>
        <v>2.5695608030895913</v>
      </c>
      <c r="U117" s="38">
        <f t="shared" si="31"/>
        <v>-1.1474434205116195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139215</v>
      </c>
      <c r="K118" s="38">
        <f t="shared" si="26"/>
        <v>0.23331445120030034</v>
      </c>
      <c r="L118" s="33">
        <v>0</v>
      </c>
      <c r="M118" s="38">
        <f t="shared" si="27"/>
        <v>0</v>
      </c>
      <c r="N118" s="33">
        <f t="shared" si="28"/>
        <v>416570</v>
      </c>
      <c r="O118" s="38">
        <f t="shared" si="29"/>
        <v>0.69814172996091739</v>
      </c>
      <c r="P118" s="33">
        <v>133374</v>
      </c>
      <c r="Q118" s="33">
        <v>574287</v>
      </c>
      <c r="R118" s="33">
        <v>574287</v>
      </c>
      <c r="S118" s="33">
        <v>400122</v>
      </c>
      <c r="T118" s="38">
        <f t="shared" si="30"/>
        <v>0.69672829090681143</v>
      </c>
      <c r="U118" s="38">
        <f t="shared" si="31"/>
        <v>4.3794142786450108E-2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5781125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321199</v>
      </c>
      <c r="K119" s="38">
        <f t="shared" si="26"/>
        <v>5.5559947242102531E-2</v>
      </c>
      <c r="L119" s="33">
        <v>0</v>
      </c>
      <c r="M119" s="38">
        <f t="shared" si="27"/>
        <v>0</v>
      </c>
      <c r="N119" s="33">
        <f t="shared" si="28"/>
        <v>946552</v>
      </c>
      <c r="O119" s="38">
        <f t="shared" si="29"/>
        <v>0.16373145365305194</v>
      </c>
      <c r="P119" s="33">
        <v>18981727</v>
      </c>
      <c r="Q119" s="33">
        <v>5241757</v>
      </c>
      <c r="R119" s="33">
        <v>5085022</v>
      </c>
      <c r="S119" s="33">
        <v>19401738</v>
      </c>
      <c r="T119" s="38">
        <f t="shared" si="30"/>
        <v>3.8154678583494821</v>
      </c>
      <c r="U119" s="38">
        <f t="shared" si="31"/>
        <v>-0.98307851545857761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161119560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-26342175</v>
      </c>
      <c r="K121" s="39">
        <f t="shared" si="26"/>
        <v>-0.16349458129106112</v>
      </c>
      <c r="L121" s="34">
        <f>SUM(L113:L120)</f>
        <v>0</v>
      </c>
      <c r="M121" s="39">
        <f t="shared" si="27"/>
        <v>0</v>
      </c>
      <c r="N121" s="34">
        <f t="shared" si="28"/>
        <v>124384570</v>
      </c>
      <c r="O121" s="39">
        <f t="shared" si="29"/>
        <v>0.77200167378808626</v>
      </c>
      <c r="P121" s="34">
        <f>SUM(P113:P120)</f>
        <v>242168324</v>
      </c>
      <c r="Q121" s="34">
        <f>SUM(Q113:Q120)</f>
        <v>191967245</v>
      </c>
      <c r="R121" s="34">
        <f>SUM(R113:R120)</f>
        <v>192757709</v>
      </c>
      <c r="S121" s="34">
        <f>SUM(S113:S120)</f>
        <v>465373858</v>
      </c>
      <c r="T121" s="39">
        <f t="shared" si="30"/>
        <v>2.4142944031359077</v>
      </c>
      <c r="U121" s="39">
        <f t="shared" si="31"/>
        <v>-1.1087763030477924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2156345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323112</v>
      </c>
      <c r="K122" s="38">
        <f t="shared" si="26"/>
        <v>0.14984244172430664</v>
      </c>
      <c r="L122" s="33">
        <v>0</v>
      </c>
      <c r="M122" s="38">
        <f t="shared" si="27"/>
        <v>0</v>
      </c>
      <c r="N122" s="33">
        <f t="shared" si="28"/>
        <v>1399915</v>
      </c>
      <c r="O122" s="38">
        <f t="shared" si="29"/>
        <v>0.6492073392708495</v>
      </c>
      <c r="P122" s="33">
        <v>740072</v>
      </c>
      <c r="Q122" s="33">
        <v>2845050</v>
      </c>
      <c r="R122" s="33">
        <v>2945050</v>
      </c>
      <c r="S122" s="33">
        <v>2213458</v>
      </c>
      <c r="T122" s="38">
        <f t="shared" si="30"/>
        <v>0.75158588139420379</v>
      </c>
      <c r="U122" s="38">
        <f t="shared" si="31"/>
        <v>-0.56340464171053628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9798056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2308782</v>
      </c>
      <c r="K123" s="38">
        <f t="shared" si="26"/>
        <v>0.2356367426354779</v>
      </c>
      <c r="L123" s="33">
        <v>0</v>
      </c>
      <c r="M123" s="38">
        <f t="shared" si="27"/>
        <v>0</v>
      </c>
      <c r="N123" s="33">
        <f t="shared" si="28"/>
        <v>7208322</v>
      </c>
      <c r="O123" s="38">
        <f t="shared" si="29"/>
        <v>0.73568899789917508</v>
      </c>
      <c r="P123" s="33">
        <v>2052988</v>
      </c>
      <c r="Q123" s="33">
        <v>9183420</v>
      </c>
      <c r="R123" s="33">
        <v>8292420</v>
      </c>
      <c r="S123" s="33">
        <v>5481043</v>
      </c>
      <c r="T123" s="38">
        <f t="shared" si="30"/>
        <v>0.66097025958646571</v>
      </c>
      <c r="U123" s="38">
        <f t="shared" si="31"/>
        <v>0.12459595477421193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91471108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23312788</v>
      </c>
      <c r="K124" s="38">
        <f t="shared" si="26"/>
        <v>0.25486504438100827</v>
      </c>
      <c r="L124" s="33">
        <v>0</v>
      </c>
      <c r="M124" s="38">
        <f t="shared" si="27"/>
        <v>0</v>
      </c>
      <c r="N124" s="33">
        <f t="shared" si="28"/>
        <v>86145573</v>
      </c>
      <c r="O124" s="38">
        <f t="shared" si="29"/>
        <v>0.94177904787159683</v>
      </c>
      <c r="P124" s="33">
        <v>26331175</v>
      </c>
      <c r="Q124" s="33">
        <v>88329492</v>
      </c>
      <c r="R124" s="33">
        <v>100205788</v>
      </c>
      <c r="S124" s="33">
        <v>94538918</v>
      </c>
      <c r="T124" s="38">
        <f t="shared" si="30"/>
        <v>0.9434476778926183</v>
      </c>
      <c r="U124" s="38">
        <f t="shared" si="31"/>
        <v>-0.11463168658443845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103425509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25944682</v>
      </c>
      <c r="K126" s="39">
        <f t="shared" si="26"/>
        <v>0.25085380048746003</v>
      </c>
      <c r="L126" s="34">
        <f>SUM(L122:L125)</f>
        <v>0</v>
      </c>
      <c r="M126" s="39">
        <f t="shared" si="27"/>
        <v>0</v>
      </c>
      <c r="N126" s="34">
        <f t="shared" si="28"/>
        <v>94753810</v>
      </c>
      <c r="O126" s="39">
        <f t="shared" si="29"/>
        <v>0.91615512378092334</v>
      </c>
      <c r="P126" s="34">
        <f>SUM(P122:P125)</f>
        <v>29124235</v>
      </c>
      <c r="Q126" s="34">
        <f>SUM(Q122:Q125)</f>
        <v>100357962</v>
      </c>
      <c r="R126" s="34">
        <f>SUM(R122:R125)</f>
        <v>111443258</v>
      </c>
      <c r="S126" s="34">
        <f>SUM(S122:S125)</f>
        <v>102233419</v>
      </c>
      <c r="T126" s="39">
        <f t="shared" si="30"/>
        <v>0.91735849108072554</v>
      </c>
      <c r="U126" s="39">
        <f t="shared" si="31"/>
        <v>-0.10917206924061695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26155130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7528994</v>
      </c>
      <c r="K127" s="38">
        <f t="shared" si="26"/>
        <v>0.28785916950135593</v>
      </c>
      <c r="L127" s="33">
        <v>0</v>
      </c>
      <c r="M127" s="38">
        <f t="shared" si="27"/>
        <v>0</v>
      </c>
      <c r="N127" s="33">
        <f t="shared" si="28"/>
        <v>19702087</v>
      </c>
      <c r="O127" s="38">
        <f t="shared" si="29"/>
        <v>0.75327811408316458</v>
      </c>
      <c r="P127" s="33">
        <v>3988584</v>
      </c>
      <c r="Q127" s="33">
        <v>24533228</v>
      </c>
      <c r="R127" s="33">
        <v>25598094</v>
      </c>
      <c r="S127" s="33">
        <v>18751714</v>
      </c>
      <c r="T127" s="38">
        <f t="shared" si="30"/>
        <v>0.73254336826796562</v>
      </c>
      <c r="U127" s="38">
        <f t="shared" si="31"/>
        <v>0.88763581260918656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525690</v>
      </c>
      <c r="K128" s="38">
        <f t="shared" si="26"/>
        <v>0.22634816859879336</v>
      </c>
      <c r="L128" s="33">
        <v>0</v>
      </c>
      <c r="M128" s="38">
        <f t="shared" si="27"/>
        <v>0</v>
      </c>
      <c r="N128" s="33">
        <f t="shared" si="28"/>
        <v>1647667</v>
      </c>
      <c r="O128" s="38">
        <f t="shared" si="29"/>
        <v>0.70944170121301153</v>
      </c>
      <c r="P128" s="33">
        <v>424139</v>
      </c>
      <c r="Q128" s="33">
        <v>2187922</v>
      </c>
      <c r="R128" s="33">
        <v>2187923</v>
      </c>
      <c r="S128" s="33">
        <v>1296308</v>
      </c>
      <c r="T128" s="38">
        <f t="shared" si="30"/>
        <v>0.59248337350080416</v>
      </c>
      <c r="U128" s="38">
        <f t="shared" si="31"/>
        <v>0.23942858355397645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224292</v>
      </c>
      <c r="K129" s="38">
        <f t="shared" si="26"/>
        <v>0.41588233985270229</v>
      </c>
      <c r="L129" s="33">
        <v>0</v>
      </c>
      <c r="M129" s="38">
        <f t="shared" si="27"/>
        <v>0</v>
      </c>
      <c r="N129" s="33">
        <f t="shared" si="28"/>
        <v>469378</v>
      </c>
      <c r="O129" s="38">
        <f t="shared" si="29"/>
        <v>0.8703209250235483</v>
      </c>
      <c r="P129" s="33">
        <v>84539</v>
      </c>
      <c r="Q129" s="33">
        <v>399996</v>
      </c>
      <c r="R129" s="33">
        <v>399996</v>
      </c>
      <c r="S129" s="33">
        <v>282303</v>
      </c>
      <c r="T129" s="38">
        <f t="shared" si="30"/>
        <v>0.70576455764557644</v>
      </c>
      <c r="U129" s="38">
        <f t="shared" si="31"/>
        <v>1.6531186789529091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12678862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2350208</v>
      </c>
      <c r="K130" s="38">
        <f t="shared" si="26"/>
        <v>0.18536427007408079</v>
      </c>
      <c r="L130" s="33">
        <v>0</v>
      </c>
      <c r="M130" s="38">
        <f t="shared" si="27"/>
        <v>0</v>
      </c>
      <c r="N130" s="33">
        <f t="shared" si="28"/>
        <v>7310449</v>
      </c>
      <c r="O130" s="38">
        <f t="shared" si="29"/>
        <v>0.57658557999921445</v>
      </c>
      <c r="P130" s="33">
        <v>1948810</v>
      </c>
      <c r="Q130" s="33">
        <v>10165728</v>
      </c>
      <c r="R130" s="33">
        <v>10165728</v>
      </c>
      <c r="S130" s="33">
        <v>6385954</v>
      </c>
      <c r="T130" s="38">
        <f t="shared" si="30"/>
        <v>0.62818462189820545</v>
      </c>
      <c r="U130" s="38">
        <f t="shared" si="31"/>
        <v>0.20597082322032412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41695792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10629184</v>
      </c>
      <c r="K132" s="39">
        <f t="shared" si="26"/>
        <v>0.25492222332651698</v>
      </c>
      <c r="L132" s="34">
        <f>SUM(L127:L131)</f>
        <v>0</v>
      </c>
      <c r="M132" s="39">
        <f t="shared" si="27"/>
        <v>0</v>
      </c>
      <c r="N132" s="34">
        <f t="shared" si="28"/>
        <v>29129581</v>
      </c>
      <c r="O132" s="39">
        <f t="shared" si="29"/>
        <v>0.69862160191129119</v>
      </c>
      <c r="P132" s="34">
        <f>SUM(P127:P131)</f>
        <v>6446072</v>
      </c>
      <c r="Q132" s="34">
        <f>SUM(Q127:Q131)</f>
        <v>37286874</v>
      </c>
      <c r="R132" s="34">
        <f>SUM(R127:R131)</f>
        <v>38351741</v>
      </c>
      <c r="S132" s="34">
        <f>SUM(S127:S131)</f>
        <v>26716279</v>
      </c>
      <c r="T132" s="39">
        <f t="shared" si="30"/>
        <v>0.69661189566335469</v>
      </c>
      <c r="U132" s="39">
        <f t="shared" si="31"/>
        <v>0.6489396953679698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139816311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34680253</v>
      </c>
      <c r="K133" s="38">
        <f t="shared" si="26"/>
        <v>0.24804153930223491</v>
      </c>
      <c r="L133" s="33">
        <v>0</v>
      </c>
      <c r="M133" s="38">
        <f t="shared" si="27"/>
        <v>0</v>
      </c>
      <c r="N133" s="33">
        <f t="shared" si="28"/>
        <v>114596403</v>
      </c>
      <c r="O133" s="38">
        <f t="shared" si="29"/>
        <v>0.81962113132851855</v>
      </c>
      <c r="P133" s="33">
        <v>32699053</v>
      </c>
      <c r="Q133" s="33">
        <v>135294638</v>
      </c>
      <c r="R133" s="33">
        <v>132122197</v>
      </c>
      <c r="S133" s="33">
        <v>115354658</v>
      </c>
      <c r="T133" s="38">
        <f t="shared" si="30"/>
        <v>0.87309067377981919</v>
      </c>
      <c r="U133" s="38">
        <f t="shared" si="31"/>
        <v>6.0588910632977555E-2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1847113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458163</v>
      </c>
      <c r="K134" s="38">
        <f t="shared" si="26"/>
        <v>0.24804275645290785</v>
      </c>
      <c r="L134" s="33">
        <v>0</v>
      </c>
      <c r="M134" s="38">
        <f t="shared" si="27"/>
        <v>0</v>
      </c>
      <c r="N134" s="33">
        <f t="shared" si="28"/>
        <v>1221480</v>
      </c>
      <c r="O134" s="38">
        <f t="shared" si="29"/>
        <v>0.66129143154750147</v>
      </c>
      <c r="P134" s="33">
        <v>440136</v>
      </c>
      <c r="Q134" s="33">
        <v>1729576</v>
      </c>
      <c r="R134" s="33">
        <v>1729576</v>
      </c>
      <c r="S134" s="33">
        <v>1319698</v>
      </c>
      <c r="T134" s="38">
        <f t="shared" si="30"/>
        <v>0.76301821949425752</v>
      </c>
      <c r="U134" s="38">
        <f t="shared" si="31"/>
        <v>4.0957794863405894E-2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5819720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1410099</v>
      </c>
      <c r="K135" s="38">
        <f t="shared" si="26"/>
        <v>0.24229670843270809</v>
      </c>
      <c r="L135" s="33">
        <v>0</v>
      </c>
      <c r="M135" s="38">
        <f t="shared" si="27"/>
        <v>0</v>
      </c>
      <c r="N135" s="33">
        <f t="shared" si="28"/>
        <v>3047341</v>
      </c>
      <c r="O135" s="38">
        <f t="shared" si="29"/>
        <v>0.52362330146467528</v>
      </c>
      <c r="P135" s="33">
        <v>2650806</v>
      </c>
      <c r="Q135" s="33">
        <v>12970638</v>
      </c>
      <c r="R135" s="33">
        <v>12573583</v>
      </c>
      <c r="S135" s="33">
        <v>4563300</v>
      </c>
      <c r="T135" s="38">
        <f t="shared" si="30"/>
        <v>0.36292757601393333</v>
      </c>
      <c r="U135" s="38">
        <f t="shared" si="31"/>
        <v>-0.46804896322099765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147483144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36548515</v>
      </c>
      <c r="K137" s="39">
        <f t="shared" ref="K137:K170" si="34">IF(($E137     =0),0,($J137     /$E137     ))</f>
        <v>0.24781486215129778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118865224</v>
      </c>
      <c r="O137" s="39">
        <f t="shared" ref="O137:O170" si="37">IF(($E137     =0),0,($N137     /$E137     ))</f>
        <v>0.80595802866800836</v>
      </c>
      <c r="P137" s="34">
        <f>SUM(P133:P136)</f>
        <v>35789995</v>
      </c>
      <c r="Q137" s="34">
        <f>SUM(Q133:Q136)</f>
        <v>149994852</v>
      </c>
      <c r="R137" s="34">
        <f>SUM(R133:R136)</f>
        <v>146425356</v>
      </c>
      <c r="S137" s="34">
        <f>SUM(S133:S136)</f>
        <v>121237656</v>
      </c>
      <c r="T137" s="39">
        <f t="shared" ref="T137:T170" si="38">IF(($R137     =0),0,($S137     /$R137     ))</f>
        <v>0.82798266169146273</v>
      </c>
      <c r="U137" s="39">
        <f t="shared" ref="U137:U170" si="39">IF(($P137     =0),0,(($J137     /$P137     )-1))</f>
        <v>2.1193632466280032E-2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18649583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3036573</v>
      </c>
      <c r="K139" s="38">
        <f t="shared" si="34"/>
        <v>0.16282256820434002</v>
      </c>
      <c r="L139" s="33">
        <v>0</v>
      </c>
      <c r="M139" s="38">
        <f t="shared" si="35"/>
        <v>0</v>
      </c>
      <c r="N139" s="33">
        <f t="shared" si="36"/>
        <v>9221973</v>
      </c>
      <c r="O139" s="38">
        <f t="shared" si="37"/>
        <v>0.4944868204291753</v>
      </c>
      <c r="P139" s="33">
        <v>11500549</v>
      </c>
      <c r="Q139" s="33">
        <v>16758919</v>
      </c>
      <c r="R139" s="33">
        <v>18758919</v>
      </c>
      <c r="S139" s="33">
        <v>26070208</v>
      </c>
      <c r="T139" s="38">
        <f t="shared" si="38"/>
        <v>1.3897500170452253</v>
      </c>
      <c r="U139" s="38">
        <f t="shared" si="39"/>
        <v>-0.73596277882038508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25162887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5121195</v>
      </c>
      <c r="K140" s="38">
        <f t="shared" si="34"/>
        <v>0.20352175805582245</v>
      </c>
      <c r="L140" s="33">
        <v>0</v>
      </c>
      <c r="M140" s="38">
        <f t="shared" si="35"/>
        <v>0</v>
      </c>
      <c r="N140" s="33">
        <f t="shared" si="36"/>
        <v>16963380</v>
      </c>
      <c r="O140" s="38">
        <f t="shared" si="37"/>
        <v>0.67414283583596746</v>
      </c>
      <c r="P140" s="33">
        <v>4083108</v>
      </c>
      <c r="Q140" s="33">
        <v>18418653</v>
      </c>
      <c r="R140" s="33">
        <v>18418653</v>
      </c>
      <c r="S140" s="33">
        <v>13894292</v>
      </c>
      <c r="T140" s="38">
        <f t="shared" si="38"/>
        <v>0.75435983293675168</v>
      </c>
      <c r="U140" s="38">
        <f t="shared" si="39"/>
        <v>0.25423941762010704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332836</v>
      </c>
      <c r="K141" s="38">
        <f t="shared" si="34"/>
        <v>0.17334558287397556</v>
      </c>
      <c r="L141" s="33">
        <v>0</v>
      </c>
      <c r="M141" s="38">
        <f t="shared" si="35"/>
        <v>0</v>
      </c>
      <c r="N141" s="33">
        <f t="shared" si="36"/>
        <v>1336962</v>
      </c>
      <c r="O141" s="38">
        <f t="shared" si="37"/>
        <v>0.69630826344012098</v>
      </c>
      <c r="P141" s="33">
        <v>481415</v>
      </c>
      <c r="Q141" s="33">
        <v>1848000</v>
      </c>
      <c r="R141" s="33">
        <v>1848000</v>
      </c>
      <c r="S141" s="33">
        <v>1434177</v>
      </c>
      <c r="T141" s="38">
        <f t="shared" si="38"/>
        <v>0.77606980519480517</v>
      </c>
      <c r="U141" s="38">
        <f t="shared" si="39"/>
        <v>-0.3086297684949576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2682170</v>
      </c>
      <c r="K142" s="38">
        <f t="shared" si="34"/>
        <v>0.23724308807944963</v>
      </c>
      <c r="L142" s="33">
        <v>0</v>
      </c>
      <c r="M142" s="38">
        <f t="shared" si="35"/>
        <v>0</v>
      </c>
      <c r="N142" s="33">
        <f t="shared" si="36"/>
        <v>8177883</v>
      </c>
      <c r="O142" s="38">
        <f t="shared" si="37"/>
        <v>0.72334945841331233</v>
      </c>
      <c r="P142" s="33">
        <v>2613159</v>
      </c>
      <c r="Q142" s="33">
        <v>10382700</v>
      </c>
      <c r="R142" s="33">
        <v>10382700</v>
      </c>
      <c r="S142" s="33">
        <v>7733330</v>
      </c>
      <c r="T142" s="38">
        <f t="shared" si="38"/>
        <v>0.74482841650052489</v>
      </c>
      <c r="U142" s="38">
        <f t="shared" si="39"/>
        <v>2.6409032133138499E-2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57038119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11172774</v>
      </c>
      <c r="K144" s="39">
        <f t="shared" si="34"/>
        <v>0.1958825816117814</v>
      </c>
      <c r="L144" s="34">
        <f>SUM(L138:L143)</f>
        <v>0</v>
      </c>
      <c r="M144" s="39">
        <f t="shared" si="35"/>
        <v>0</v>
      </c>
      <c r="N144" s="34">
        <f t="shared" si="36"/>
        <v>35700198</v>
      </c>
      <c r="O144" s="39">
        <f t="shared" si="37"/>
        <v>0.62590068932672904</v>
      </c>
      <c r="P144" s="34">
        <f>SUM(P138:P143)</f>
        <v>18678231</v>
      </c>
      <c r="Q144" s="34">
        <f>SUM(Q138:Q143)</f>
        <v>51408272</v>
      </c>
      <c r="R144" s="34">
        <f>SUM(R138:R143)</f>
        <v>53408272</v>
      </c>
      <c r="S144" s="34">
        <f>SUM(S138:S143)</f>
        <v>49132007</v>
      </c>
      <c r="T144" s="39">
        <f t="shared" si="38"/>
        <v>0.9199325340464114</v>
      </c>
      <c r="U144" s="39">
        <f t="shared" si="39"/>
        <v>-0.40182911326024395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624360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156090</v>
      </c>
      <c r="K145" s="38">
        <f t="shared" si="34"/>
        <v>0.25</v>
      </c>
      <c r="L145" s="33">
        <v>0</v>
      </c>
      <c r="M145" s="38">
        <f t="shared" si="35"/>
        <v>0</v>
      </c>
      <c r="N145" s="33">
        <f t="shared" si="36"/>
        <v>468270</v>
      </c>
      <c r="O145" s="38">
        <f t="shared" si="37"/>
        <v>0.75</v>
      </c>
      <c r="P145" s="33">
        <v>156090</v>
      </c>
      <c r="Q145" s="33">
        <v>453254</v>
      </c>
      <c r="R145" s="33">
        <v>624360</v>
      </c>
      <c r="S145" s="33">
        <v>468270</v>
      </c>
      <c r="T145" s="38">
        <f t="shared" si="38"/>
        <v>0.75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16483174</v>
      </c>
      <c r="Q146" s="33">
        <v>53242798</v>
      </c>
      <c r="R146" s="33">
        <v>78398833</v>
      </c>
      <c r="S146" s="33">
        <v>66775679</v>
      </c>
      <c r="T146" s="38">
        <f t="shared" si="38"/>
        <v>0.85174327786231208</v>
      </c>
      <c r="U146" s="38">
        <f t="shared" si="39"/>
        <v>-1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22129994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18135545</v>
      </c>
      <c r="K147" s="38">
        <f t="shared" si="34"/>
        <v>0.81950067406254157</v>
      </c>
      <c r="L147" s="33">
        <v>0</v>
      </c>
      <c r="M147" s="38">
        <f t="shared" si="35"/>
        <v>0</v>
      </c>
      <c r="N147" s="33">
        <f t="shared" si="36"/>
        <v>20960248</v>
      </c>
      <c r="O147" s="38">
        <f t="shared" si="37"/>
        <v>0.94714205525767425</v>
      </c>
      <c r="P147" s="33">
        <v>2850850</v>
      </c>
      <c r="Q147" s="33">
        <v>25566378</v>
      </c>
      <c r="R147" s="33">
        <v>25425745</v>
      </c>
      <c r="S147" s="33">
        <v>23017432</v>
      </c>
      <c r="T147" s="38">
        <f t="shared" si="38"/>
        <v>0.90528053356941951</v>
      </c>
      <c r="U147" s="38">
        <f t="shared" si="39"/>
        <v>5.3614518476945472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523528</v>
      </c>
      <c r="K148" s="38">
        <f t="shared" si="34"/>
        <v>0.14213790032688611</v>
      </c>
      <c r="L148" s="33">
        <v>0</v>
      </c>
      <c r="M148" s="38">
        <f t="shared" si="35"/>
        <v>0</v>
      </c>
      <c r="N148" s="33">
        <f t="shared" si="36"/>
        <v>3155401</v>
      </c>
      <c r="O148" s="38">
        <f t="shared" si="37"/>
        <v>0.8566916627751654</v>
      </c>
      <c r="P148" s="33">
        <v>1269008</v>
      </c>
      <c r="Q148" s="33">
        <v>8767807</v>
      </c>
      <c r="R148" s="33">
        <v>8130807</v>
      </c>
      <c r="S148" s="33">
        <v>3746201</v>
      </c>
      <c r="T148" s="38">
        <f t="shared" si="38"/>
        <v>0.46074159674433302</v>
      </c>
      <c r="U148" s="38">
        <f t="shared" si="39"/>
        <v>-0.58745098533657791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26437594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18815163</v>
      </c>
      <c r="K150" s="39">
        <f t="shared" si="34"/>
        <v>0.71168212205694659</v>
      </c>
      <c r="L150" s="34">
        <f>SUM(L145:L149)</f>
        <v>0</v>
      </c>
      <c r="M150" s="39">
        <f t="shared" si="35"/>
        <v>0</v>
      </c>
      <c r="N150" s="34">
        <f t="shared" si="36"/>
        <v>42871519</v>
      </c>
      <c r="O150" s="39">
        <f t="shared" si="37"/>
        <v>1.6216119742212547</v>
      </c>
      <c r="P150" s="34">
        <f>SUM(P145:P149)</f>
        <v>20759122</v>
      </c>
      <c r="Q150" s="34">
        <f>SUM(Q145:Q149)</f>
        <v>88030237</v>
      </c>
      <c r="R150" s="34">
        <f>SUM(R145:R149)</f>
        <v>112579745</v>
      </c>
      <c r="S150" s="34">
        <f>SUM(S145:S149)</f>
        <v>94007582</v>
      </c>
      <c r="T150" s="39">
        <f t="shared" si="38"/>
        <v>0.8350310439946369</v>
      </c>
      <c r="U150" s="39">
        <f t="shared" si="39"/>
        <v>-9.3643604002134562E-2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526694</v>
      </c>
      <c r="K151" s="38">
        <f t="shared" si="34"/>
        <v>0.230960556030608</v>
      </c>
      <c r="L151" s="33">
        <v>0</v>
      </c>
      <c r="M151" s="38">
        <f t="shared" si="35"/>
        <v>0</v>
      </c>
      <c r="N151" s="33">
        <f t="shared" si="36"/>
        <v>1988901</v>
      </c>
      <c r="O151" s="38">
        <f t="shared" si="37"/>
        <v>0.872152864566204</v>
      </c>
      <c r="P151" s="33">
        <v>554112</v>
      </c>
      <c r="Q151" s="33">
        <v>2490500</v>
      </c>
      <c r="R151" s="33">
        <v>2470500</v>
      </c>
      <c r="S151" s="33">
        <v>1379614</v>
      </c>
      <c r="T151" s="38">
        <f t="shared" si="38"/>
        <v>0.55843513458814009</v>
      </c>
      <c r="U151" s="38">
        <f t="shared" si="39"/>
        <v>-4.9480971355971404E-2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192815901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47864968</v>
      </c>
      <c r="K152" s="38">
        <f t="shared" si="34"/>
        <v>0.24824180864626927</v>
      </c>
      <c r="L152" s="33">
        <v>0</v>
      </c>
      <c r="M152" s="38">
        <f t="shared" si="35"/>
        <v>0</v>
      </c>
      <c r="N152" s="33">
        <f t="shared" si="36"/>
        <v>159235732</v>
      </c>
      <c r="O152" s="38">
        <f t="shared" si="37"/>
        <v>0.82584336236874989</v>
      </c>
      <c r="P152" s="33">
        <v>45271988</v>
      </c>
      <c r="Q152" s="33">
        <v>199543100</v>
      </c>
      <c r="R152" s="33">
        <v>195013599</v>
      </c>
      <c r="S152" s="33">
        <v>169032055</v>
      </c>
      <c r="T152" s="38">
        <f t="shared" si="38"/>
        <v>0.86677060403361916</v>
      </c>
      <c r="U152" s="38">
        <f t="shared" si="39"/>
        <v>5.7275593905882882E-2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31146060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4123381</v>
      </c>
      <c r="K153" s="38">
        <f t="shared" si="34"/>
        <v>0.13238852683132313</v>
      </c>
      <c r="L153" s="33">
        <v>0</v>
      </c>
      <c r="M153" s="38">
        <f t="shared" si="35"/>
        <v>0</v>
      </c>
      <c r="N153" s="33">
        <f t="shared" si="36"/>
        <v>14060419</v>
      </c>
      <c r="O153" s="38">
        <f t="shared" si="37"/>
        <v>0.45143491664756313</v>
      </c>
      <c r="P153" s="33">
        <v>3941607</v>
      </c>
      <c r="Q153" s="33">
        <v>28359720</v>
      </c>
      <c r="R153" s="33">
        <v>29477750</v>
      </c>
      <c r="S153" s="33">
        <v>13157491</v>
      </c>
      <c r="T153" s="38">
        <f t="shared" si="38"/>
        <v>0.44635330037061854</v>
      </c>
      <c r="U153" s="38">
        <f t="shared" si="39"/>
        <v>4.611672345822404E-2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386053</v>
      </c>
      <c r="K154" s="38">
        <f t="shared" si="34"/>
        <v>0.17568106886799106</v>
      </c>
      <c r="L154" s="33">
        <v>0</v>
      </c>
      <c r="M154" s="38">
        <f t="shared" si="35"/>
        <v>0</v>
      </c>
      <c r="N154" s="33">
        <f t="shared" si="36"/>
        <v>1363319</v>
      </c>
      <c r="O154" s="38">
        <f t="shared" si="37"/>
        <v>0.62040533068786075</v>
      </c>
      <c r="P154" s="33">
        <v>709884</v>
      </c>
      <c r="Q154" s="33">
        <v>2061437</v>
      </c>
      <c r="R154" s="33">
        <v>2061437</v>
      </c>
      <c r="S154" s="33">
        <v>1292472</v>
      </c>
      <c r="T154" s="38">
        <f t="shared" si="38"/>
        <v>0.62697623065851638</v>
      </c>
      <c r="U154" s="38">
        <f t="shared" si="39"/>
        <v>-0.45617452992319873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33628318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8861410</v>
      </c>
      <c r="K156" s="38">
        <f t="shared" si="34"/>
        <v>0.26351035457675881</v>
      </c>
      <c r="L156" s="33">
        <v>0</v>
      </c>
      <c r="M156" s="38">
        <f t="shared" si="35"/>
        <v>0</v>
      </c>
      <c r="N156" s="33">
        <f t="shared" si="36"/>
        <v>25215308</v>
      </c>
      <c r="O156" s="38">
        <f t="shared" si="37"/>
        <v>0.74982364565483173</v>
      </c>
      <c r="P156" s="33">
        <v>7299630</v>
      </c>
      <c r="Q156" s="33">
        <v>25172821</v>
      </c>
      <c r="R156" s="33">
        <v>27843926</v>
      </c>
      <c r="S156" s="33">
        <v>21350206</v>
      </c>
      <c r="T156" s="38">
        <f t="shared" si="38"/>
        <v>0.76678145172487533</v>
      </c>
      <c r="U156" s="38">
        <f t="shared" si="39"/>
        <v>0.21395330996228568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263568194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61762506</v>
      </c>
      <c r="K157" s="39">
        <f t="shared" si="34"/>
        <v>0.23433216680158306</v>
      </c>
      <c r="L157" s="34">
        <f>SUM(L151:L156)</f>
        <v>0</v>
      </c>
      <c r="M157" s="39">
        <f t="shared" si="35"/>
        <v>0</v>
      </c>
      <c r="N157" s="34">
        <f t="shared" si="36"/>
        <v>201863679</v>
      </c>
      <c r="O157" s="39">
        <f t="shared" si="37"/>
        <v>0.76588785595275577</v>
      </c>
      <c r="P157" s="34">
        <f>SUM(P151:P156)</f>
        <v>57777221</v>
      </c>
      <c r="Q157" s="34">
        <f>SUM(Q151:Q156)</f>
        <v>258427578</v>
      </c>
      <c r="R157" s="34">
        <f>SUM(R151:R156)</f>
        <v>257667212</v>
      </c>
      <c r="S157" s="34">
        <f>SUM(S151:S156)</f>
        <v>206211838</v>
      </c>
      <c r="T157" s="39">
        <f t="shared" si="38"/>
        <v>0.80030298150623835</v>
      </c>
      <c r="U157" s="39">
        <f t="shared" si="39"/>
        <v>6.8976751235577671E-2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10393437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3154898</v>
      </c>
      <c r="K158" s="38">
        <f t="shared" si="34"/>
        <v>0.30354713267613015</v>
      </c>
      <c r="L158" s="33">
        <v>0</v>
      </c>
      <c r="M158" s="38">
        <f t="shared" si="35"/>
        <v>0</v>
      </c>
      <c r="N158" s="33">
        <f t="shared" si="36"/>
        <v>9161255</v>
      </c>
      <c r="O158" s="38">
        <f t="shared" si="37"/>
        <v>0.88144614721771053</v>
      </c>
      <c r="P158" s="33">
        <v>1984055</v>
      </c>
      <c r="Q158" s="33">
        <v>16784019</v>
      </c>
      <c r="R158" s="33">
        <v>12902489</v>
      </c>
      <c r="S158" s="33">
        <v>7659713</v>
      </c>
      <c r="T158" s="38">
        <f t="shared" si="38"/>
        <v>0.59366165706477259</v>
      </c>
      <c r="U158" s="38">
        <f t="shared" si="39"/>
        <v>0.59012628178150295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99535888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20558160</v>
      </c>
      <c r="K159" s="38">
        <f t="shared" si="34"/>
        <v>0.20654017774975797</v>
      </c>
      <c r="L159" s="33">
        <v>0</v>
      </c>
      <c r="M159" s="38">
        <f t="shared" si="35"/>
        <v>0</v>
      </c>
      <c r="N159" s="33">
        <f t="shared" si="36"/>
        <v>78181058</v>
      </c>
      <c r="O159" s="38">
        <f t="shared" si="37"/>
        <v>0.78545597543671886</v>
      </c>
      <c r="P159" s="33">
        <v>15211140</v>
      </c>
      <c r="Q159" s="33">
        <v>86871360</v>
      </c>
      <c r="R159" s="33">
        <v>86871360</v>
      </c>
      <c r="S159" s="33">
        <v>70029995</v>
      </c>
      <c r="T159" s="38">
        <f t="shared" si="38"/>
        <v>0.8061344383235165</v>
      </c>
      <c r="U159" s="38">
        <f t="shared" si="39"/>
        <v>0.35152000441781484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500869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125217</v>
      </c>
      <c r="K160" s="38">
        <f t="shared" si="34"/>
        <v>0.24999950086749229</v>
      </c>
      <c r="L160" s="33">
        <v>0</v>
      </c>
      <c r="M160" s="38">
        <f t="shared" si="35"/>
        <v>0</v>
      </c>
      <c r="N160" s="33">
        <f t="shared" si="36"/>
        <v>375651</v>
      </c>
      <c r="O160" s="38">
        <f t="shared" si="37"/>
        <v>0.74999850260247691</v>
      </c>
      <c r="P160" s="33">
        <v>10044</v>
      </c>
      <c r="Q160" s="33">
        <v>100000</v>
      </c>
      <c r="R160" s="33">
        <v>33478</v>
      </c>
      <c r="S160" s="33">
        <v>26784</v>
      </c>
      <c r="T160" s="38">
        <f t="shared" si="38"/>
        <v>0.80004779258020198</v>
      </c>
      <c r="U160" s="38">
        <f t="shared" si="39"/>
        <v>11.466845878136201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50376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151128</v>
      </c>
      <c r="O161" s="38">
        <f t="shared" si="37"/>
        <v>0</v>
      </c>
      <c r="P161" s="33">
        <v>67020</v>
      </c>
      <c r="Q161" s="33">
        <v>0</v>
      </c>
      <c r="R161" s="33">
        <v>0</v>
      </c>
      <c r="S161" s="33">
        <v>215771</v>
      </c>
      <c r="T161" s="38">
        <f t="shared" si="38"/>
        <v>0</v>
      </c>
      <c r="U161" s="38">
        <f t="shared" si="39"/>
        <v>-0.24834377797672336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110430194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23888651</v>
      </c>
      <c r="K163" s="39">
        <f t="shared" si="34"/>
        <v>0.21632354462765863</v>
      </c>
      <c r="L163" s="34">
        <f>SUM(L158:L162)</f>
        <v>0</v>
      </c>
      <c r="M163" s="39">
        <f t="shared" si="35"/>
        <v>0</v>
      </c>
      <c r="N163" s="34">
        <f t="shared" si="36"/>
        <v>87869092</v>
      </c>
      <c r="O163" s="39">
        <f t="shared" si="37"/>
        <v>0.79569806786719943</v>
      </c>
      <c r="P163" s="34">
        <f>SUM(P158:P162)</f>
        <v>17272259</v>
      </c>
      <c r="Q163" s="34">
        <f>SUM(Q158:Q162)</f>
        <v>103755379</v>
      </c>
      <c r="R163" s="34">
        <f>SUM(R158:R162)</f>
        <v>99807327</v>
      </c>
      <c r="S163" s="34">
        <f>SUM(S158:S162)</f>
        <v>77932263</v>
      </c>
      <c r="T163" s="39">
        <f t="shared" si="38"/>
        <v>0.78082707294625775</v>
      </c>
      <c r="U163" s="39">
        <f t="shared" si="39"/>
        <v>0.38306465876872275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18892115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4549621</v>
      </c>
      <c r="K164" s="38">
        <f t="shared" si="34"/>
        <v>0.24082115739820556</v>
      </c>
      <c r="L164" s="33">
        <v>0</v>
      </c>
      <c r="M164" s="38">
        <f t="shared" si="35"/>
        <v>0</v>
      </c>
      <c r="N164" s="33">
        <f t="shared" si="36"/>
        <v>17781345</v>
      </c>
      <c r="O164" s="38">
        <f t="shared" si="37"/>
        <v>0.94120457132512692</v>
      </c>
      <c r="P164" s="33">
        <v>4273481</v>
      </c>
      <c r="Q164" s="33">
        <v>22922621</v>
      </c>
      <c r="R164" s="33">
        <v>22922621</v>
      </c>
      <c r="S164" s="33">
        <v>12944083</v>
      </c>
      <c r="T164" s="38">
        <f t="shared" si="38"/>
        <v>0.56468599293248356</v>
      </c>
      <c r="U164" s="38">
        <f t="shared" si="39"/>
        <v>6.4617111904791358E-2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727834</v>
      </c>
      <c r="K165" s="38">
        <f t="shared" si="34"/>
        <v>0.21464160095454723</v>
      </c>
      <c r="L165" s="33">
        <v>0</v>
      </c>
      <c r="M165" s="38">
        <f t="shared" si="35"/>
        <v>0</v>
      </c>
      <c r="N165" s="33">
        <f t="shared" si="36"/>
        <v>2269438</v>
      </c>
      <c r="O165" s="38">
        <f t="shared" si="37"/>
        <v>0.66926772531523093</v>
      </c>
      <c r="P165" s="33">
        <v>713994</v>
      </c>
      <c r="Q165" s="33">
        <v>3299864</v>
      </c>
      <c r="R165" s="33">
        <v>3299864</v>
      </c>
      <c r="S165" s="33">
        <v>2229349</v>
      </c>
      <c r="T165" s="38">
        <f t="shared" si="38"/>
        <v>0.67558814545084278</v>
      </c>
      <c r="U165" s="38">
        <f t="shared" si="39"/>
        <v>1.9383916391454203E-2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3314007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810723</v>
      </c>
      <c r="K166" s="38">
        <f t="shared" si="34"/>
        <v>0.2446352708367846</v>
      </c>
      <c r="L166" s="33">
        <v>0</v>
      </c>
      <c r="M166" s="38">
        <f t="shared" si="35"/>
        <v>0</v>
      </c>
      <c r="N166" s="33">
        <f t="shared" si="36"/>
        <v>2497975</v>
      </c>
      <c r="O166" s="38">
        <f t="shared" si="37"/>
        <v>0.75376274099602081</v>
      </c>
      <c r="P166" s="33">
        <v>732190</v>
      </c>
      <c r="Q166" s="33">
        <v>2753127</v>
      </c>
      <c r="R166" s="33">
        <v>2818816</v>
      </c>
      <c r="S166" s="33">
        <v>2216173</v>
      </c>
      <c r="T166" s="38">
        <f t="shared" si="38"/>
        <v>0.78620704579511402</v>
      </c>
      <c r="U166" s="38">
        <f t="shared" si="39"/>
        <v>0.1072576790177413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1002613</v>
      </c>
      <c r="K167" s="38">
        <f t="shared" si="34"/>
        <v>0.24786336196357844</v>
      </c>
      <c r="L167" s="33">
        <v>0</v>
      </c>
      <c r="M167" s="38">
        <f t="shared" si="35"/>
        <v>0</v>
      </c>
      <c r="N167" s="33">
        <f t="shared" si="36"/>
        <v>3006835</v>
      </c>
      <c r="O167" s="38">
        <f t="shared" si="37"/>
        <v>0.74334187963826159</v>
      </c>
      <c r="P167" s="33">
        <v>893133</v>
      </c>
      <c r="Q167" s="33">
        <v>3608330</v>
      </c>
      <c r="R167" s="33">
        <v>3893188</v>
      </c>
      <c r="S167" s="33">
        <v>2664104</v>
      </c>
      <c r="T167" s="38">
        <f t="shared" si="38"/>
        <v>0.68429883170296424</v>
      </c>
      <c r="U167" s="38">
        <f t="shared" si="39"/>
        <v>0.12257972776730908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29642072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7090791</v>
      </c>
      <c r="K169" s="39">
        <f t="shared" si="34"/>
        <v>0.23921374322280844</v>
      </c>
      <c r="L169" s="34">
        <f>SUM(L164:L168)</f>
        <v>0</v>
      </c>
      <c r="M169" s="39">
        <f t="shared" si="35"/>
        <v>0</v>
      </c>
      <c r="N169" s="34">
        <f t="shared" si="36"/>
        <v>25555593</v>
      </c>
      <c r="O169" s="39">
        <f t="shared" si="37"/>
        <v>0.86213922562498335</v>
      </c>
      <c r="P169" s="34">
        <f>SUM(P164:P168)</f>
        <v>6612798</v>
      </c>
      <c r="Q169" s="34">
        <f>SUM(Q164:Q168)</f>
        <v>32583942</v>
      </c>
      <c r="R169" s="34">
        <f>SUM(R164:R168)</f>
        <v>32934489</v>
      </c>
      <c r="S169" s="34">
        <f>SUM(S164:S168)</f>
        <v>20053709</v>
      </c>
      <c r="T169" s="39">
        <f t="shared" si="38"/>
        <v>0.60889692261507378</v>
      </c>
      <c r="U169" s="39">
        <f t="shared" si="39"/>
        <v>7.2283018474176952E-2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2284786967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542210597</v>
      </c>
      <c r="K170" s="39">
        <f t="shared" si="34"/>
        <v>0.23731341469963838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1777940234</v>
      </c>
      <c r="O170" s="39">
        <f t="shared" si="37"/>
        <v>0.77816455524275585</v>
      </c>
      <c r="P170" s="34">
        <f>SUM(P105,P107:P111,P113:P120,P122:P125,P127:P131,P133:P136,P138:P143,P145:P149,P151:P156,P158:P162,P164:P168)</f>
        <v>585910079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2384768469</v>
      </c>
      <c r="S170" s="34">
        <f>SUM(S105,S107:S111,S113:S120,S122:S125,S127:S131,S133:S136,S138:S143,S145:S149,S151:S156,S158:S162,S164:S168)</f>
        <v>1906771902</v>
      </c>
      <c r="T170" s="39">
        <f t="shared" si="38"/>
        <v>0.7995626941510019</v>
      </c>
      <c r="U170" s="39">
        <f t="shared" si="39"/>
        <v>-7.4583939696999169E-2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8142877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1997753</v>
      </c>
      <c r="K173" s="38">
        <f t="shared" ref="K173:K205" si="42">IF(($E173     =0),0,($J173     /$E173     ))</f>
        <v>0.24533748944015732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6058894</v>
      </c>
      <c r="O173" s="38">
        <f t="shared" ref="O173:O205" si="45">IF(($E173     =0),0,($N173     /$E173     ))</f>
        <v>0.74407288726085385</v>
      </c>
      <c r="P173" s="33">
        <v>1847289</v>
      </c>
      <c r="Q173" s="33">
        <v>6015300</v>
      </c>
      <c r="R173" s="33">
        <v>6695128</v>
      </c>
      <c r="S173" s="33">
        <v>5566832</v>
      </c>
      <c r="T173" s="38">
        <f t="shared" ref="T173:T205" si="46">IF(($R173     =0),0,($S173     /$R173     ))</f>
        <v>0.8314750666454771</v>
      </c>
      <c r="U173" s="38">
        <f t="shared" ref="U173:U205" si="47">IF(($P173     =0),0,(($J173     /$P173     )-1))</f>
        <v>8.1451250995377533E-2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1404680</v>
      </c>
      <c r="K174" s="38">
        <f t="shared" si="42"/>
        <v>0.31642681081295387</v>
      </c>
      <c r="L174" s="33">
        <v>0</v>
      </c>
      <c r="M174" s="38">
        <f t="shared" si="43"/>
        <v>0</v>
      </c>
      <c r="N174" s="33">
        <f t="shared" si="44"/>
        <v>3312019</v>
      </c>
      <c r="O174" s="38">
        <f t="shared" si="45"/>
        <v>0.74608566329833748</v>
      </c>
      <c r="P174" s="33">
        <v>1220491</v>
      </c>
      <c r="Q174" s="33">
        <v>6972296</v>
      </c>
      <c r="R174" s="33">
        <v>4272564</v>
      </c>
      <c r="S174" s="33">
        <v>3515386</v>
      </c>
      <c r="T174" s="38">
        <f t="shared" si="46"/>
        <v>0.82278135564499444</v>
      </c>
      <c r="U174" s="38">
        <f t="shared" si="47"/>
        <v>0.15091385352288555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74370362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9321415</v>
      </c>
      <c r="K175" s="38">
        <f t="shared" si="42"/>
        <v>0.12533776560076446</v>
      </c>
      <c r="L175" s="33">
        <v>0</v>
      </c>
      <c r="M175" s="38">
        <f t="shared" si="43"/>
        <v>0</v>
      </c>
      <c r="N175" s="33">
        <f t="shared" si="44"/>
        <v>27901576</v>
      </c>
      <c r="O175" s="38">
        <f t="shared" si="45"/>
        <v>0.37517063585087834</v>
      </c>
      <c r="P175" s="33">
        <v>2358562</v>
      </c>
      <c r="Q175" s="33">
        <v>73540507</v>
      </c>
      <c r="R175" s="33">
        <v>73540508</v>
      </c>
      <c r="S175" s="33">
        <v>20612605</v>
      </c>
      <c r="T175" s="38">
        <f t="shared" si="46"/>
        <v>0.28028912990375315</v>
      </c>
      <c r="U175" s="38">
        <f t="shared" si="47"/>
        <v>2.9521602569701368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6112553</v>
      </c>
      <c r="K176" s="38">
        <f t="shared" si="42"/>
        <v>0.23060506547316204</v>
      </c>
      <c r="L176" s="33">
        <v>0</v>
      </c>
      <c r="M176" s="38">
        <f t="shared" si="43"/>
        <v>0</v>
      </c>
      <c r="N176" s="33">
        <f t="shared" si="44"/>
        <v>18160791</v>
      </c>
      <c r="O176" s="38">
        <f t="shared" si="45"/>
        <v>0.68514259059993621</v>
      </c>
      <c r="P176" s="33">
        <v>1851925</v>
      </c>
      <c r="Q176" s="33">
        <v>25462783</v>
      </c>
      <c r="R176" s="33">
        <v>25462783</v>
      </c>
      <c r="S176" s="33">
        <v>13300542</v>
      </c>
      <c r="T176" s="38">
        <f t="shared" si="46"/>
        <v>0.52235225034121369</v>
      </c>
      <c r="U176" s="38">
        <f t="shared" si="47"/>
        <v>2.3006482443943463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1148635</v>
      </c>
      <c r="K177" s="38">
        <f t="shared" si="42"/>
        <v>0.25812022471910112</v>
      </c>
      <c r="L177" s="33">
        <v>0</v>
      </c>
      <c r="M177" s="38">
        <f t="shared" si="43"/>
        <v>0</v>
      </c>
      <c r="N177" s="33">
        <f t="shared" si="44"/>
        <v>2954244</v>
      </c>
      <c r="O177" s="38">
        <f t="shared" si="45"/>
        <v>0.66387505617977527</v>
      </c>
      <c r="P177" s="33">
        <v>317348</v>
      </c>
      <c r="Q177" s="33">
        <v>3916306</v>
      </c>
      <c r="R177" s="33">
        <v>4047084</v>
      </c>
      <c r="S177" s="33">
        <v>1675031</v>
      </c>
      <c r="T177" s="38">
        <f t="shared" si="46"/>
        <v>0.41388589908190687</v>
      </c>
      <c r="U177" s="38">
        <f t="shared" si="47"/>
        <v>2.6194808223149351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117909019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19985036</v>
      </c>
      <c r="K179" s="39">
        <f t="shared" si="42"/>
        <v>0.169495397124795</v>
      </c>
      <c r="L179" s="34">
        <f>SUM(L173:L178)</f>
        <v>0</v>
      </c>
      <c r="M179" s="39">
        <f t="shared" si="43"/>
        <v>0</v>
      </c>
      <c r="N179" s="34">
        <f t="shared" si="44"/>
        <v>58387524</v>
      </c>
      <c r="O179" s="39">
        <f t="shared" si="45"/>
        <v>0.49519133052917691</v>
      </c>
      <c r="P179" s="34">
        <f>SUM(P173:P178)</f>
        <v>7595615</v>
      </c>
      <c r="Q179" s="34">
        <f>SUM(Q173:Q178)</f>
        <v>115907192</v>
      </c>
      <c r="R179" s="34">
        <f>SUM(R173:R178)</f>
        <v>114018067</v>
      </c>
      <c r="S179" s="34">
        <f>SUM(S173:S178)</f>
        <v>44670396</v>
      </c>
      <c r="T179" s="39">
        <f t="shared" si="46"/>
        <v>0.3917834881378931</v>
      </c>
      <c r="U179" s="39">
        <f t="shared" si="47"/>
        <v>1.6311280916686797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14632236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3525411</v>
      </c>
      <c r="K180" s="38">
        <f t="shared" si="42"/>
        <v>0.24093453659440703</v>
      </c>
      <c r="L180" s="33">
        <v>0</v>
      </c>
      <c r="M180" s="38">
        <f t="shared" si="43"/>
        <v>0</v>
      </c>
      <c r="N180" s="33">
        <f t="shared" si="44"/>
        <v>10849277</v>
      </c>
      <c r="O180" s="38">
        <f t="shared" si="45"/>
        <v>0.74146405238406488</v>
      </c>
      <c r="P180" s="33">
        <v>3458774</v>
      </c>
      <c r="Q180" s="33">
        <v>13803640</v>
      </c>
      <c r="R180" s="33">
        <v>13803640</v>
      </c>
      <c r="S180" s="33">
        <v>9176591</v>
      </c>
      <c r="T180" s="38">
        <f t="shared" si="46"/>
        <v>0.66479501059140922</v>
      </c>
      <c r="U180" s="38">
        <f t="shared" si="47"/>
        <v>1.9266075204682265E-2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49398424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10544653</v>
      </c>
      <c r="K181" s="38">
        <f t="shared" si="42"/>
        <v>0.21346132419123331</v>
      </c>
      <c r="L181" s="33">
        <v>0</v>
      </c>
      <c r="M181" s="38">
        <f t="shared" si="43"/>
        <v>0</v>
      </c>
      <c r="N181" s="33">
        <f t="shared" si="44"/>
        <v>34969260</v>
      </c>
      <c r="O181" s="38">
        <f t="shared" si="45"/>
        <v>0.70790234117590467</v>
      </c>
      <c r="P181" s="33">
        <v>6610684</v>
      </c>
      <c r="Q181" s="33">
        <v>33657428</v>
      </c>
      <c r="R181" s="33">
        <v>26934170</v>
      </c>
      <c r="S181" s="33">
        <v>19743900</v>
      </c>
      <c r="T181" s="38">
        <f t="shared" si="46"/>
        <v>0.73304282255588349</v>
      </c>
      <c r="U181" s="38">
        <f t="shared" si="47"/>
        <v>0.59509258043494451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16032820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4038245</v>
      </c>
      <c r="K182" s="38">
        <f t="shared" si="42"/>
        <v>0.25187365666177253</v>
      </c>
      <c r="L182" s="33">
        <v>0</v>
      </c>
      <c r="M182" s="38">
        <f t="shared" si="43"/>
        <v>0</v>
      </c>
      <c r="N182" s="33">
        <f t="shared" si="44"/>
        <v>12052974</v>
      </c>
      <c r="O182" s="38">
        <f t="shared" si="45"/>
        <v>0.75176880923006684</v>
      </c>
      <c r="P182" s="33">
        <v>3770633</v>
      </c>
      <c r="Q182" s="33">
        <v>13883304</v>
      </c>
      <c r="R182" s="33">
        <v>13883304</v>
      </c>
      <c r="S182" s="33">
        <v>11373966</v>
      </c>
      <c r="T182" s="38">
        <f t="shared" si="46"/>
        <v>0.8192549842602308</v>
      </c>
      <c r="U182" s="38">
        <f t="shared" si="47"/>
        <v>7.0972698748459573E-2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4923172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4138856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84986652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18108309</v>
      </c>
      <c r="K185" s="39">
        <f t="shared" si="42"/>
        <v>0.21307238929708633</v>
      </c>
      <c r="L185" s="34">
        <f>SUM(L180:L184)</f>
        <v>0</v>
      </c>
      <c r="M185" s="39">
        <f t="shared" si="43"/>
        <v>0</v>
      </c>
      <c r="N185" s="34">
        <f t="shared" si="44"/>
        <v>57871511</v>
      </c>
      <c r="O185" s="39">
        <f t="shared" si="45"/>
        <v>0.6809482387893101</v>
      </c>
      <c r="P185" s="34">
        <f>SUM(P180:P184)</f>
        <v>13840091</v>
      </c>
      <c r="Q185" s="34">
        <f>SUM(Q180:Q184)</f>
        <v>64683228</v>
      </c>
      <c r="R185" s="34">
        <f>SUM(R180:R184)</f>
        <v>58759970</v>
      </c>
      <c r="S185" s="34">
        <f>SUM(S180:S184)</f>
        <v>40294457</v>
      </c>
      <c r="T185" s="39">
        <f t="shared" si="46"/>
        <v>0.68574672519403945</v>
      </c>
      <c r="U185" s="39">
        <f t="shared" si="47"/>
        <v>0.30839522659207952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4732027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531878</v>
      </c>
      <c r="K186" s="38">
        <f t="shared" si="42"/>
        <v>0.11239961225918618</v>
      </c>
      <c r="L186" s="33">
        <v>0</v>
      </c>
      <c r="M186" s="38">
        <f t="shared" si="43"/>
        <v>0</v>
      </c>
      <c r="N186" s="33">
        <f t="shared" si="44"/>
        <v>2664856</v>
      </c>
      <c r="O186" s="38">
        <f t="shared" si="45"/>
        <v>0.56315316882173327</v>
      </c>
      <c r="P186" s="33">
        <v>860230</v>
      </c>
      <c r="Q186" s="33">
        <v>3573440</v>
      </c>
      <c r="R186" s="33">
        <v>3873440</v>
      </c>
      <c r="S186" s="33">
        <v>2699181</v>
      </c>
      <c r="T186" s="38">
        <f t="shared" si="46"/>
        <v>0.69684337436490562</v>
      </c>
      <c r="U186" s="38">
        <f t="shared" si="47"/>
        <v>-0.38170256791788237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775675</v>
      </c>
      <c r="K187" s="38">
        <f t="shared" si="42"/>
        <v>0.28481066108164715</v>
      </c>
      <c r="L187" s="33">
        <v>0</v>
      </c>
      <c r="M187" s="38">
        <f t="shared" si="43"/>
        <v>0</v>
      </c>
      <c r="N187" s="33">
        <f t="shared" si="44"/>
        <v>2303847</v>
      </c>
      <c r="O187" s="38">
        <f t="shared" si="45"/>
        <v>0.84592153556704741</v>
      </c>
      <c r="P187" s="33">
        <v>772785</v>
      </c>
      <c r="Q187" s="33">
        <v>2621246</v>
      </c>
      <c r="R187" s="33">
        <v>2621246</v>
      </c>
      <c r="S187" s="33">
        <v>2157927</v>
      </c>
      <c r="T187" s="38">
        <f t="shared" si="46"/>
        <v>0.82324474696384853</v>
      </c>
      <c r="U187" s="38">
        <f t="shared" si="47"/>
        <v>3.7397206208713563E-3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32092590</v>
      </c>
      <c r="K188" s="38">
        <f t="shared" si="42"/>
        <v>0.25289310317111341</v>
      </c>
      <c r="L188" s="33">
        <v>0</v>
      </c>
      <c r="M188" s="38">
        <f t="shared" si="43"/>
        <v>0</v>
      </c>
      <c r="N188" s="33">
        <f t="shared" si="44"/>
        <v>99621545</v>
      </c>
      <c r="O188" s="38">
        <f t="shared" si="45"/>
        <v>0.78502862055542155</v>
      </c>
      <c r="P188" s="33">
        <v>30137867</v>
      </c>
      <c r="Q188" s="33">
        <v>122019757</v>
      </c>
      <c r="R188" s="33">
        <v>122019757</v>
      </c>
      <c r="S188" s="33">
        <v>93804201</v>
      </c>
      <c r="T188" s="38">
        <f t="shared" si="46"/>
        <v>0.76876239804345781</v>
      </c>
      <c r="U188" s="38">
        <f t="shared" si="47"/>
        <v>6.48593677847209E-2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1634462</v>
      </c>
      <c r="K189" s="38">
        <f t="shared" si="42"/>
        <v>0.18628810190292963</v>
      </c>
      <c r="L189" s="33">
        <v>0</v>
      </c>
      <c r="M189" s="38">
        <f t="shared" si="43"/>
        <v>0</v>
      </c>
      <c r="N189" s="33">
        <f t="shared" si="44"/>
        <v>6992348</v>
      </c>
      <c r="O189" s="38">
        <f t="shared" si="45"/>
        <v>0.79695412726924586</v>
      </c>
      <c r="P189" s="33">
        <v>2477339</v>
      </c>
      <c r="Q189" s="33">
        <v>8187553</v>
      </c>
      <c r="R189" s="33">
        <v>8455413</v>
      </c>
      <c r="S189" s="33">
        <v>5721163</v>
      </c>
      <c r="T189" s="38">
        <f t="shared" si="46"/>
        <v>0.67662726823633568</v>
      </c>
      <c r="U189" s="38">
        <f t="shared" si="47"/>
        <v>-0.340234824543593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143131143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35034605</v>
      </c>
      <c r="K191" s="39">
        <f t="shared" si="42"/>
        <v>0.24477276060039568</v>
      </c>
      <c r="L191" s="34">
        <f>SUM(L186:L190)</f>
        <v>0</v>
      </c>
      <c r="M191" s="39">
        <f t="shared" si="43"/>
        <v>0</v>
      </c>
      <c r="N191" s="34">
        <f t="shared" si="44"/>
        <v>111582596</v>
      </c>
      <c r="O191" s="39">
        <f t="shared" si="45"/>
        <v>0.77958293115845512</v>
      </c>
      <c r="P191" s="34">
        <f>SUM(P186:P190)</f>
        <v>34248221</v>
      </c>
      <c r="Q191" s="34">
        <f>SUM(Q186:Q190)</f>
        <v>136401996</v>
      </c>
      <c r="R191" s="34">
        <f>SUM(R186:R190)</f>
        <v>136969856</v>
      </c>
      <c r="S191" s="34">
        <f>SUM(S186:S190)</f>
        <v>104382472</v>
      </c>
      <c r="T191" s="39">
        <f t="shared" si="46"/>
        <v>0.76208353464283407</v>
      </c>
      <c r="U191" s="39">
        <f t="shared" si="47"/>
        <v>2.296130943560537E-2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4198900</v>
      </c>
      <c r="K192" s="38">
        <f t="shared" si="42"/>
        <v>0.2638453953577688</v>
      </c>
      <c r="L192" s="33">
        <v>0</v>
      </c>
      <c r="M192" s="38">
        <f t="shared" si="43"/>
        <v>0</v>
      </c>
      <c r="N192" s="33">
        <f t="shared" si="44"/>
        <v>12837974</v>
      </c>
      <c r="O192" s="38">
        <f t="shared" si="45"/>
        <v>0.80669706961888987</v>
      </c>
      <c r="P192" s="33">
        <v>4012137</v>
      </c>
      <c r="Q192" s="33">
        <v>16147320</v>
      </c>
      <c r="R192" s="33">
        <v>16147320</v>
      </c>
      <c r="S192" s="33">
        <v>11989611</v>
      </c>
      <c r="T192" s="38">
        <f t="shared" si="46"/>
        <v>0.74251398993764905</v>
      </c>
      <c r="U192" s="38">
        <f t="shared" si="47"/>
        <v>4.6549507157906067E-2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23989756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4037489</v>
      </c>
      <c r="K193" s="38">
        <f t="shared" si="42"/>
        <v>0.1683005446157935</v>
      </c>
      <c r="L193" s="33">
        <v>0</v>
      </c>
      <c r="M193" s="38">
        <f t="shared" si="43"/>
        <v>0</v>
      </c>
      <c r="N193" s="33">
        <f t="shared" si="44"/>
        <v>14925811</v>
      </c>
      <c r="O193" s="38">
        <f t="shared" si="45"/>
        <v>0.62217435642113239</v>
      </c>
      <c r="P193" s="33">
        <v>5335825</v>
      </c>
      <c r="Q193" s="33">
        <v>52261211</v>
      </c>
      <c r="R193" s="33">
        <v>51363211</v>
      </c>
      <c r="S193" s="33">
        <v>14220196</v>
      </c>
      <c r="T193" s="38">
        <f t="shared" si="46"/>
        <v>0.27685566620825164</v>
      </c>
      <c r="U193" s="38">
        <f t="shared" si="47"/>
        <v>-0.24332432191835374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9837372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2251523</v>
      </c>
      <c r="K194" s="38">
        <f t="shared" si="42"/>
        <v>0.22887443923031475</v>
      </c>
      <c r="L194" s="33">
        <v>0</v>
      </c>
      <c r="M194" s="38">
        <f t="shared" si="43"/>
        <v>0</v>
      </c>
      <c r="N194" s="33">
        <f t="shared" si="44"/>
        <v>7296009</v>
      </c>
      <c r="O194" s="38">
        <f t="shared" si="45"/>
        <v>0.74166240739904921</v>
      </c>
      <c r="P194" s="33">
        <v>2208820</v>
      </c>
      <c r="Q194" s="33">
        <v>10167360</v>
      </c>
      <c r="R194" s="33">
        <v>10167360</v>
      </c>
      <c r="S194" s="33">
        <v>7608370</v>
      </c>
      <c r="T194" s="38">
        <f t="shared" si="46"/>
        <v>0.74831322978629655</v>
      </c>
      <c r="U194" s="38">
        <f t="shared" si="47"/>
        <v>1.9332947003377399E-2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6252726</v>
      </c>
      <c r="K195" s="38">
        <f t="shared" si="42"/>
        <v>0.24797861603308125</v>
      </c>
      <c r="L195" s="33">
        <v>0</v>
      </c>
      <c r="M195" s="38">
        <f t="shared" si="43"/>
        <v>0</v>
      </c>
      <c r="N195" s="33">
        <f t="shared" si="44"/>
        <v>18475173</v>
      </c>
      <c r="O195" s="38">
        <f t="shared" si="45"/>
        <v>0.73271207334397026</v>
      </c>
      <c r="P195" s="33">
        <v>5888880</v>
      </c>
      <c r="Q195" s="33">
        <v>18822866</v>
      </c>
      <c r="R195" s="33">
        <v>23928815</v>
      </c>
      <c r="S195" s="33">
        <v>17371187</v>
      </c>
      <c r="T195" s="38">
        <f t="shared" si="46"/>
        <v>0.72595266418332871</v>
      </c>
      <c r="U195" s="38">
        <f t="shared" si="47"/>
        <v>6.1785263072095198E-2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5385792</v>
      </c>
      <c r="K196" s="38">
        <f t="shared" si="42"/>
        <v>0.25646662766978928</v>
      </c>
      <c r="L196" s="33">
        <v>0</v>
      </c>
      <c r="M196" s="38">
        <f t="shared" si="43"/>
        <v>0</v>
      </c>
      <c r="N196" s="33">
        <f t="shared" si="44"/>
        <v>16262175</v>
      </c>
      <c r="O196" s="38">
        <f t="shared" si="45"/>
        <v>0.77439031823471005</v>
      </c>
      <c r="P196" s="33">
        <v>4487782</v>
      </c>
      <c r="Q196" s="33">
        <v>22010124</v>
      </c>
      <c r="R196" s="33">
        <v>22010124</v>
      </c>
      <c r="S196" s="33">
        <v>14865469</v>
      </c>
      <c r="T196" s="38">
        <f t="shared" si="46"/>
        <v>0.67539233309180813</v>
      </c>
      <c r="U196" s="38">
        <f t="shared" si="47"/>
        <v>0.20010107442830338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95956123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22126430</v>
      </c>
      <c r="K198" s="39">
        <f t="shared" si="42"/>
        <v>0.23058903703310313</v>
      </c>
      <c r="L198" s="34">
        <f>SUM(L192:L197)</f>
        <v>0</v>
      </c>
      <c r="M198" s="39">
        <f t="shared" si="43"/>
        <v>0</v>
      </c>
      <c r="N198" s="34">
        <f t="shared" si="44"/>
        <v>69797142</v>
      </c>
      <c r="O198" s="39">
        <f t="shared" si="45"/>
        <v>0.72738601579390616</v>
      </c>
      <c r="P198" s="34">
        <f>SUM(P192:P197)</f>
        <v>21933444</v>
      </c>
      <c r="Q198" s="34">
        <f>SUM(Q192:Q197)</f>
        <v>119408881</v>
      </c>
      <c r="R198" s="34">
        <f>SUM(R192:R197)</f>
        <v>123616830</v>
      </c>
      <c r="S198" s="34">
        <f>SUM(S192:S197)</f>
        <v>66054833</v>
      </c>
      <c r="T198" s="39">
        <f t="shared" si="46"/>
        <v>0.53435145521851679</v>
      </c>
      <c r="U198" s="39">
        <f t="shared" si="47"/>
        <v>8.7987094046881875E-3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5559751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1332873</v>
      </c>
      <c r="K199" s="38">
        <f t="shared" si="42"/>
        <v>0.239736096094951</v>
      </c>
      <c r="L199" s="33">
        <v>0</v>
      </c>
      <c r="M199" s="38">
        <f t="shared" si="43"/>
        <v>0</v>
      </c>
      <c r="N199" s="33">
        <f t="shared" si="44"/>
        <v>4101262</v>
      </c>
      <c r="O199" s="38">
        <f t="shared" si="45"/>
        <v>0.73767008630422481</v>
      </c>
      <c r="P199" s="33">
        <v>1332876</v>
      </c>
      <c r="Q199" s="33">
        <v>5002583</v>
      </c>
      <c r="R199" s="33">
        <v>5343482</v>
      </c>
      <c r="S199" s="33">
        <v>4004585</v>
      </c>
      <c r="T199" s="38">
        <f t="shared" si="46"/>
        <v>0.74943360902123368</v>
      </c>
      <c r="U199" s="38">
        <f t="shared" si="47"/>
        <v>-2.2507720147668664E-6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32352730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7163938</v>
      </c>
      <c r="K200" s="38">
        <f t="shared" si="42"/>
        <v>0.22143225625781812</v>
      </c>
      <c r="L200" s="33">
        <v>0</v>
      </c>
      <c r="M200" s="38">
        <f t="shared" si="43"/>
        <v>0</v>
      </c>
      <c r="N200" s="33">
        <f t="shared" si="44"/>
        <v>26015890</v>
      </c>
      <c r="O200" s="38">
        <f t="shared" si="45"/>
        <v>0.80413275788472871</v>
      </c>
      <c r="P200" s="33">
        <v>5849445</v>
      </c>
      <c r="Q200" s="33">
        <v>30778898</v>
      </c>
      <c r="R200" s="33">
        <v>35079815</v>
      </c>
      <c r="S200" s="33">
        <v>31738446</v>
      </c>
      <c r="T200" s="38">
        <f t="shared" si="46"/>
        <v>0.90474952618763815</v>
      </c>
      <c r="U200" s="38">
        <f t="shared" si="47"/>
        <v>0.22472097780216749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10100394</v>
      </c>
      <c r="K202" s="38">
        <f t="shared" si="42"/>
        <v>0.31215861687356106</v>
      </c>
      <c r="L202" s="33">
        <v>0</v>
      </c>
      <c r="M202" s="38">
        <f t="shared" si="43"/>
        <v>0</v>
      </c>
      <c r="N202" s="33">
        <f t="shared" si="44"/>
        <v>29178524</v>
      </c>
      <c r="O202" s="38">
        <f t="shared" si="45"/>
        <v>0.90177944486640871</v>
      </c>
      <c r="P202" s="33">
        <v>7572084</v>
      </c>
      <c r="Q202" s="33">
        <v>32356608</v>
      </c>
      <c r="R202" s="33">
        <v>32633062</v>
      </c>
      <c r="S202" s="33">
        <v>22281665</v>
      </c>
      <c r="T202" s="38">
        <f t="shared" si="46"/>
        <v>0.68279418584746965</v>
      </c>
      <c r="U202" s="38">
        <f t="shared" si="47"/>
        <v>0.33389883155020472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70269089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18597205</v>
      </c>
      <c r="K204" s="39">
        <f t="shared" si="42"/>
        <v>0.26465698167796087</v>
      </c>
      <c r="L204" s="34">
        <f>SUM(L199:L203)</f>
        <v>0</v>
      </c>
      <c r="M204" s="39">
        <f t="shared" si="43"/>
        <v>0</v>
      </c>
      <c r="N204" s="34">
        <f t="shared" si="44"/>
        <v>59295676</v>
      </c>
      <c r="O204" s="39">
        <f t="shared" si="45"/>
        <v>0.84383726676746873</v>
      </c>
      <c r="P204" s="34">
        <f>SUM(P199:P203)</f>
        <v>14754405</v>
      </c>
      <c r="Q204" s="34">
        <f>SUM(Q199:Q203)</f>
        <v>68138089</v>
      </c>
      <c r="R204" s="34">
        <f>SUM(R199:R203)</f>
        <v>73056359</v>
      </c>
      <c r="S204" s="34">
        <f>SUM(S199:S203)</f>
        <v>58024696</v>
      </c>
      <c r="T204" s="39">
        <f t="shared" si="46"/>
        <v>0.79424565902606781</v>
      </c>
      <c r="U204" s="39">
        <f t="shared" si="47"/>
        <v>0.26045103140384174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512252026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113851585</v>
      </c>
      <c r="K205" s="39">
        <f t="shared" si="42"/>
        <v>0.2222569735624628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356934449</v>
      </c>
      <c r="O205" s="39">
        <f t="shared" si="45"/>
        <v>0.69679460672352711</v>
      </c>
      <c r="P205" s="34">
        <f>SUM(P173:P178,P180:P184,P186:P190,P192:P197,P199:P203)</f>
        <v>92371776</v>
      </c>
      <c r="Q205" s="34">
        <f>SUM(Q173:Q178,Q180:Q184,Q186:Q190,Q192:Q197,Q199:Q203)</f>
        <v>504539386</v>
      </c>
      <c r="R205" s="34">
        <f>SUM(R173:R178,R180:R184,R186:R190,R192:R197,R199:R203)</f>
        <v>506421082</v>
      </c>
      <c r="S205" s="34">
        <f>SUM(S173:S178,S180:S184,S186:S190,S192:S197,S199:S203)</f>
        <v>313426854</v>
      </c>
      <c r="T205" s="39">
        <f t="shared" si="46"/>
        <v>0.61890562052075071</v>
      </c>
      <c r="U205" s="39">
        <f t="shared" si="47"/>
        <v>0.23253649469725479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-2873433</v>
      </c>
      <c r="K208" s="38">
        <f t="shared" ref="K208:K231" si="50">IF(($E208     =0),0,($J208     /$E208     ))</f>
        <v>-0.26010172762808215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-698139</v>
      </c>
      <c r="O208" s="38">
        <f t="shared" ref="O208:O231" si="53">IF(($E208     =0),0,($N208     /$E208     ))</f>
        <v>-6.3195195442017141E-2</v>
      </c>
      <c r="P208" s="33">
        <v>754252</v>
      </c>
      <c r="Q208" s="33">
        <v>10453757</v>
      </c>
      <c r="R208" s="33">
        <v>10453757</v>
      </c>
      <c r="S208" s="33">
        <v>3132012</v>
      </c>
      <c r="T208" s="38">
        <f t="shared" ref="T208:T231" si="54">IF(($R208     =0),0,($S208     /$R208     ))</f>
        <v>0.29960635205122904</v>
      </c>
      <c r="U208" s="38">
        <f t="shared" ref="U208:U231" si="55">IF(($P208     =0),0,(($J208     /$P208     )-1))</f>
        <v>-4.8096458478068342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53140154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11270666</v>
      </c>
      <c r="K209" s="38">
        <f t="shared" si="50"/>
        <v>0.21209321297789238</v>
      </c>
      <c r="L209" s="33">
        <v>0</v>
      </c>
      <c r="M209" s="38">
        <f t="shared" si="51"/>
        <v>0</v>
      </c>
      <c r="N209" s="33">
        <f t="shared" si="52"/>
        <v>33608816</v>
      </c>
      <c r="O209" s="38">
        <f t="shared" si="53"/>
        <v>0.63245612724419276</v>
      </c>
      <c r="P209" s="33">
        <v>12108304</v>
      </c>
      <c r="Q209" s="33">
        <v>31374977</v>
      </c>
      <c r="R209" s="33">
        <v>54100187</v>
      </c>
      <c r="S209" s="33">
        <v>34803001</v>
      </c>
      <c r="T209" s="38">
        <f t="shared" si="54"/>
        <v>0.64330648247112343</v>
      </c>
      <c r="U209" s="38">
        <f t="shared" si="55"/>
        <v>-6.9178804892906509E-2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16744830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3374235</v>
      </c>
      <c r="K210" s="38">
        <f t="shared" si="50"/>
        <v>0.20150906279729325</v>
      </c>
      <c r="L210" s="33">
        <v>0</v>
      </c>
      <c r="M210" s="38">
        <f t="shared" si="51"/>
        <v>0</v>
      </c>
      <c r="N210" s="33">
        <f t="shared" si="52"/>
        <v>10105297</v>
      </c>
      <c r="O210" s="38">
        <f t="shared" si="53"/>
        <v>0.60348758392889024</v>
      </c>
      <c r="P210" s="33">
        <v>3214550</v>
      </c>
      <c r="Q210" s="33">
        <v>20147604</v>
      </c>
      <c r="R210" s="33">
        <v>14877201</v>
      </c>
      <c r="S210" s="33">
        <v>9591138</v>
      </c>
      <c r="T210" s="38">
        <f t="shared" si="54"/>
        <v>0.64468699454957956</v>
      </c>
      <c r="U210" s="38">
        <f t="shared" si="55"/>
        <v>4.9675693331881599E-2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-8340823</v>
      </c>
      <c r="K211" s="38">
        <f t="shared" si="50"/>
        <v>-0.98600414199091946</v>
      </c>
      <c r="L211" s="33">
        <v>0</v>
      </c>
      <c r="M211" s="38">
        <f t="shared" si="51"/>
        <v>0</v>
      </c>
      <c r="N211" s="33">
        <f t="shared" si="52"/>
        <v>8206070</v>
      </c>
      <c r="O211" s="38">
        <f t="shared" si="53"/>
        <v>0.97007441705302044</v>
      </c>
      <c r="P211" s="33">
        <v>2623655</v>
      </c>
      <c r="Q211" s="33">
        <v>8854937</v>
      </c>
      <c r="R211" s="33">
        <v>8854937</v>
      </c>
      <c r="S211" s="33">
        <v>8756968</v>
      </c>
      <c r="T211" s="38">
        <f t="shared" si="54"/>
        <v>0.98893622845650964</v>
      </c>
      <c r="U211" s="38">
        <f t="shared" si="55"/>
        <v>-4.1790852836977423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27551333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7029370</v>
      </c>
      <c r="K212" s="38">
        <f t="shared" si="50"/>
        <v>0.25513720152850683</v>
      </c>
      <c r="L212" s="33">
        <v>0</v>
      </c>
      <c r="M212" s="38">
        <f t="shared" si="51"/>
        <v>0</v>
      </c>
      <c r="N212" s="33">
        <f t="shared" si="52"/>
        <v>20875961</v>
      </c>
      <c r="O212" s="38">
        <f t="shared" si="53"/>
        <v>0.75771146898772557</v>
      </c>
      <c r="P212" s="33">
        <v>6606056</v>
      </c>
      <c r="Q212" s="33">
        <v>78701615</v>
      </c>
      <c r="R212" s="33">
        <v>68285879</v>
      </c>
      <c r="S212" s="33">
        <v>19854694</v>
      </c>
      <c r="T212" s="38">
        <f t="shared" si="54"/>
        <v>0.29075841580658279</v>
      </c>
      <c r="U212" s="38">
        <f t="shared" si="55"/>
        <v>6.4079686881249653E-2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9485000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2744552</v>
      </c>
      <c r="K213" s="38">
        <f t="shared" si="50"/>
        <v>0.28935709014233002</v>
      </c>
      <c r="L213" s="33">
        <v>0</v>
      </c>
      <c r="M213" s="38">
        <f t="shared" si="51"/>
        <v>0</v>
      </c>
      <c r="N213" s="33">
        <f t="shared" si="52"/>
        <v>6994192</v>
      </c>
      <c r="O213" s="38">
        <f t="shared" si="53"/>
        <v>0.73739504480759088</v>
      </c>
      <c r="P213" s="33">
        <v>2525008</v>
      </c>
      <c r="Q213" s="33">
        <v>9602628</v>
      </c>
      <c r="R213" s="33">
        <v>8270960</v>
      </c>
      <c r="S213" s="33">
        <v>6989198</v>
      </c>
      <c r="T213" s="38">
        <f t="shared" si="54"/>
        <v>0.84502863029200959</v>
      </c>
      <c r="U213" s="38">
        <f t="shared" si="55"/>
        <v>8.6947843333565755E-2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34239650</v>
      </c>
      <c r="K214" s="38">
        <f t="shared" si="50"/>
        <v>0.19398848689223847</v>
      </c>
      <c r="L214" s="33">
        <v>0</v>
      </c>
      <c r="M214" s="38">
        <f t="shared" si="51"/>
        <v>0</v>
      </c>
      <c r="N214" s="33">
        <f t="shared" si="52"/>
        <v>66718587</v>
      </c>
      <c r="O214" s="38">
        <f t="shared" si="53"/>
        <v>0.37800146145530605</v>
      </c>
      <c r="P214" s="33">
        <v>32819217</v>
      </c>
      <c r="Q214" s="33">
        <v>169551888</v>
      </c>
      <c r="R214" s="33">
        <v>169551888</v>
      </c>
      <c r="S214" s="33">
        <v>97461422</v>
      </c>
      <c r="T214" s="38">
        <f t="shared" si="54"/>
        <v>0.5748176746931889</v>
      </c>
      <c r="U214" s="38">
        <f t="shared" si="55"/>
        <v>4.3280526771860561E-2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302931393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47444217</v>
      </c>
      <c r="K216" s="39">
        <f t="shared" si="50"/>
        <v>0.15661703638618926</v>
      </c>
      <c r="L216" s="34">
        <f>SUM(L208:L215)</f>
        <v>0</v>
      </c>
      <c r="M216" s="39">
        <f t="shared" si="51"/>
        <v>0</v>
      </c>
      <c r="N216" s="34">
        <f t="shared" si="52"/>
        <v>145810784</v>
      </c>
      <c r="O216" s="39">
        <f t="shared" si="53"/>
        <v>0.48133269568400261</v>
      </c>
      <c r="P216" s="34">
        <f>SUM(P208:P215)</f>
        <v>60651042</v>
      </c>
      <c r="Q216" s="34">
        <f>SUM(Q208:Q215)</f>
        <v>328687406</v>
      </c>
      <c r="R216" s="34">
        <f>SUM(R208:R215)</f>
        <v>334394809</v>
      </c>
      <c r="S216" s="34">
        <f>SUM(S208:S215)</f>
        <v>180588433</v>
      </c>
      <c r="T216" s="39">
        <f t="shared" si="54"/>
        <v>0.54004556332691156</v>
      </c>
      <c r="U216" s="39">
        <f t="shared" si="55"/>
        <v>-0.21775099923262653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9673501</v>
      </c>
      <c r="K217" s="38">
        <f t="shared" si="50"/>
        <v>7.8226673032514668E-2</v>
      </c>
      <c r="L217" s="33">
        <v>0</v>
      </c>
      <c r="M217" s="38">
        <f t="shared" si="51"/>
        <v>0</v>
      </c>
      <c r="N217" s="33">
        <f t="shared" si="52"/>
        <v>32991451</v>
      </c>
      <c r="O217" s="38">
        <f t="shared" si="53"/>
        <v>0.26679187299874463</v>
      </c>
      <c r="P217" s="33">
        <v>9109240</v>
      </c>
      <c r="Q217" s="33">
        <v>37781346</v>
      </c>
      <c r="R217" s="33">
        <v>37781346</v>
      </c>
      <c r="S217" s="33">
        <v>37986766</v>
      </c>
      <c r="T217" s="38">
        <f t="shared" si="54"/>
        <v>1.0054370746875985</v>
      </c>
      <c r="U217" s="38">
        <f t="shared" si="55"/>
        <v>6.1943806508556243E-2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174502142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39003298</v>
      </c>
      <c r="K218" s="38">
        <f t="shared" si="50"/>
        <v>0.22351185809512872</v>
      </c>
      <c r="L218" s="33">
        <v>0</v>
      </c>
      <c r="M218" s="38">
        <f t="shared" si="51"/>
        <v>0</v>
      </c>
      <c r="N218" s="33">
        <f t="shared" si="52"/>
        <v>115946939</v>
      </c>
      <c r="O218" s="38">
        <f t="shared" si="53"/>
        <v>0.66444421639248419</v>
      </c>
      <c r="P218" s="33">
        <v>30580204</v>
      </c>
      <c r="Q218" s="33">
        <v>154043964</v>
      </c>
      <c r="R218" s="33">
        <v>154043964</v>
      </c>
      <c r="S218" s="33">
        <v>91189462</v>
      </c>
      <c r="T218" s="38">
        <f t="shared" si="54"/>
        <v>0.59197036762829602</v>
      </c>
      <c r="U218" s="38">
        <f t="shared" si="55"/>
        <v>0.275442701428676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127861590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33468242</v>
      </c>
      <c r="K219" s="38">
        <f t="shared" si="50"/>
        <v>0.26175368224343215</v>
      </c>
      <c r="L219" s="33">
        <v>0</v>
      </c>
      <c r="M219" s="38">
        <f t="shared" si="51"/>
        <v>0</v>
      </c>
      <c r="N219" s="33">
        <f t="shared" si="52"/>
        <v>111206354</v>
      </c>
      <c r="O219" s="38">
        <f t="shared" si="53"/>
        <v>0.86974011507286908</v>
      </c>
      <c r="P219" s="33">
        <v>33475413</v>
      </c>
      <c r="Q219" s="33">
        <v>118493454</v>
      </c>
      <c r="R219" s="33">
        <v>120464624</v>
      </c>
      <c r="S219" s="33">
        <v>103519955</v>
      </c>
      <c r="T219" s="38">
        <f t="shared" si="54"/>
        <v>0.85933904546118034</v>
      </c>
      <c r="U219" s="38">
        <f t="shared" si="55"/>
        <v>-2.1421692392564751E-4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2555704</v>
      </c>
      <c r="K220" s="38">
        <f t="shared" si="50"/>
        <v>0.22370700581635555</v>
      </c>
      <c r="L220" s="33">
        <v>0</v>
      </c>
      <c r="M220" s="38">
        <f t="shared" si="51"/>
        <v>0</v>
      </c>
      <c r="N220" s="33">
        <f t="shared" si="52"/>
        <v>7702578</v>
      </c>
      <c r="O220" s="38">
        <f t="shared" si="53"/>
        <v>0.67422544294915698</v>
      </c>
      <c r="P220" s="33">
        <v>2451715</v>
      </c>
      <c r="Q220" s="33">
        <v>13432380</v>
      </c>
      <c r="R220" s="33">
        <v>10932380</v>
      </c>
      <c r="S220" s="33">
        <v>7649183</v>
      </c>
      <c r="T220" s="38">
        <f t="shared" si="54"/>
        <v>0.69968140514691224</v>
      </c>
      <c r="U220" s="38">
        <f t="shared" si="55"/>
        <v>4.2414799436312878E-2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59937577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15755320</v>
      </c>
      <c r="K221" s="38">
        <f t="shared" si="50"/>
        <v>0.26286214406031128</v>
      </c>
      <c r="L221" s="33">
        <v>0</v>
      </c>
      <c r="M221" s="38">
        <f t="shared" si="51"/>
        <v>0</v>
      </c>
      <c r="N221" s="33">
        <f t="shared" si="52"/>
        <v>45192353</v>
      </c>
      <c r="O221" s="38">
        <f t="shared" si="53"/>
        <v>0.753990322298147</v>
      </c>
      <c r="P221" s="33">
        <v>48128026</v>
      </c>
      <c r="Q221" s="33">
        <v>46936587</v>
      </c>
      <c r="R221" s="33">
        <v>47156163</v>
      </c>
      <c r="S221" s="33">
        <v>70825619</v>
      </c>
      <c r="T221" s="38">
        <f t="shared" si="54"/>
        <v>1.5019377000626619</v>
      </c>
      <c r="U221" s="38">
        <f t="shared" si="55"/>
        <v>-0.67263731115836745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1138519</v>
      </c>
      <c r="K222" s="38">
        <f t="shared" si="50"/>
        <v>0.17515676923076923</v>
      </c>
      <c r="L222" s="33">
        <v>0</v>
      </c>
      <c r="M222" s="38">
        <f t="shared" si="51"/>
        <v>0</v>
      </c>
      <c r="N222" s="33">
        <f t="shared" si="52"/>
        <v>3423613</v>
      </c>
      <c r="O222" s="38">
        <f t="shared" si="53"/>
        <v>0.52670969230769227</v>
      </c>
      <c r="P222" s="33">
        <v>1093615</v>
      </c>
      <c r="Q222" s="33">
        <v>6300000</v>
      </c>
      <c r="R222" s="33">
        <v>5600000</v>
      </c>
      <c r="S222" s="33">
        <v>3351230</v>
      </c>
      <c r="T222" s="38">
        <f t="shared" si="54"/>
        <v>0.59843392857142852</v>
      </c>
      <c r="U222" s="38">
        <f t="shared" si="55"/>
        <v>4.1060153710400726E-2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503885525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101594584</v>
      </c>
      <c r="K224" s="39">
        <f t="shared" si="50"/>
        <v>0.20162235063212025</v>
      </c>
      <c r="L224" s="34">
        <f>SUM(L217:L223)</f>
        <v>0</v>
      </c>
      <c r="M224" s="39">
        <f t="shared" si="51"/>
        <v>0</v>
      </c>
      <c r="N224" s="34">
        <f t="shared" si="52"/>
        <v>316463288</v>
      </c>
      <c r="O224" s="39">
        <f t="shared" si="53"/>
        <v>0.62804599913839554</v>
      </c>
      <c r="P224" s="34">
        <f>SUM(P217:P223)</f>
        <v>124838213</v>
      </c>
      <c r="Q224" s="34">
        <f>SUM(Q217:Q223)</f>
        <v>376987731</v>
      </c>
      <c r="R224" s="34">
        <f>SUM(R217:R223)</f>
        <v>375978477</v>
      </c>
      <c r="S224" s="34">
        <f>SUM(S217:S223)</f>
        <v>314522215</v>
      </c>
      <c r="T224" s="39">
        <f t="shared" si="54"/>
        <v>0.83654313807968317</v>
      </c>
      <c r="U224" s="39">
        <f t="shared" si="55"/>
        <v>-0.18619001699423554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5633374</v>
      </c>
      <c r="K225" s="38">
        <f t="shared" si="50"/>
        <v>0.28649846242979526</v>
      </c>
      <c r="L225" s="33">
        <v>0</v>
      </c>
      <c r="M225" s="38">
        <f t="shared" si="51"/>
        <v>0</v>
      </c>
      <c r="N225" s="33">
        <f t="shared" si="52"/>
        <v>16745564</v>
      </c>
      <c r="O225" s="38">
        <f t="shared" si="53"/>
        <v>0.85163497728354831</v>
      </c>
      <c r="P225" s="33">
        <v>5227339</v>
      </c>
      <c r="Q225" s="33">
        <v>18279576</v>
      </c>
      <c r="R225" s="33">
        <v>18279576</v>
      </c>
      <c r="S225" s="33">
        <v>15516555</v>
      </c>
      <c r="T225" s="38">
        <f t="shared" si="54"/>
        <v>0.84884654873832954</v>
      </c>
      <c r="U225" s="38">
        <f t="shared" si="55"/>
        <v>7.7675276082151967E-2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103596100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24933686</v>
      </c>
      <c r="K226" s="38">
        <f t="shared" si="50"/>
        <v>0.240681705199327</v>
      </c>
      <c r="L226" s="33">
        <v>0</v>
      </c>
      <c r="M226" s="38">
        <f t="shared" si="51"/>
        <v>0</v>
      </c>
      <c r="N226" s="33">
        <f t="shared" si="52"/>
        <v>97192714</v>
      </c>
      <c r="O226" s="38">
        <f t="shared" si="53"/>
        <v>0.93818892796157383</v>
      </c>
      <c r="P226" s="33">
        <v>62306858</v>
      </c>
      <c r="Q226" s="33">
        <v>90956026</v>
      </c>
      <c r="R226" s="33">
        <v>106205010</v>
      </c>
      <c r="S226" s="33">
        <v>103698955</v>
      </c>
      <c r="T226" s="38">
        <f t="shared" si="54"/>
        <v>0.97640360845500607</v>
      </c>
      <c r="U226" s="38">
        <f t="shared" si="55"/>
        <v>-0.59982437246314046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2119704</v>
      </c>
      <c r="K227" s="38">
        <f t="shared" si="50"/>
        <v>0.22598966912411445</v>
      </c>
      <c r="L227" s="33">
        <v>0</v>
      </c>
      <c r="M227" s="38">
        <f t="shared" si="51"/>
        <v>0</v>
      </c>
      <c r="N227" s="33">
        <f t="shared" si="52"/>
        <v>5654427</v>
      </c>
      <c r="O227" s="38">
        <f t="shared" si="53"/>
        <v>0.60283987142377382</v>
      </c>
      <c r="P227" s="33">
        <v>2042394</v>
      </c>
      <c r="Q227" s="33">
        <v>9379650</v>
      </c>
      <c r="R227" s="33">
        <v>9380250</v>
      </c>
      <c r="S227" s="33">
        <v>6127268</v>
      </c>
      <c r="T227" s="38">
        <f t="shared" si="54"/>
        <v>0.65320945603795211</v>
      </c>
      <c r="U227" s="38">
        <f t="shared" si="55"/>
        <v>3.7852637639946174E-2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174433484</v>
      </c>
      <c r="K228" s="38">
        <f t="shared" si="50"/>
        <v>0.60086939997408073</v>
      </c>
      <c r="L228" s="33">
        <v>0</v>
      </c>
      <c r="M228" s="38">
        <f t="shared" si="51"/>
        <v>0</v>
      </c>
      <c r="N228" s="33">
        <f t="shared" si="52"/>
        <v>247186051</v>
      </c>
      <c r="O228" s="38">
        <f t="shared" si="53"/>
        <v>0.85147949086617181</v>
      </c>
      <c r="P228" s="33">
        <v>34796418</v>
      </c>
      <c r="Q228" s="33">
        <v>277758439</v>
      </c>
      <c r="R228" s="33">
        <v>281758439</v>
      </c>
      <c r="S228" s="33">
        <v>243580886</v>
      </c>
      <c r="T228" s="38">
        <f t="shared" si="54"/>
        <v>0.86450253935428711</v>
      </c>
      <c r="U228" s="38">
        <f t="shared" si="55"/>
        <v>4.0129724272193767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422940418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207120248</v>
      </c>
      <c r="K230" s="39">
        <f t="shared" si="50"/>
        <v>0.48971495554723737</v>
      </c>
      <c r="L230" s="34">
        <f>SUM(L225:L229)</f>
        <v>0</v>
      </c>
      <c r="M230" s="39">
        <f t="shared" si="51"/>
        <v>0</v>
      </c>
      <c r="N230" s="34">
        <f t="shared" si="52"/>
        <v>366778756</v>
      </c>
      <c r="O230" s="39">
        <f t="shared" si="53"/>
        <v>0.8672114094330895</v>
      </c>
      <c r="P230" s="34">
        <f>SUM(P225:P229)</f>
        <v>104373009</v>
      </c>
      <c r="Q230" s="34">
        <f>SUM(Q225:Q229)</f>
        <v>396373691</v>
      </c>
      <c r="R230" s="34">
        <f>SUM(R225:R229)</f>
        <v>415623275</v>
      </c>
      <c r="S230" s="34">
        <f>SUM(S225:S229)</f>
        <v>368923664</v>
      </c>
      <c r="T230" s="39">
        <f t="shared" si="54"/>
        <v>0.88763956734617422</v>
      </c>
      <c r="U230" s="39">
        <f t="shared" si="55"/>
        <v>0.98442346334960984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1229757336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356159049</v>
      </c>
      <c r="K231" s="39">
        <f t="shared" si="50"/>
        <v>0.28961734040836817</v>
      </c>
      <c r="L231" s="34">
        <f>SUM(L208:L215,L217:L223,L225:L229)</f>
        <v>0</v>
      </c>
      <c r="M231" s="39">
        <f t="shared" si="51"/>
        <v>0</v>
      </c>
      <c r="N231" s="34">
        <f t="shared" si="52"/>
        <v>829052828</v>
      </c>
      <c r="O231" s="39">
        <f t="shared" si="53"/>
        <v>0.67415969291684719</v>
      </c>
      <c r="P231" s="34">
        <f>SUM(P208:P215,P217:P223,P225:P229)</f>
        <v>289862264</v>
      </c>
      <c r="Q231" s="34">
        <f>SUM(Q208:Q215,Q217:Q223,Q225:Q229)</f>
        <v>1102048828</v>
      </c>
      <c r="R231" s="34">
        <f>SUM(R208:R215,R217:R223,R225:R229)</f>
        <v>1125996561</v>
      </c>
      <c r="S231" s="34">
        <f>SUM(S208:S215,S217:S223,S225:S229)</f>
        <v>864034312</v>
      </c>
      <c r="T231" s="39">
        <f t="shared" si="54"/>
        <v>0.76735075570093148</v>
      </c>
      <c r="U231" s="39">
        <f t="shared" si="55"/>
        <v>0.22871823356765053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18093372</v>
      </c>
      <c r="K235" s="38">
        <f t="shared" si="58"/>
        <v>0.25799309793889952</v>
      </c>
      <c r="L235" s="33">
        <v>0</v>
      </c>
      <c r="M235" s="38">
        <f t="shared" si="59"/>
        <v>0</v>
      </c>
      <c r="N235" s="33">
        <f t="shared" si="60"/>
        <v>53518664</v>
      </c>
      <c r="O235" s="38">
        <f t="shared" si="61"/>
        <v>0.76312176209669802</v>
      </c>
      <c r="P235" s="33">
        <v>11008526</v>
      </c>
      <c r="Q235" s="33">
        <v>69838044</v>
      </c>
      <c r="R235" s="33">
        <v>68185437</v>
      </c>
      <c r="S235" s="33">
        <v>45101244</v>
      </c>
      <c r="T235" s="38">
        <f t="shared" si="62"/>
        <v>0.6614498048901557</v>
      </c>
      <c r="U235" s="38">
        <f t="shared" si="63"/>
        <v>0.64357807757369145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286829185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105576518</v>
      </c>
      <c r="K236" s="38">
        <f t="shared" si="58"/>
        <v>0.36808150467672945</v>
      </c>
      <c r="L236" s="33">
        <v>0</v>
      </c>
      <c r="M236" s="38">
        <f t="shared" si="59"/>
        <v>0</v>
      </c>
      <c r="N236" s="33">
        <f t="shared" si="60"/>
        <v>237633619</v>
      </c>
      <c r="O236" s="38">
        <f t="shared" si="61"/>
        <v>0.82848479662207319</v>
      </c>
      <c r="P236" s="33">
        <v>36794567</v>
      </c>
      <c r="Q236" s="33">
        <v>247003885</v>
      </c>
      <c r="R236" s="33">
        <v>257003885</v>
      </c>
      <c r="S236" s="33">
        <v>217988402</v>
      </c>
      <c r="T236" s="38">
        <f t="shared" si="62"/>
        <v>0.8481910769558989</v>
      </c>
      <c r="U236" s="38">
        <f t="shared" si="63"/>
        <v>1.8693507386566064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680221</v>
      </c>
      <c r="K237" s="38">
        <f t="shared" si="58"/>
        <v>0.42634761990421577</v>
      </c>
      <c r="L237" s="33">
        <v>0</v>
      </c>
      <c r="M237" s="38">
        <f t="shared" si="59"/>
        <v>0</v>
      </c>
      <c r="N237" s="33">
        <f t="shared" si="60"/>
        <v>1808592</v>
      </c>
      <c r="O237" s="38">
        <f t="shared" si="61"/>
        <v>1.1335858413336333</v>
      </c>
      <c r="P237" s="33">
        <v>439325</v>
      </c>
      <c r="Q237" s="33">
        <v>1535573</v>
      </c>
      <c r="R237" s="33">
        <v>1535573</v>
      </c>
      <c r="S237" s="33">
        <v>1513202</v>
      </c>
      <c r="T237" s="38">
        <f t="shared" si="62"/>
        <v>0.98543149690701781</v>
      </c>
      <c r="U237" s="38">
        <f t="shared" si="63"/>
        <v>0.54833210038126667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66729068</v>
      </c>
      <c r="K238" s="38">
        <f t="shared" si="58"/>
        <v>0.79105075210914944</v>
      </c>
      <c r="L238" s="33">
        <v>0</v>
      </c>
      <c r="M238" s="38">
        <f t="shared" si="59"/>
        <v>0</v>
      </c>
      <c r="N238" s="33">
        <f t="shared" si="60"/>
        <v>81799515</v>
      </c>
      <c r="O238" s="38">
        <f t="shared" si="61"/>
        <v>0.96970585387036501</v>
      </c>
      <c r="P238" s="33">
        <v>2513071</v>
      </c>
      <c r="Q238" s="33">
        <v>71324707</v>
      </c>
      <c r="R238" s="33">
        <v>81093507</v>
      </c>
      <c r="S238" s="33">
        <v>76588109</v>
      </c>
      <c r="T238" s="38">
        <f t="shared" si="62"/>
        <v>0.9444419391061728</v>
      </c>
      <c r="U238" s="38">
        <f t="shared" si="63"/>
        <v>25.552798548071266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442910848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191079179</v>
      </c>
      <c r="K240" s="39">
        <f t="shared" si="58"/>
        <v>0.431416796095272</v>
      </c>
      <c r="L240" s="34">
        <f>SUM(L234:L239)</f>
        <v>0</v>
      </c>
      <c r="M240" s="39">
        <f t="shared" si="59"/>
        <v>0</v>
      </c>
      <c r="N240" s="34">
        <f t="shared" si="60"/>
        <v>374760390</v>
      </c>
      <c r="O240" s="39">
        <f t="shared" si="61"/>
        <v>0.84613052873340322</v>
      </c>
      <c r="P240" s="34">
        <f>SUM(P234:P239)</f>
        <v>50755489</v>
      </c>
      <c r="Q240" s="34">
        <f>SUM(Q234:Q239)</f>
        <v>389702209</v>
      </c>
      <c r="R240" s="34">
        <f>SUM(R234:R239)</f>
        <v>407818402</v>
      </c>
      <c r="S240" s="34">
        <f>SUM(S234:S239)</f>
        <v>341190957</v>
      </c>
      <c r="T240" s="39">
        <f t="shared" si="62"/>
        <v>0.83662472151023726</v>
      </c>
      <c r="U240" s="39">
        <f t="shared" si="63"/>
        <v>2.7646997943414555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12120036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3030342</v>
      </c>
      <c r="K242" s="38">
        <f t="shared" si="58"/>
        <v>0.25002747516591534</v>
      </c>
      <c r="L242" s="33">
        <v>0</v>
      </c>
      <c r="M242" s="38">
        <f t="shared" si="59"/>
        <v>0</v>
      </c>
      <c r="N242" s="33">
        <f t="shared" si="60"/>
        <v>9090249</v>
      </c>
      <c r="O242" s="38">
        <f t="shared" si="61"/>
        <v>0.75001831677727693</v>
      </c>
      <c r="P242" s="33">
        <v>2915973</v>
      </c>
      <c r="Q242" s="33">
        <v>11675195</v>
      </c>
      <c r="R242" s="33">
        <v>11675195</v>
      </c>
      <c r="S242" s="33">
        <v>8747919</v>
      </c>
      <c r="T242" s="38">
        <f t="shared" si="62"/>
        <v>0.74927390934369831</v>
      </c>
      <c r="U242" s="38">
        <f t="shared" si="63"/>
        <v>3.9221556578198813E-2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46165086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11354927</v>
      </c>
      <c r="K243" s="38">
        <f t="shared" si="58"/>
        <v>0.24596351883759082</v>
      </c>
      <c r="L243" s="33">
        <v>0</v>
      </c>
      <c r="M243" s="38">
        <f t="shared" si="59"/>
        <v>0</v>
      </c>
      <c r="N243" s="33">
        <f t="shared" si="60"/>
        <v>33804532</v>
      </c>
      <c r="O243" s="38">
        <f t="shared" si="61"/>
        <v>0.73225320104461622</v>
      </c>
      <c r="P243" s="33">
        <v>10445797</v>
      </c>
      <c r="Q243" s="33">
        <v>53482236</v>
      </c>
      <c r="R243" s="33">
        <v>53482236</v>
      </c>
      <c r="S243" s="33">
        <v>31453947</v>
      </c>
      <c r="T243" s="38">
        <f t="shared" si="62"/>
        <v>0.5881195206572889</v>
      </c>
      <c r="U243" s="38">
        <f t="shared" si="63"/>
        <v>8.7033090916853961E-2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-1136</v>
      </c>
      <c r="K244" s="38">
        <f t="shared" si="58"/>
        <v>-2.6631025477569188E-5</v>
      </c>
      <c r="L244" s="33">
        <v>0</v>
      </c>
      <c r="M244" s="38">
        <f t="shared" si="59"/>
        <v>0</v>
      </c>
      <c r="N244" s="33">
        <f t="shared" si="60"/>
        <v>150139</v>
      </c>
      <c r="O244" s="38">
        <f t="shared" si="61"/>
        <v>3.5196791674091199E-3</v>
      </c>
      <c r="P244" s="33">
        <v>0</v>
      </c>
      <c r="Q244" s="33">
        <v>11733255</v>
      </c>
      <c r="R244" s="33">
        <v>11733255</v>
      </c>
      <c r="S244" s="33">
        <v>5423</v>
      </c>
      <c r="T244" s="38">
        <f t="shared" si="62"/>
        <v>4.6219058564737577E-4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18124214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3890967</v>
      </c>
      <c r="K245" s="38">
        <f t="shared" si="58"/>
        <v>0.21468335123387972</v>
      </c>
      <c r="L245" s="33">
        <v>0</v>
      </c>
      <c r="M245" s="38">
        <f t="shared" si="59"/>
        <v>0</v>
      </c>
      <c r="N245" s="33">
        <f t="shared" si="60"/>
        <v>12647053</v>
      </c>
      <c r="O245" s="38">
        <f t="shared" si="61"/>
        <v>0.69779870178094339</v>
      </c>
      <c r="P245" s="33">
        <v>4512358</v>
      </c>
      <c r="Q245" s="33">
        <v>25977899</v>
      </c>
      <c r="R245" s="33">
        <v>15468948</v>
      </c>
      <c r="S245" s="33">
        <v>9133996</v>
      </c>
      <c r="T245" s="38">
        <f t="shared" si="62"/>
        <v>0.59047299144065901</v>
      </c>
      <c r="U245" s="38">
        <f t="shared" si="63"/>
        <v>-0.13770871016882968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119066349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18275100</v>
      </c>
      <c r="K247" s="39">
        <f t="shared" si="58"/>
        <v>0.15348669169321719</v>
      </c>
      <c r="L247" s="34">
        <f>SUM(L241:L246)</f>
        <v>0</v>
      </c>
      <c r="M247" s="39">
        <f t="shared" si="59"/>
        <v>0</v>
      </c>
      <c r="N247" s="34">
        <f t="shared" si="60"/>
        <v>55691973</v>
      </c>
      <c r="O247" s="39">
        <f t="shared" si="61"/>
        <v>0.46773898307741008</v>
      </c>
      <c r="P247" s="34">
        <f>SUM(P241:P246)</f>
        <v>17874128</v>
      </c>
      <c r="Q247" s="34">
        <f>SUM(Q241:Q246)</f>
        <v>102868585</v>
      </c>
      <c r="R247" s="34">
        <f>SUM(R241:R246)</f>
        <v>92359634</v>
      </c>
      <c r="S247" s="34">
        <f>SUM(S241:S246)</f>
        <v>49341285</v>
      </c>
      <c r="T247" s="39">
        <f t="shared" si="62"/>
        <v>0.53422997540245776</v>
      </c>
      <c r="U247" s="39">
        <f t="shared" si="63"/>
        <v>2.2433094358505157E-2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33139657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6294507</v>
      </c>
      <c r="K248" s="38">
        <f t="shared" si="58"/>
        <v>0.18993880956583226</v>
      </c>
      <c r="L248" s="33">
        <v>0</v>
      </c>
      <c r="M248" s="38">
        <f t="shared" si="59"/>
        <v>0</v>
      </c>
      <c r="N248" s="33">
        <f t="shared" si="60"/>
        <v>19066815</v>
      </c>
      <c r="O248" s="38">
        <f t="shared" si="61"/>
        <v>0.57534738515851269</v>
      </c>
      <c r="P248" s="33">
        <v>7809752</v>
      </c>
      <c r="Q248" s="33">
        <v>29173468</v>
      </c>
      <c r="R248" s="33">
        <v>29173468</v>
      </c>
      <c r="S248" s="33">
        <v>23165896</v>
      </c>
      <c r="T248" s="38">
        <f t="shared" si="62"/>
        <v>0.79407412241835629</v>
      </c>
      <c r="U248" s="38">
        <f t="shared" si="63"/>
        <v>-0.19401960523202277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2213411</v>
      </c>
      <c r="K249" s="38">
        <f t="shared" si="58"/>
        <v>0.37201316544251178</v>
      </c>
      <c r="L249" s="33">
        <v>0</v>
      </c>
      <c r="M249" s="38">
        <f t="shared" si="59"/>
        <v>0</v>
      </c>
      <c r="N249" s="33">
        <f t="shared" si="60"/>
        <v>5618905</v>
      </c>
      <c r="O249" s="38">
        <f t="shared" si="61"/>
        <v>0.94438250978727256</v>
      </c>
      <c r="P249" s="33">
        <v>0</v>
      </c>
      <c r="Q249" s="33">
        <v>8214174</v>
      </c>
      <c r="R249" s="33">
        <v>7459128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1303589</v>
      </c>
      <c r="K250" s="38">
        <f t="shared" si="58"/>
        <v>0.26064977040992299</v>
      </c>
      <c r="L250" s="33">
        <v>0</v>
      </c>
      <c r="M250" s="38">
        <f t="shared" si="59"/>
        <v>0</v>
      </c>
      <c r="N250" s="33">
        <f t="shared" si="60"/>
        <v>3460255</v>
      </c>
      <c r="O250" s="38">
        <f t="shared" si="61"/>
        <v>0.69187042181990499</v>
      </c>
      <c r="P250" s="33">
        <v>679974</v>
      </c>
      <c r="Q250" s="33">
        <v>4721679</v>
      </c>
      <c r="R250" s="33">
        <v>4721679</v>
      </c>
      <c r="S250" s="33">
        <v>1989852</v>
      </c>
      <c r="T250" s="38">
        <f t="shared" si="62"/>
        <v>0.42142890272718664</v>
      </c>
      <c r="U250" s="38">
        <f t="shared" si="63"/>
        <v>0.91711594855097411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18949101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8140150</v>
      </c>
      <c r="K251" s="38">
        <f t="shared" si="58"/>
        <v>0.42957974628981077</v>
      </c>
      <c r="L251" s="33">
        <v>0</v>
      </c>
      <c r="M251" s="38">
        <f t="shared" si="59"/>
        <v>0</v>
      </c>
      <c r="N251" s="33">
        <f t="shared" si="60"/>
        <v>8140150</v>
      </c>
      <c r="O251" s="38">
        <f t="shared" si="61"/>
        <v>0.42957974628981077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63039882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17951657</v>
      </c>
      <c r="K254" s="39">
        <f t="shared" si="58"/>
        <v>0.28476666564826375</v>
      </c>
      <c r="L254" s="34">
        <f>SUM(L248:L253)</f>
        <v>0</v>
      </c>
      <c r="M254" s="39">
        <f t="shared" si="59"/>
        <v>0</v>
      </c>
      <c r="N254" s="34">
        <f t="shared" si="60"/>
        <v>36286125</v>
      </c>
      <c r="O254" s="39">
        <f t="shared" si="61"/>
        <v>0.57560585218100502</v>
      </c>
      <c r="P254" s="34">
        <f>SUM(P248:P253)</f>
        <v>8489726</v>
      </c>
      <c r="Q254" s="34">
        <f>SUM(Q248:Q253)</f>
        <v>42109321</v>
      </c>
      <c r="R254" s="34">
        <f>SUM(R248:R253)</f>
        <v>41354275</v>
      </c>
      <c r="S254" s="34">
        <f>SUM(S248:S253)</f>
        <v>25155748</v>
      </c>
      <c r="T254" s="39">
        <f t="shared" si="62"/>
        <v>0.60829860999860352</v>
      </c>
      <c r="U254" s="39">
        <f t="shared" si="63"/>
        <v>1.114515474350998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280564435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68687176</v>
      </c>
      <c r="K255" s="38">
        <f t="shared" si="58"/>
        <v>0.24481782945867675</v>
      </c>
      <c r="L255" s="33">
        <v>0</v>
      </c>
      <c r="M255" s="38">
        <f t="shared" si="59"/>
        <v>0</v>
      </c>
      <c r="N255" s="33">
        <f t="shared" si="60"/>
        <v>204047263</v>
      </c>
      <c r="O255" s="38">
        <f t="shared" si="61"/>
        <v>0.7272741571824668</v>
      </c>
      <c r="P255" s="33">
        <v>59201349</v>
      </c>
      <c r="Q255" s="33">
        <v>217377856</v>
      </c>
      <c r="R255" s="33">
        <v>222422277</v>
      </c>
      <c r="S255" s="33">
        <v>170358809</v>
      </c>
      <c r="T255" s="38">
        <f t="shared" si="62"/>
        <v>0.76592511909227512</v>
      </c>
      <c r="U255" s="38">
        <f t="shared" si="63"/>
        <v>0.16022991300417844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15247186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6191645</v>
      </c>
      <c r="K256" s="38">
        <f t="shared" si="58"/>
        <v>0.40608444076172484</v>
      </c>
      <c r="L256" s="33">
        <v>0</v>
      </c>
      <c r="M256" s="38">
        <f t="shared" si="59"/>
        <v>0</v>
      </c>
      <c r="N256" s="33">
        <f t="shared" si="60"/>
        <v>18261522</v>
      </c>
      <c r="O256" s="38">
        <f t="shared" si="61"/>
        <v>1.1976978571652501</v>
      </c>
      <c r="P256" s="33">
        <v>5599599</v>
      </c>
      <c r="Q256" s="33">
        <v>14320000</v>
      </c>
      <c r="R256" s="33">
        <v>14320000</v>
      </c>
      <c r="S256" s="33">
        <v>14788447</v>
      </c>
      <c r="T256" s="38">
        <f t="shared" si="62"/>
        <v>1.0327127793296089</v>
      </c>
      <c r="U256" s="38">
        <f t="shared" si="63"/>
        <v>0.10573007102830045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7203604</v>
      </c>
      <c r="K257" s="38">
        <f t="shared" si="58"/>
        <v>0.14975685002702591</v>
      </c>
      <c r="L257" s="33">
        <v>0</v>
      </c>
      <c r="M257" s="38">
        <f t="shared" si="59"/>
        <v>0</v>
      </c>
      <c r="N257" s="33">
        <f t="shared" si="60"/>
        <v>46887423</v>
      </c>
      <c r="O257" s="38">
        <f t="shared" si="61"/>
        <v>0.97474996881626541</v>
      </c>
      <c r="P257" s="33">
        <v>18932957</v>
      </c>
      <c r="Q257" s="33">
        <v>44768000</v>
      </c>
      <c r="R257" s="33">
        <v>44768000</v>
      </c>
      <c r="S257" s="33">
        <v>57305966</v>
      </c>
      <c r="T257" s="38">
        <f t="shared" si="62"/>
        <v>1.2800653591851323</v>
      </c>
      <c r="U257" s="38">
        <f t="shared" si="63"/>
        <v>-0.61952039504447187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343913621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82082425</v>
      </c>
      <c r="K259" s="39">
        <f t="shared" si="58"/>
        <v>0.23867163144433876</v>
      </c>
      <c r="L259" s="34">
        <f>SUM(L255:L258)</f>
        <v>0</v>
      </c>
      <c r="M259" s="39">
        <f t="shared" si="59"/>
        <v>0</v>
      </c>
      <c r="N259" s="34">
        <f t="shared" si="60"/>
        <v>269196208</v>
      </c>
      <c r="O259" s="39">
        <f t="shared" si="61"/>
        <v>0.78274366457849598</v>
      </c>
      <c r="P259" s="34">
        <f>SUM(P255:P258)</f>
        <v>83733905</v>
      </c>
      <c r="Q259" s="34">
        <f>SUM(Q255:Q258)</f>
        <v>276465856</v>
      </c>
      <c r="R259" s="34">
        <f>SUM(R255:R258)</f>
        <v>281510277</v>
      </c>
      <c r="S259" s="34">
        <f>SUM(S255:S258)</f>
        <v>242453222</v>
      </c>
      <c r="T259" s="39">
        <f t="shared" si="62"/>
        <v>0.86125886622604542</v>
      </c>
      <c r="U259" s="39">
        <f t="shared" si="63"/>
        <v>-1.972295451884154E-2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968930700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309388361</v>
      </c>
      <c r="K260" s="39">
        <f t="shared" si="58"/>
        <v>0.31930907029780353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735934696</v>
      </c>
      <c r="O260" s="39">
        <f t="shared" si="61"/>
        <v>0.75953284997575166</v>
      </c>
      <c r="P260" s="34">
        <f>SUM(P234:P239,P241:P246,P248:P253,P255:P258)</f>
        <v>160853248</v>
      </c>
      <c r="Q260" s="34">
        <f>SUM(Q234:Q239,Q241:Q246,Q248:Q253,Q255:Q258)</f>
        <v>811145971</v>
      </c>
      <c r="R260" s="34">
        <f>SUM(R234:R239,R241:R246,R248:R253,R255:R258)</f>
        <v>823042588</v>
      </c>
      <c r="S260" s="34">
        <f>SUM(S234:S239,S241:S246,S248:S253,S255:S258)</f>
        <v>658141212</v>
      </c>
      <c r="T260" s="39">
        <f t="shared" si="62"/>
        <v>0.79964417588558612</v>
      </c>
      <c r="U260" s="39">
        <f t="shared" si="63"/>
        <v>0.92342004185081805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626308</v>
      </c>
      <c r="K263" s="38">
        <f t="shared" ref="K263:K299" si="66">IF(($E263     =0),0,($J263     /$E263     ))</f>
        <v>0.1053506974453413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2471354</v>
      </c>
      <c r="O263" s="38">
        <f t="shared" ref="O263:O299" si="69">IF(($E263     =0),0,($N263     /$E263     ))</f>
        <v>0.4157042023003602</v>
      </c>
      <c r="P263" s="33">
        <v>442707</v>
      </c>
      <c r="Q263" s="33">
        <v>4604969</v>
      </c>
      <c r="R263" s="33">
        <v>4659193</v>
      </c>
      <c r="S263" s="33">
        <v>1900996</v>
      </c>
      <c r="T263" s="38">
        <f t="shared" ref="T263:T299" si="70">IF(($R263     =0),0,($S263     /$R263     ))</f>
        <v>0.40800971327008778</v>
      </c>
      <c r="U263" s="38">
        <f t="shared" ref="U263:U299" si="71">IF(($P263     =0),0,(($J263     /$P263     )-1))</f>
        <v>0.41472350787315304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10195427</v>
      </c>
      <c r="K264" s="38">
        <f t="shared" si="66"/>
        <v>0.23601305617231977</v>
      </c>
      <c r="L264" s="33">
        <v>0</v>
      </c>
      <c r="M264" s="38">
        <f t="shared" si="67"/>
        <v>0</v>
      </c>
      <c r="N264" s="33">
        <f t="shared" si="68"/>
        <v>38241383</v>
      </c>
      <c r="O264" s="38">
        <f t="shared" si="69"/>
        <v>0.88524646138765883</v>
      </c>
      <c r="P264" s="33">
        <v>4511255</v>
      </c>
      <c r="Q264" s="33">
        <v>40109004</v>
      </c>
      <c r="R264" s="33">
        <v>40109004</v>
      </c>
      <c r="S264" s="33">
        <v>36627742</v>
      </c>
      <c r="T264" s="38">
        <f t="shared" si="70"/>
        <v>0.91320497512229426</v>
      </c>
      <c r="U264" s="38">
        <f t="shared" si="71"/>
        <v>1.2599979384894002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39115000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9104047</v>
      </c>
      <c r="K265" s="38">
        <f t="shared" si="66"/>
        <v>0.23275078614342323</v>
      </c>
      <c r="L265" s="33">
        <v>0</v>
      </c>
      <c r="M265" s="38">
        <f t="shared" si="67"/>
        <v>0</v>
      </c>
      <c r="N265" s="33">
        <f t="shared" si="68"/>
        <v>28176315</v>
      </c>
      <c r="O265" s="38">
        <f t="shared" si="69"/>
        <v>0.72034551962162852</v>
      </c>
      <c r="P265" s="33">
        <v>8369145</v>
      </c>
      <c r="Q265" s="33">
        <v>0</v>
      </c>
      <c r="R265" s="33">
        <v>35101958</v>
      </c>
      <c r="S265" s="33">
        <v>25253000</v>
      </c>
      <c r="T265" s="38">
        <f t="shared" si="70"/>
        <v>0.71941855779099273</v>
      </c>
      <c r="U265" s="38">
        <f t="shared" si="71"/>
        <v>8.7810881517765615E-2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88258554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19925782</v>
      </c>
      <c r="K267" s="39">
        <f t="shared" si="66"/>
        <v>0.22576601470266552</v>
      </c>
      <c r="L267" s="34">
        <f>SUM(L263:L266)</f>
        <v>0</v>
      </c>
      <c r="M267" s="39">
        <f t="shared" si="67"/>
        <v>0</v>
      </c>
      <c r="N267" s="34">
        <f t="shared" si="68"/>
        <v>68889052</v>
      </c>
      <c r="O267" s="39">
        <f t="shared" si="69"/>
        <v>0.78053683045838251</v>
      </c>
      <c r="P267" s="34">
        <f>SUM(P263:P266)</f>
        <v>13323107</v>
      </c>
      <c r="Q267" s="34">
        <f>SUM(Q263:Q266)</f>
        <v>44713973</v>
      </c>
      <c r="R267" s="34">
        <f>SUM(R263:R266)</f>
        <v>79870155</v>
      </c>
      <c r="S267" s="34">
        <f>SUM(S263:S266)</f>
        <v>63781738</v>
      </c>
      <c r="T267" s="39">
        <f t="shared" si="70"/>
        <v>0.79856785053190393</v>
      </c>
      <c r="U267" s="39">
        <f t="shared" si="71"/>
        <v>0.49558072302504219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296960</v>
      </c>
      <c r="K268" s="38">
        <f t="shared" si="66"/>
        <v>9.2798695018351307E-2</v>
      </c>
      <c r="L268" s="33">
        <v>0</v>
      </c>
      <c r="M268" s="38">
        <f t="shared" si="67"/>
        <v>0</v>
      </c>
      <c r="N268" s="33">
        <f t="shared" si="68"/>
        <v>837932</v>
      </c>
      <c r="O268" s="38">
        <f t="shared" si="69"/>
        <v>0.26185006773342251</v>
      </c>
      <c r="P268" s="33">
        <v>-59205</v>
      </c>
      <c r="Q268" s="33">
        <v>3050568</v>
      </c>
      <c r="R268" s="33">
        <v>3050568</v>
      </c>
      <c r="S268" s="33">
        <v>1698959</v>
      </c>
      <c r="T268" s="38">
        <f t="shared" si="70"/>
        <v>0.556932020528636</v>
      </c>
      <c r="U268" s="38">
        <f t="shared" si="71"/>
        <v>-6.0157925850857188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14659014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3542075</v>
      </c>
      <c r="K269" s="38">
        <f t="shared" si="66"/>
        <v>0.24163119020146923</v>
      </c>
      <c r="L269" s="33">
        <v>0</v>
      </c>
      <c r="M269" s="38">
        <f t="shared" si="67"/>
        <v>0</v>
      </c>
      <c r="N269" s="33">
        <f t="shared" si="68"/>
        <v>10658657</v>
      </c>
      <c r="O269" s="38">
        <f t="shared" si="69"/>
        <v>0.72710599771580819</v>
      </c>
      <c r="P269" s="33">
        <v>3389446</v>
      </c>
      <c r="Q269" s="33">
        <v>15314243</v>
      </c>
      <c r="R269" s="33">
        <v>13933757</v>
      </c>
      <c r="S269" s="33">
        <v>10235691</v>
      </c>
      <c r="T269" s="38">
        <f t="shared" si="70"/>
        <v>0.73459663463343017</v>
      </c>
      <c r="U269" s="38">
        <f t="shared" si="71"/>
        <v>4.5030662828084544E-2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2445152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618025</v>
      </c>
      <c r="K270" s="38">
        <f t="shared" si="66"/>
        <v>0.25275524793550669</v>
      </c>
      <c r="L270" s="33">
        <v>0</v>
      </c>
      <c r="M270" s="38">
        <f t="shared" si="67"/>
        <v>0</v>
      </c>
      <c r="N270" s="33">
        <f t="shared" si="68"/>
        <v>1840598</v>
      </c>
      <c r="O270" s="38">
        <f t="shared" si="69"/>
        <v>0.75275402101791622</v>
      </c>
      <c r="P270" s="33">
        <v>235</v>
      </c>
      <c r="Q270" s="33">
        <v>2308062</v>
      </c>
      <c r="R270" s="33">
        <v>2308062</v>
      </c>
      <c r="S270" s="33">
        <v>235</v>
      </c>
      <c r="T270" s="38">
        <f t="shared" si="70"/>
        <v>1.0181702224636946E-4</v>
      </c>
      <c r="U270" s="38">
        <f t="shared" si="71"/>
        <v>2628.8936170212764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8723159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1509149</v>
      </c>
      <c r="K271" s="38">
        <f t="shared" si="66"/>
        <v>0.17300487128573491</v>
      </c>
      <c r="L271" s="33">
        <v>0</v>
      </c>
      <c r="M271" s="38">
        <f t="shared" si="67"/>
        <v>0</v>
      </c>
      <c r="N271" s="33">
        <f t="shared" si="68"/>
        <v>4537564</v>
      </c>
      <c r="O271" s="38">
        <f t="shared" si="69"/>
        <v>0.52017440012270788</v>
      </c>
      <c r="P271" s="33">
        <v>1351562</v>
      </c>
      <c r="Q271" s="33">
        <v>11831846</v>
      </c>
      <c r="R271" s="33">
        <v>11831846</v>
      </c>
      <c r="S271" s="33">
        <v>4106987</v>
      </c>
      <c r="T271" s="38">
        <f t="shared" si="70"/>
        <v>0.34711295261956587</v>
      </c>
      <c r="U271" s="38">
        <f t="shared" si="71"/>
        <v>0.11659620498356715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8316032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820728</v>
      </c>
      <c r="K272" s="38">
        <f t="shared" si="66"/>
        <v>9.8692260924440889E-2</v>
      </c>
      <c r="L272" s="33">
        <v>0</v>
      </c>
      <c r="M272" s="38">
        <f t="shared" si="67"/>
        <v>0</v>
      </c>
      <c r="N272" s="33">
        <f t="shared" si="68"/>
        <v>2497029</v>
      </c>
      <c r="O272" s="38">
        <f t="shared" si="69"/>
        <v>0.30026688208991981</v>
      </c>
      <c r="P272" s="33">
        <v>770251</v>
      </c>
      <c r="Q272" s="33">
        <v>7604800</v>
      </c>
      <c r="R272" s="33">
        <v>8059800</v>
      </c>
      <c r="S272" s="33">
        <v>2358714</v>
      </c>
      <c r="T272" s="38">
        <f t="shared" si="70"/>
        <v>0.29265167870170478</v>
      </c>
      <c r="U272" s="38">
        <f t="shared" si="71"/>
        <v>6.5533183338937651E-2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2137139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556839</v>
      </c>
      <c r="K273" s="38">
        <f t="shared" si="66"/>
        <v>0.26055347827165198</v>
      </c>
      <c r="L273" s="33">
        <v>0</v>
      </c>
      <c r="M273" s="38">
        <f t="shared" si="67"/>
        <v>0</v>
      </c>
      <c r="N273" s="33">
        <f t="shared" si="68"/>
        <v>1619866</v>
      </c>
      <c r="O273" s="38">
        <f t="shared" si="69"/>
        <v>0.75796005781561238</v>
      </c>
      <c r="P273" s="33">
        <v>493884</v>
      </c>
      <c r="Q273" s="33">
        <v>1562968</v>
      </c>
      <c r="R273" s="33">
        <v>1762968</v>
      </c>
      <c r="S273" s="33">
        <v>1428025</v>
      </c>
      <c r="T273" s="38">
        <f t="shared" si="70"/>
        <v>0.81001186635265077</v>
      </c>
      <c r="U273" s="38">
        <f t="shared" si="71"/>
        <v>0.12746920329470068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39480541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7343776</v>
      </c>
      <c r="K275" s="39">
        <f t="shared" si="66"/>
        <v>0.18601001440177833</v>
      </c>
      <c r="L275" s="34">
        <f>SUM(L268:L274)</f>
        <v>0</v>
      </c>
      <c r="M275" s="39">
        <f t="shared" si="67"/>
        <v>0</v>
      </c>
      <c r="N275" s="34">
        <f t="shared" si="68"/>
        <v>21991646</v>
      </c>
      <c r="O275" s="39">
        <f t="shared" si="69"/>
        <v>0.55702494046370843</v>
      </c>
      <c r="P275" s="34">
        <f>SUM(P268:P274)</f>
        <v>5946173</v>
      </c>
      <c r="Q275" s="34">
        <f>SUM(Q268:Q274)</f>
        <v>41672487</v>
      </c>
      <c r="R275" s="34">
        <f>SUM(R268:R274)</f>
        <v>40947001</v>
      </c>
      <c r="S275" s="34">
        <f>SUM(S268:S274)</f>
        <v>19828611</v>
      </c>
      <c r="T275" s="39">
        <f t="shared" si="70"/>
        <v>0.48425062924632745</v>
      </c>
      <c r="U275" s="39">
        <f t="shared" si="71"/>
        <v>0.23504243822034776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4175754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1011927</v>
      </c>
      <c r="K276" s="38">
        <f t="shared" si="66"/>
        <v>0.24233395932806387</v>
      </c>
      <c r="L276" s="33">
        <v>0</v>
      </c>
      <c r="M276" s="38">
        <f t="shared" si="67"/>
        <v>0</v>
      </c>
      <c r="N276" s="33">
        <f t="shared" si="68"/>
        <v>3002575</v>
      </c>
      <c r="O276" s="38">
        <f t="shared" si="69"/>
        <v>0.71904978118921759</v>
      </c>
      <c r="P276" s="33">
        <v>752730</v>
      </c>
      <c r="Q276" s="33">
        <v>4030061</v>
      </c>
      <c r="R276" s="33">
        <v>4642645</v>
      </c>
      <c r="S276" s="33">
        <v>2413932</v>
      </c>
      <c r="T276" s="38">
        <f t="shared" si="70"/>
        <v>0.51994757298910432</v>
      </c>
      <c r="U276" s="38">
        <f t="shared" si="71"/>
        <v>0.34434259296161973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8126700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1170733</v>
      </c>
      <c r="K277" s="38">
        <f t="shared" si="66"/>
        <v>0.14406007358460385</v>
      </c>
      <c r="L277" s="33">
        <v>0</v>
      </c>
      <c r="M277" s="38">
        <f t="shared" si="67"/>
        <v>0</v>
      </c>
      <c r="N277" s="33">
        <f t="shared" si="68"/>
        <v>4322186</v>
      </c>
      <c r="O277" s="38">
        <f t="shared" si="69"/>
        <v>0.53185007444596211</v>
      </c>
      <c r="P277" s="33">
        <v>1665071</v>
      </c>
      <c r="Q277" s="33">
        <v>7505745</v>
      </c>
      <c r="R277" s="33">
        <v>10060000</v>
      </c>
      <c r="S277" s="33">
        <v>4987714</v>
      </c>
      <c r="T277" s="38">
        <f t="shared" si="70"/>
        <v>0.49579662027833005</v>
      </c>
      <c r="U277" s="38">
        <f t="shared" si="71"/>
        <v>-0.29688703965176255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1311508</v>
      </c>
      <c r="K278" s="38">
        <f t="shared" si="66"/>
        <v>9.7234191588815536E-2</v>
      </c>
      <c r="L278" s="33">
        <v>0</v>
      </c>
      <c r="M278" s="38">
        <f t="shared" si="67"/>
        <v>0</v>
      </c>
      <c r="N278" s="33">
        <f t="shared" si="68"/>
        <v>19191817</v>
      </c>
      <c r="O278" s="38">
        <f t="shared" si="69"/>
        <v>1.4228665102427793</v>
      </c>
      <c r="P278" s="33">
        <v>3656390</v>
      </c>
      <c r="Q278" s="33">
        <v>21413982</v>
      </c>
      <c r="R278" s="33">
        <v>19613982</v>
      </c>
      <c r="S278" s="33">
        <v>12552720</v>
      </c>
      <c r="T278" s="38">
        <f t="shared" si="70"/>
        <v>0.63998835116703989</v>
      </c>
      <c r="U278" s="38">
        <f t="shared" si="71"/>
        <v>-0.64131069169317279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1332866</v>
      </c>
      <c r="K279" s="38">
        <f t="shared" si="66"/>
        <v>0.22270331866317791</v>
      </c>
      <c r="L279" s="33">
        <v>0</v>
      </c>
      <c r="M279" s="38">
        <f t="shared" si="67"/>
        <v>0</v>
      </c>
      <c r="N279" s="33">
        <f t="shared" si="68"/>
        <v>3414928</v>
      </c>
      <c r="O279" s="38">
        <f t="shared" si="69"/>
        <v>0.57058683963414836</v>
      </c>
      <c r="P279" s="33">
        <v>958736</v>
      </c>
      <c r="Q279" s="33">
        <v>4558686</v>
      </c>
      <c r="R279" s="33">
        <v>4558686</v>
      </c>
      <c r="S279" s="33">
        <v>1369183</v>
      </c>
      <c r="T279" s="38">
        <f t="shared" si="70"/>
        <v>0.30034597688895442</v>
      </c>
      <c r="U279" s="38">
        <f t="shared" si="71"/>
        <v>0.39023255619899544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363417</v>
      </c>
      <c r="K280" s="38">
        <f t="shared" si="66"/>
        <v>0.1856464321180889</v>
      </c>
      <c r="L280" s="33">
        <v>0</v>
      </c>
      <c r="M280" s="38">
        <f t="shared" si="67"/>
        <v>0</v>
      </c>
      <c r="N280" s="33">
        <f t="shared" si="68"/>
        <v>1096322</v>
      </c>
      <c r="O280" s="38">
        <f t="shared" si="69"/>
        <v>0.56004058079992802</v>
      </c>
      <c r="P280" s="33">
        <v>350311</v>
      </c>
      <c r="Q280" s="33">
        <v>1406908</v>
      </c>
      <c r="R280" s="33">
        <v>1165556</v>
      </c>
      <c r="S280" s="33">
        <v>933089</v>
      </c>
      <c r="T280" s="38">
        <f t="shared" si="70"/>
        <v>0.80055269759668346</v>
      </c>
      <c r="U280" s="38">
        <f t="shared" si="71"/>
        <v>3.7412470633237271E-2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596070</v>
      </c>
      <c r="K281" s="38">
        <f t="shared" si="66"/>
        <v>0.25924247458765282</v>
      </c>
      <c r="L281" s="33">
        <v>0</v>
      </c>
      <c r="M281" s="38">
        <f t="shared" si="67"/>
        <v>0</v>
      </c>
      <c r="N281" s="33">
        <f t="shared" si="68"/>
        <v>1842153</v>
      </c>
      <c r="O281" s="38">
        <f t="shared" si="69"/>
        <v>0.80118828709559009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6133394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723909</v>
      </c>
      <c r="K282" s="38">
        <f t="shared" si="66"/>
        <v>0.11802747385868248</v>
      </c>
      <c r="L282" s="33">
        <v>0</v>
      </c>
      <c r="M282" s="38">
        <f t="shared" si="67"/>
        <v>0</v>
      </c>
      <c r="N282" s="33">
        <f t="shared" si="68"/>
        <v>4357698</v>
      </c>
      <c r="O282" s="38">
        <f t="shared" si="69"/>
        <v>0.71048721148519078</v>
      </c>
      <c r="P282" s="33">
        <v>1763865</v>
      </c>
      <c r="Q282" s="33">
        <v>4958000</v>
      </c>
      <c r="R282" s="33">
        <v>9944203</v>
      </c>
      <c r="S282" s="33">
        <v>5433451</v>
      </c>
      <c r="T282" s="38">
        <f t="shared" si="70"/>
        <v>0.54639381356152927</v>
      </c>
      <c r="U282" s="38">
        <f t="shared" si="71"/>
        <v>-0.58958933932018609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8086354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1117964</v>
      </c>
      <c r="K283" s="38">
        <f t="shared" si="66"/>
        <v>0.13825316081883132</v>
      </c>
      <c r="L283" s="33">
        <v>0</v>
      </c>
      <c r="M283" s="38">
        <f t="shared" si="67"/>
        <v>0</v>
      </c>
      <c r="N283" s="33">
        <f t="shared" si="68"/>
        <v>2371050</v>
      </c>
      <c r="O283" s="38">
        <f t="shared" si="69"/>
        <v>0.29321620102211704</v>
      </c>
      <c r="P283" s="33">
        <v>1862002</v>
      </c>
      <c r="Q283" s="33">
        <v>4324579</v>
      </c>
      <c r="R283" s="33">
        <v>6544239</v>
      </c>
      <c r="S283" s="33">
        <v>5593327</v>
      </c>
      <c r="T283" s="38">
        <f t="shared" si="70"/>
        <v>0.85469479339003362</v>
      </c>
      <c r="U283" s="38">
        <f t="shared" si="71"/>
        <v>-0.39959033341532391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50252130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7628394</v>
      </c>
      <c r="K285" s="39">
        <f t="shared" si="66"/>
        <v>0.15180240121165015</v>
      </c>
      <c r="L285" s="34">
        <f>SUM(L276:L284)</f>
        <v>0</v>
      </c>
      <c r="M285" s="39">
        <f t="shared" si="67"/>
        <v>0</v>
      </c>
      <c r="N285" s="34">
        <f t="shared" si="68"/>
        <v>39598729</v>
      </c>
      <c r="O285" s="39">
        <f t="shared" si="69"/>
        <v>0.78800100612650648</v>
      </c>
      <c r="P285" s="34">
        <f>SUM(P276:P284)</f>
        <v>11009105</v>
      </c>
      <c r="Q285" s="34">
        <f>SUM(Q276:Q284)</f>
        <v>48197961</v>
      </c>
      <c r="R285" s="34">
        <f>SUM(R276:R284)</f>
        <v>56529311</v>
      </c>
      <c r="S285" s="34">
        <f>SUM(S276:S284)</f>
        <v>33283416</v>
      </c>
      <c r="T285" s="39">
        <f t="shared" si="70"/>
        <v>0.58878156148055649</v>
      </c>
      <c r="U285" s="39">
        <f t="shared" si="71"/>
        <v>-0.30708318251120326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12560576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1803147</v>
      </c>
      <c r="K286" s="38">
        <f t="shared" si="66"/>
        <v>0.14355607577232127</v>
      </c>
      <c r="L286" s="33">
        <v>0</v>
      </c>
      <c r="M286" s="38">
        <f t="shared" si="67"/>
        <v>0</v>
      </c>
      <c r="N286" s="33">
        <f t="shared" si="68"/>
        <v>4785884</v>
      </c>
      <c r="O286" s="38">
        <f t="shared" si="69"/>
        <v>0.38102424602183849</v>
      </c>
      <c r="P286" s="33">
        <v>2948700</v>
      </c>
      <c r="Q286" s="33">
        <v>11973500</v>
      </c>
      <c r="R286" s="33">
        <v>11930900</v>
      </c>
      <c r="S286" s="33">
        <v>2294229</v>
      </c>
      <c r="T286" s="38">
        <f t="shared" si="70"/>
        <v>0.19229303740706905</v>
      </c>
      <c r="U286" s="38">
        <f t="shared" si="71"/>
        <v>-0.38849425170414076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5241603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1948657</v>
      </c>
      <c r="K287" s="38">
        <f t="shared" si="66"/>
        <v>0.37176737726989245</v>
      </c>
      <c r="L287" s="33">
        <v>0</v>
      </c>
      <c r="M287" s="38">
        <f t="shared" si="67"/>
        <v>0</v>
      </c>
      <c r="N287" s="33">
        <f t="shared" si="68"/>
        <v>-5324245</v>
      </c>
      <c r="O287" s="38">
        <f t="shared" si="69"/>
        <v>-1.0157665508051641</v>
      </c>
      <c r="P287" s="33">
        <v>1971144</v>
      </c>
      <c r="Q287" s="33">
        <v>4886687</v>
      </c>
      <c r="R287" s="33">
        <v>4886687</v>
      </c>
      <c r="S287" s="33">
        <v>3391970</v>
      </c>
      <c r="T287" s="38">
        <f t="shared" si="70"/>
        <v>0.69412466974046017</v>
      </c>
      <c r="U287" s="38">
        <f t="shared" si="71"/>
        <v>-1.1408096009220992E-2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17966777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3199094</v>
      </c>
      <c r="K288" s="38">
        <f t="shared" si="66"/>
        <v>0.17805608652013658</v>
      </c>
      <c r="L288" s="33">
        <v>0</v>
      </c>
      <c r="M288" s="38">
        <f t="shared" si="67"/>
        <v>0</v>
      </c>
      <c r="N288" s="33">
        <f t="shared" si="68"/>
        <v>7390514</v>
      </c>
      <c r="O288" s="38">
        <f t="shared" si="69"/>
        <v>0.41134333664852635</v>
      </c>
      <c r="P288" s="33">
        <v>3096762</v>
      </c>
      <c r="Q288" s="33">
        <v>14873318</v>
      </c>
      <c r="R288" s="33">
        <v>14873318</v>
      </c>
      <c r="S288" s="33">
        <v>8301134</v>
      </c>
      <c r="T288" s="38">
        <f t="shared" si="70"/>
        <v>0.55812253862924199</v>
      </c>
      <c r="U288" s="38">
        <f t="shared" si="71"/>
        <v>3.3044838447384706E-2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7575348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1577423</v>
      </c>
      <c r="K289" s="38">
        <f t="shared" si="66"/>
        <v>0.20823109380585553</v>
      </c>
      <c r="L289" s="33">
        <v>0</v>
      </c>
      <c r="M289" s="38">
        <f t="shared" si="67"/>
        <v>0</v>
      </c>
      <c r="N289" s="33">
        <f t="shared" si="68"/>
        <v>4718252</v>
      </c>
      <c r="O289" s="38">
        <f t="shared" si="69"/>
        <v>0.62284293738056651</v>
      </c>
      <c r="P289" s="33">
        <v>1527027</v>
      </c>
      <c r="Q289" s="33">
        <v>8247158</v>
      </c>
      <c r="R289" s="33">
        <v>8247158</v>
      </c>
      <c r="S289" s="33">
        <v>4594538</v>
      </c>
      <c r="T289" s="38">
        <f t="shared" si="70"/>
        <v>0.55710561141183423</v>
      </c>
      <c r="U289" s="38">
        <f t="shared" si="71"/>
        <v>3.3002690849605054E-2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10236745</v>
      </c>
      <c r="K290" s="38">
        <f t="shared" si="66"/>
        <v>0.26580318078545928</v>
      </c>
      <c r="L290" s="33">
        <v>0</v>
      </c>
      <c r="M290" s="38">
        <f t="shared" si="67"/>
        <v>0</v>
      </c>
      <c r="N290" s="33">
        <f t="shared" si="68"/>
        <v>30892766</v>
      </c>
      <c r="O290" s="38">
        <f t="shared" si="69"/>
        <v>0.80214906848425838</v>
      </c>
      <c r="P290" s="33">
        <v>9113927</v>
      </c>
      <c r="Q290" s="33">
        <v>37299674</v>
      </c>
      <c r="R290" s="33">
        <v>37031448</v>
      </c>
      <c r="S290" s="33">
        <v>27916945</v>
      </c>
      <c r="T290" s="38">
        <f t="shared" si="70"/>
        <v>0.75387127719121327</v>
      </c>
      <c r="U290" s="38">
        <f t="shared" si="71"/>
        <v>0.12319804624285458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81856804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18765066</v>
      </c>
      <c r="K292" s="39">
        <f t="shared" si="66"/>
        <v>0.22924259295537608</v>
      </c>
      <c r="L292" s="34">
        <f>SUM(L286:L291)</f>
        <v>0</v>
      </c>
      <c r="M292" s="39">
        <f t="shared" si="67"/>
        <v>0</v>
      </c>
      <c r="N292" s="34">
        <f t="shared" si="68"/>
        <v>42463171</v>
      </c>
      <c r="O292" s="39">
        <f t="shared" si="69"/>
        <v>0.51874943712681476</v>
      </c>
      <c r="P292" s="34">
        <f>SUM(P286:P291)</f>
        <v>18657560</v>
      </c>
      <c r="Q292" s="34">
        <f>SUM(Q286:Q291)</f>
        <v>77280337</v>
      </c>
      <c r="R292" s="34">
        <f>SUM(R286:R291)</f>
        <v>76969511</v>
      </c>
      <c r="S292" s="34">
        <f>SUM(S286:S291)</f>
        <v>46498816</v>
      </c>
      <c r="T292" s="39">
        <f t="shared" si="70"/>
        <v>0.60411993522993801</v>
      </c>
      <c r="U292" s="39">
        <f t="shared" si="71"/>
        <v>5.7620610626469837E-3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17750416</v>
      </c>
      <c r="K293" s="38">
        <f t="shared" si="66"/>
        <v>0.25145144999940644</v>
      </c>
      <c r="L293" s="33">
        <v>0</v>
      </c>
      <c r="M293" s="38">
        <f t="shared" si="67"/>
        <v>0</v>
      </c>
      <c r="N293" s="33">
        <f t="shared" si="68"/>
        <v>52617113</v>
      </c>
      <c r="O293" s="38">
        <f t="shared" si="69"/>
        <v>0.74537122727898986</v>
      </c>
      <c r="P293" s="33">
        <v>15814101</v>
      </c>
      <c r="Q293" s="33">
        <v>66004275</v>
      </c>
      <c r="R293" s="33">
        <v>66004275</v>
      </c>
      <c r="S293" s="33">
        <v>48542136</v>
      </c>
      <c r="T293" s="38">
        <f t="shared" si="70"/>
        <v>0.73543927268347387</v>
      </c>
      <c r="U293" s="38">
        <f t="shared" si="71"/>
        <v>0.12244230639478015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25744867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3440634</v>
      </c>
      <c r="K294" s="38">
        <f t="shared" si="66"/>
        <v>0.13364349483724269</v>
      </c>
      <c r="L294" s="33">
        <v>0</v>
      </c>
      <c r="M294" s="38">
        <f t="shared" si="67"/>
        <v>0</v>
      </c>
      <c r="N294" s="33">
        <f t="shared" si="68"/>
        <v>13735042</v>
      </c>
      <c r="O294" s="38">
        <f t="shared" si="69"/>
        <v>0.53350603831047172</v>
      </c>
      <c r="P294" s="33">
        <v>4821918</v>
      </c>
      <c r="Q294" s="33">
        <v>17631251</v>
      </c>
      <c r="R294" s="33">
        <v>18181251</v>
      </c>
      <c r="S294" s="33">
        <v>13515299</v>
      </c>
      <c r="T294" s="38">
        <f t="shared" si="70"/>
        <v>0.74336463425976573</v>
      </c>
      <c r="U294" s="38">
        <f t="shared" si="71"/>
        <v>-0.28645945451581711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602083</v>
      </c>
      <c r="K295" s="38">
        <f t="shared" si="66"/>
        <v>4.9672852009249757E-2</v>
      </c>
      <c r="L295" s="33">
        <v>0</v>
      </c>
      <c r="M295" s="38">
        <f t="shared" si="67"/>
        <v>0</v>
      </c>
      <c r="N295" s="33">
        <f t="shared" si="68"/>
        <v>5189769</v>
      </c>
      <c r="O295" s="38">
        <f t="shared" si="69"/>
        <v>0.4281646010586449</v>
      </c>
      <c r="P295" s="33">
        <v>1865404</v>
      </c>
      <c r="Q295" s="33">
        <v>8148162</v>
      </c>
      <c r="R295" s="33">
        <v>7544696</v>
      </c>
      <c r="S295" s="33">
        <v>5022677</v>
      </c>
      <c r="T295" s="38">
        <f t="shared" si="70"/>
        <v>0.66572291315647447</v>
      </c>
      <c r="U295" s="38">
        <f t="shared" si="71"/>
        <v>-0.67723720974116064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4482352</v>
      </c>
      <c r="K296" s="38">
        <f t="shared" si="66"/>
        <v>0.409387181269112</v>
      </c>
      <c r="L296" s="33">
        <v>0</v>
      </c>
      <c r="M296" s="38">
        <f t="shared" si="67"/>
        <v>0</v>
      </c>
      <c r="N296" s="33">
        <f t="shared" si="68"/>
        <v>11857854</v>
      </c>
      <c r="O296" s="38">
        <f t="shared" si="69"/>
        <v>1.0830147710310714</v>
      </c>
      <c r="P296" s="33">
        <v>4176419</v>
      </c>
      <c r="Q296" s="33">
        <v>12521530</v>
      </c>
      <c r="R296" s="33">
        <v>12521530</v>
      </c>
      <c r="S296" s="33">
        <v>12154138</v>
      </c>
      <c r="T296" s="38">
        <f t="shared" si="70"/>
        <v>0.97065917663416534</v>
      </c>
      <c r="U296" s="38">
        <f t="shared" si="71"/>
        <v>7.3252468203022669E-2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119406587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26275485</v>
      </c>
      <c r="K298" s="39">
        <f t="shared" si="66"/>
        <v>0.2200505488026385</v>
      </c>
      <c r="L298" s="34">
        <f>SUM(L293:L297)</f>
        <v>0</v>
      </c>
      <c r="M298" s="39">
        <f t="shared" si="67"/>
        <v>0</v>
      </c>
      <c r="N298" s="34">
        <f t="shared" si="68"/>
        <v>83399778</v>
      </c>
      <c r="O298" s="39">
        <f t="shared" si="69"/>
        <v>0.69845207115751495</v>
      </c>
      <c r="P298" s="34">
        <f>SUM(P293:P297)</f>
        <v>26677842</v>
      </c>
      <c r="Q298" s="34">
        <f>SUM(Q293:Q297)</f>
        <v>104305218</v>
      </c>
      <c r="R298" s="34">
        <f>SUM(R293:R297)</f>
        <v>104251752</v>
      </c>
      <c r="S298" s="34">
        <f>SUM(S293:S297)</f>
        <v>79234250</v>
      </c>
      <c r="T298" s="39">
        <f t="shared" si="70"/>
        <v>0.76002799454152103</v>
      </c>
      <c r="U298" s="39">
        <f t="shared" si="71"/>
        <v>-1.5082066982779141E-2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379254616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79938503</v>
      </c>
      <c r="K299" s="39">
        <f t="shared" si="66"/>
        <v>0.21077793025464456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256342376</v>
      </c>
      <c r="O299" s="39">
        <f t="shared" si="69"/>
        <v>0.67591102437629924</v>
      </c>
      <c r="P299" s="34">
        <f>SUM(P263:P266,P268:P274,P276:P284,P286:P291,P293:P297)</f>
        <v>75613787</v>
      </c>
      <c r="Q299" s="34">
        <f>SUM(Q263:Q266,Q268:Q274,Q276:Q284,Q286:Q291,Q293:Q297)</f>
        <v>316169976</v>
      </c>
      <c r="R299" s="34">
        <f>SUM(R263:R266,R268:R274,R276:R284,R286:R291,R293:R297)</f>
        <v>358567730</v>
      </c>
      <c r="S299" s="34">
        <f>SUM(S263:S266,S268:S274,S276:S284,S286:S291,S293:S297)</f>
        <v>242626831</v>
      </c>
      <c r="T299" s="39">
        <f t="shared" si="70"/>
        <v>0.67665551219570153</v>
      </c>
      <c r="U299" s="39">
        <f t="shared" si="71"/>
        <v>5.7194807608300424E-2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1859965403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456099252</v>
      </c>
      <c r="K302" s="38">
        <f t="shared" ref="K302:K339" si="74">IF(($E302     =0),0,($J302     /$E302     ))</f>
        <v>0.24521921282209999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1427612501</v>
      </c>
      <c r="O302" s="38">
        <f t="shared" ref="O302:O339" si="77">IF(($E302     =0),0,($N302     /$E302     ))</f>
        <v>0.76754787949139069</v>
      </c>
      <c r="P302" s="33">
        <v>432606289</v>
      </c>
      <c r="Q302" s="33">
        <v>1771133492</v>
      </c>
      <c r="R302" s="33">
        <v>1708227391</v>
      </c>
      <c r="S302" s="33">
        <v>1382512861</v>
      </c>
      <c r="T302" s="38">
        <f t="shared" ref="T302:T339" si="78">IF(($R302     =0),0,($S302     /$R302     ))</f>
        <v>0.8093260114455102</v>
      </c>
      <c r="U302" s="38">
        <f t="shared" ref="U302:U339" si="79">IF(($P302     =0),0,(($J302     /$P302     )-1))</f>
        <v>5.4305643716612728E-2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1859965403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456099252</v>
      </c>
      <c r="K303" s="39">
        <f t="shared" si="74"/>
        <v>0.24521921282209999</v>
      </c>
      <c r="L303" s="34">
        <f>L302</f>
        <v>0</v>
      </c>
      <c r="M303" s="39">
        <f t="shared" si="75"/>
        <v>0</v>
      </c>
      <c r="N303" s="34">
        <f t="shared" si="76"/>
        <v>1427612501</v>
      </c>
      <c r="O303" s="39">
        <f t="shared" si="77"/>
        <v>0.76754787949139069</v>
      </c>
      <c r="P303" s="34">
        <f>P302</f>
        <v>432606289</v>
      </c>
      <c r="Q303" s="34">
        <f>Q302</f>
        <v>1771133492</v>
      </c>
      <c r="R303" s="34">
        <f>R302</f>
        <v>1708227391</v>
      </c>
      <c r="S303" s="34">
        <f>S302</f>
        <v>1382512861</v>
      </c>
      <c r="T303" s="39">
        <f t="shared" si="78"/>
        <v>0.8093260114455102</v>
      </c>
      <c r="U303" s="39">
        <f t="shared" si="79"/>
        <v>5.4305643716612728E-2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21261871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5302548</v>
      </c>
      <c r="K304" s="38">
        <f t="shared" si="74"/>
        <v>0.24939235121876152</v>
      </c>
      <c r="L304" s="33">
        <v>0</v>
      </c>
      <c r="M304" s="38">
        <f t="shared" si="75"/>
        <v>0</v>
      </c>
      <c r="N304" s="33">
        <f t="shared" si="76"/>
        <v>15978593</v>
      </c>
      <c r="O304" s="38">
        <f t="shared" si="77"/>
        <v>0.75151396600985865</v>
      </c>
      <c r="P304" s="33">
        <v>4814591</v>
      </c>
      <c r="Q304" s="33">
        <v>18884845</v>
      </c>
      <c r="R304" s="33">
        <v>19648365</v>
      </c>
      <c r="S304" s="33">
        <v>14572121</v>
      </c>
      <c r="T304" s="38">
        <f t="shared" si="78"/>
        <v>0.74164547533598857</v>
      </c>
      <c r="U304" s="38">
        <f t="shared" si="79"/>
        <v>0.10134962658302649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22933193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7669427</v>
      </c>
      <c r="K305" s="38">
        <f t="shared" si="74"/>
        <v>0.33442473536066258</v>
      </c>
      <c r="L305" s="33">
        <v>0</v>
      </c>
      <c r="M305" s="38">
        <f t="shared" si="75"/>
        <v>0</v>
      </c>
      <c r="N305" s="33">
        <f t="shared" si="76"/>
        <v>19391769</v>
      </c>
      <c r="O305" s="38">
        <f t="shared" si="77"/>
        <v>0.8455764969143198</v>
      </c>
      <c r="P305" s="33">
        <v>11738044</v>
      </c>
      <c r="Q305" s="33">
        <v>19435160</v>
      </c>
      <c r="R305" s="33">
        <v>21203020</v>
      </c>
      <c r="S305" s="33">
        <v>18496262</v>
      </c>
      <c r="T305" s="38">
        <f t="shared" si="78"/>
        <v>0.87234092124612439</v>
      </c>
      <c r="U305" s="38">
        <f t="shared" si="79"/>
        <v>-0.34661797144396456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26592319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7082013</v>
      </c>
      <c r="K306" s="38">
        <f t="shared" si="74"/>
        <v>0.26631799204875661</v>
      </c>
      <c r="L306" s="33">
        <v>0</v>
      </c>
      <c r="M306" s="38">
        <f t="shared" si="75"/>
        <v>0</v>
      </c>
      <c r="N306" s="33">
        <f t="shared" si="76"/>
        <v>20357319</v>
      </c>
      <c r="O306" s="38">
        <f t="shared" si="77"/>
        <v>0.76553379944035715</v>
      </c>
      <c r="P306" s="33">
        <v>6221204</v>
      </c>
      <c r="Q306" s="33">
        <v>29122000</v>
      </c>
      <c r="R306" s="33">
        <v>29195690</v>
      </c>
      <c r="S306" s="33">
        <v>18167091</v>
      </c>
      <c r="T306" s="38">
        <f t="shared" si="78"/>
        <v>0.62225249685826911</v>
      </c>
      <c r="U306" s="38">
        <f t="shared" si="79"/>
        <v>0.13836694633386082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103243020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30961279</v>
      </c>
      <c r="K307" s="38">
        <f t="shared" si="74"/>
        <v>0.29988738221721917</v>
      </c>
      <c r="L307" s="33">
        <v>0</v>
      </c>
      <c r="M307" s="38">
        <f t="shared" si="75"/>
        <v>0</v>
      </c>
      <c r="N307" s="33">
        <f t="shared" si="76"/>
        <v>81670490</v>
      </c>
      <c r="O307" s="38">
        <f t="shared" si="77"/>
        <v>0.79105095918348767</v>
      </c>
      <c r="P307" s="33">
        <v>23183707</v>
      </c>
      <c r="Q307" s="33">
        <v>103628950</v>
      </c>
      <c r="R307" s="33">
        <v>98588634</v>
      </c>
      <c r="S307" s="33">
        <v>79131757</v>
      </c>
      <c r="T307" s="38">
        <f t="shared" si="78"/>
        <v>0.80264584049313437</v>
      </c>
      <c r="U307" s="38">
        <f t="shared" si="79"/>
        <v>0.33547577184269972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11806949</v>
      </c>
      <c r="K308" s="38">
        <f t="shared" si="74"/>
        <v>0.24132677689640653</v>
      </c>
      <c r="L308" s="33">
        <v>0</v>
      </c>
      <c r="M308" s="38">
        <f t="shared" si="75"/>
        <v>0</v>
      </c>
      <c r="N308" s="33">
        <f t="shared" si="76"/>
        <v>39583887</v>
      </c>
      <c r="O308" s="38">
        <f t="shared" si="77"/>
        <v>0.80907030823471549</v>
      </c>
      <c r="P308" s="33">
        <v>9077385</v>
      </c>
      <c r="Q308" s="33">
        <v>43090283</v>
      </c>
      <c r="R308" s="33">
        <v>44539066</v>
      </c>
      <c r="S308" s="33">
        <v>36895610</v>
      </c>
      <c r="T308" s="38">
        <f t="shared" si="78"/>
        <v>0.82838760022493507</v>
      </c>
      <c r="U308" s="38">
        <f t="shared" si="79"/>
        <v>0.30069937542585223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222955554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62822216</v>
      </c>
      <c r="K310" s="39">
        <f t="shared" si="74"/>
        <v>0.28177013253502536</v>
      </c>
      <c r="L310" s="34">
        <f>SUM(L304:L309)</f>
        <v>0</v>
      </c>
      <c r="M310" s="39">
        <f t="shared" si="75"/>
        <v>0</v>
      </c>
      <c r="N310" s="34">
        <f t="shared" si="76"/>
        <v>176982058</v>
      </c>
      <c r="O310" s="39">
        <f t="shared" si="77"/>
        <v>0.79379972745599336</v>
      </c>
      <c r="P310" s="34">
        <f>SUM(P304:P309)</f>
        <v>55034931</v>
      </c>
      <c r="Q310" s="34">
        <f>SUM(Q304:Q309)</f>
        <v>214161238</v>
      </c>
      <c r="R310" s="34">
        <f>SUM(R304:R309)</f>
        <v>213174775</v>
      </c>
      <c r="S310" s="34">
        <f>SUM(S304:S309)</f>
        <v>167262841</v>
      </c>
      <c r="T310" s="39">
        <f t="shared" si="78"/>
        <v>0.78462773562209698</v>
      </c>
      <c r="U310" s="39">
        <f t="shared" si="79"/>
        <v>0.14149713388393281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29094793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8413557</v>
      </c>
      <c r="K311" s="38">
        <f t="shared" si="74"/>
        <v>0.2891774139791955</v>
      </c>
      <c r="L311" s="33">
        <v>0</v>
      </c>
      <c r="M311" s="38">
        <f t="shared" si="75"/>
        <v>0</v>
      </c>
      <c r="N311" s="33">
        <f t="shared" si="76"/>
        <v>25031612</v>
      </c>
      <c r="O311" s="38">
        <f t="shared" si="77"/>
        <v>0.86034679813669757</v>
      </c>
      <c r="P311" s="33">
        <v>7821571</v>
      </c>
      <c r="Q311" s="33">
        <v>22691118</v>
      </c>
      <c r="R311" s="33">
        <v>23161532</v>
      </c>
      <c r="S311" s="33">
        <v>21584160</v>
      </c>
      <c r="T311" s="38">
        <f t="shared" si="78"/>
        <v>0.93189690561056149</v>
      </c>
      <c r="U311" s="38">
        <f t="shared" si="79"/>
        <v>7.5686329511040595E-2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188538612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47109969</v>
      </c>
      <c r="K312" s="38">
        <f t="shared" si="74"/>
        <v>0.24986907721586493</v>
      </c>
      <c r="L312" s="33">
        <v>0</v>
      </c>
      <c r="M312" s="38">
        <f t="shared" si="75"/>
        <v>0</v>
      </c>
      <c r="N312" s="33">
        <f t="shared" si="76"/>
        <v>157231753</v>
      </c>
      <c r="O312" s="38">
        <f t="shared" si="77"/>
        <v>0.83394988078091925</v>
      </c>
      <c r="P312" s="33">
        <v>46254964</v>
      </c>
      <c r="Q312" s="33">
        <v>184159247</v>
      </c>
      <c r="R312" s="33">
        <v>181985185</v>
      </c>
      <c r="S312" s="33">
        <v>129421553</v>
      </c>
      <c r="T312" s="38">
        <f t="shared" si="78"/>
        <v>0.71116532370478402</v>
      </c>
      <c r="U312" s="38">
        <f t="shared" si="79"/>
        <v>1.8484610646329669E-2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26999758</v>
      </c>
      <c r="K313" s="38">
        <f t="shared" si="74"/>
        <v>0.22205816637164741</v>
      </c>
      <c r="L313" s="33">
        <v>0</v>
      </c>
      <c r="M313" s="38">
        <f t="shared" si="75"/>
        <v>0</v>
      </c>
      <c r="N313" s="33">
        <f t="shared" si="76"/>
        <v>98584792</v>
      </c>
      <c r="O313" s="38">
        <f t="shared" si="77"/>
        <v>0.81080571698643578</v>
      </c>
      <c r="P313" s="33">
        <v>22789962</v>
      </c>
      <c r="Q313" s="33">
        <v>108264755</v>
      </c>
      <c r="R313" s="33">
        <v>111497283</v>
      </c>
      <c r="S313" s="33">
        <v>89575151</v>
      </c>
      <c r="T313" s="38">
        <f t="shared" si="78"/>
        <v>0.80338415959427456</v>
      </c>
      <c r="U313" s="38">
        <f t="shared" si="79"/>
        <v>0.18472150151018241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65322440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15355584</v>
      </c>
      <c r="K314" s="38">
        <f t="shared" si="74"/>
        <v>0.23507364391164812</v>
      </c>
      <c r="L314" s="33">
        <v>0</v>
      </c>
      <c r="M314" s="38">
        <f t="shared" si="75"/>
        <v>0</v>
      </c>
      <c r="N314" s="33">
        <f t="shared" si="76"/>
        <v>53058979</v>
      </c>
      <c r="O314" s="38">
        <f t="shared" si="77"/>
        <v>0.81226266195812646</v>
      </c>
      <c r="P314" s="33">
        <v>16188263</v>
      </c>
      <c r="Q314" s="33">
        <v>60230169</v>
      </c>
      <c r="R314" s="33">
        <v>64316149</v>
      </c>
      <c r="S314" s="33">
        <v>53850007</v>
      </c>
      <c r="T314" s="38">
        <f t="shared" si="78"/>
        <v>0.83727038756627048</v>
      </c>
      <c r="U314" s="38">
        <f t="shared" si="79"/>
        <v>-5.1437204844028028E-2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10225921</v>
      </c>
      <c r="K315" s="38">
        <f t="shared" si="74"/>
        <v>0.26966418506542533</v>
      </c>
      <c r="L315" s="33">
        <v>0</v>
      </c>
      <c r="M315" s="38">
        <f t="shared" si="75"/>
        <v>0</v>
      </c>
      <c r="N315" s="33">
        <f t="shared" si="76"/>
        <v>34945474</v>
      </c>
      <c r="O315" s="38">
        <f t="shared" si="77"/>
        <v>0.92153486888222669</v>
      </c>
      <c r="P315" s="33">
        <v>10302332</v>
      </c>
      <c r="Q315" s="33">
        <v>33222991</v>
      </c>
      <c r="R315" s="33">
        <v>37271661</v>
      </c>
      <c r="S315" s="33">
        <v>31155143</v>
      </c>
      <c r="T315" s="38">
        <f t="shared" si="78"/>
        <v>0.83589360291724057</v>
      </c>
      <c r="U315" s="38">
        <f t="shared" si="79"/>
        <v>-7.4168644536013462E-3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442465465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108104789</v>
      </c>
      <c r="K317" s="39">
        <f t="shared" si="74"/>
        <v>0.24432367619922607</v>
      </c>
      <c r="L317" s="34">
        <f>SUM(L311:L316)</f>
        <v>0</v>
      </c>
      <c r="M317" s="39">
        <f t="shared" si="75"/>
        <v>0</v>
      </c>
      <c r="N317" s="34">
        <f t="shared" si="76"/>
        <v>368852610</v>
      </c>
      <c r="O317" s="39">
        <f t="shared" si="77"/>
        <v>0.83363028117911986</v>
      </c>
      <c r="P317" s="34">
        <f>SUM(P311:P316)</f>
        <v>103357092</v>
      </c>
      <c r="Q317" s="34">
        <f>SUM(Q311:Q316)</f>
        <v>408568280</v>
      </c>
      <c r="R317" s="34">
        <f>SUM(R311:R316)</f>
        <v>418231810</v>
      </c>
      <c r="S317" s="34">
        <f>SUM(S311:S316)</f>
        <v>325586014</v>
      </c>
      <c r="T317" s="39">
        <f t="shared" si="78"/>
        <v>0.77848218670884939</v>
      </c>
      <c r="U317" s="39">
        <f t="shared" si="79"/>
        <v>4.5934893369484531E-2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52399960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17935159</v>
      </c>
      <c r="K318" s="38">
        <f t="shared" si="74"/>
        <v>0.34227428799563969</v>
      </c>
      <c r="L318" s="33">
        <v>0</v>
      </c>
      <c r="M318" s="38">
        <f t="shared" si="75"/>
        <v>0</v>
      </c>
      <c r="N318" s="33">
        <f t="shared" si="76"/>
        <v>42893035</v>
      </c>
      <c r="O318" s="38">
        <f t="shared" si="77"/>
        <v>0.81856999509159933</v>
      </c>
      <c r="P318" s="33">
        <v>8935531</v>
      </c>
      <c r="Q318" s="33">
        <v>47430752</v>
      </c>
      <c r="R318" s="33">
        <v>49339585</v>
      </c>
      <c r="S318" s="33">
        <v>27220260</v>
      </c>
      <c r="T318" s="38">
        <f t="shared" si="78"/>
        <v>0.55169211496205328</v>
      </c>
      <c r="U318" s="38">
        <f t="shared" si="79"/>
        <v>1.0071732726348328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24141575</v>
      </c>
      <c r="K319" s="38">
        <f t="shared" si="74"/>
        <v>0.25648450718973514</v>
      </c>
      <c r="L319" s="33">
        <v>0</v>
      </c>
      <c r="M319" s="38">
        <f t="shared" si="75"/>
        <v>0</v>
      </c>
      <c r="N319" s="33">
        <f t="shared" si="76"/>
        <v>76942286</v>
      </c>
      <c r="O319" s="38">
        <f t="shared" si="77"/>
        <v>0.81744891568846101</v>
      </c>
      <c r="P319" s="33">
        <v>23418442</v>
      </c>
      <c r="Q319" s="33">
        <v>90743533</v>
      </c>
      <c r="R319" s="33">
        <v>87216661</v>
      </c>
      <c r="S319" s="33">
        <v>75432312</v>
      </c>
      <c r="T319" s="38">
        <f t="shared" si="78"/>
        <v>0.86488419913254877</v>
      </c>
      <c r="U319" s="38">
        <f t="shared" si="79"/>
        <v>3.0878783481838701E-2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23047400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5948666</v>
      </c>
      <c r="K320" s="38">
        <f t="shared" si="74"/>
        <v>0.25810572993049108</v>
      </c>
      <c r="L320" s="33">
        <v>0</v>
      </c>
      <c r="M320" s="38">
        <f t="shared" si="75"/>
        <v>0</v>
      </c>
      <c r="N320" s="33">
        <f t="shared" si="76"/>
        <v>18135780</v>
      </c>
      <c r="O320" s="38">
        <f t="shared" si="77"/>
        <v>0.78689049524024401</v>
      </c>
      <c r="P320" s="33">
        <v>5195293</v>
      </c>
      <c r="Q320" s="33">
        <v>19040700</v>
      </c>
      <c r="R320" s="33">
        <v>19169200</v>
      </c>
      <c r="S320" s="33">
        <v>15770226</v>
      </c>
      <c r="T320" s="38">
        <f t="shared" si="78"/>
        <v>0.82268566241679364</v>
      </c>
      <c r="U320" s="38">
        <f t="shared" si="79"/>
        <v>0.14501068563409225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16333014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4106817</v>
      </c>
      <c r="K321" s="38">
        <f t="shared" si="74"/>
        <v>0.25144269147139653</v>
      </c>
      <c r="L321" s="33">
        <v>0</v>
      </c>
      <c r="M321" s="38">
        <f t="shared" si="75"/>
        <v>0</v>
      </c>
      <c r="N321" s="33">
        <f t="shared" si="76"/>
        <v>12344287</v>
      </c>
      <c r="O321" s="38">
        <f t="shared" si="77"/>
        <v>0.75578744988524471</v>
      </c>
      <c r="P321" s="33">
        <v>2740556</v>
      </c>
      <c r="Q321" s="33">
        <v>10416259</v>
      </c>
      <c r="R321" s="33">
        <v>15000403</v>
      </c>
      <c r="S321" s="33">
        <v>8235684</v>
      </c>
      <c r="T321" s="38">
        <f t="shared" si="78"/>
        <v>0.54903084937118019</v>
      </c>
      <c r="U321" s="38">
        <f t="shared" si="79"/>
        <v>0.49853423903762595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11977534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2592199</v>
      </c>
      <c r="K322" s="38">
        <f t="shared" si="74"/>
        <v>0.21642176094010671</v>
      </c>
      <c r="L322" s="33">
        <v>0</v>
      </c>
      <c r="M322" s="38">
        <f t="shared" si="75"/>
        <v>0</v>
      </c>
      <c r="N322" s="33">
        <f t="shared" si="76"/>
        <v>7766916</v>
      </c>
      <c r="O322" s="38">
        <f t="shared" si="77"/>
        <v>0.64845701961689273</v>
      </c>
      <c r="P322" s="33">
        <v>3029853</v>
      </c>
      <c r="Q322" s="33">
        <v>12015000</v>
      </c>
      <c r="R322" s="33">
        <v>12015000</v>
      </c>
      <c r="S322" s="33">
        <v>9373384</v>
      </c>
      <c r="T322" s="38">
        <f t="shared" si="78"/>
        <v>0.78014015813566373</v>
      </c>
      <c r="U322" s="38">
        <f t="shared" si="79"/>
        <v>-0.14444727186434458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197882794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54724416</v>
      </c>
      <c r="K323" s="39">
        <f t="shared" si="74"/>
        <v>0.2765496428153324</v>
      </c>
      <c r="L323" s="34">
        <f>SUM(L318:L322)</f>
        <v>0</v>
      </c>
      <c r="M323" s="39">
        <f t="shared" si="75"/>
        <v>0</v>
      </c>
      <c r="N323" s="34">
        <f t="shared" si="76"/>
        <v>158082304</v>
      </c>
      <c r="O323" s="39">
        <f t="shared" si="77"/>
        <v>0.79886836447235532</v>
      </c>
      <c r="P323" s="34">
        <f>SUM(P318:P322)</f>
        <v>43319675</v>
      </c>
      <c r="Q323" s="34">
        <f>SUM(Q318:Q322)</f>
        <v>179646244</v>
      </c>
      <c r="R323" s="34">
        <f>SUM(R318:R322)</f>
        <v>182740849</v>
      </c>
      <c r="S323" s="34">
        <f>SUM(S318:S322)</f>
        <v>136031866</v>
      </c>
      <c r="T323" s="39">
        <f t="shared" si="78"/>
        <v>0.74439769074291651</v>
      </c>
      <c r="U323" s="39">
        <f t="shared" si="79"/>
        <v>0.26326931123098229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17170370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2858471</v>
      </c>
      <c r="K324" s="38">
        <f t="shared" si="74"/>
        <v>0.16647696001891632</v>
      </c>
      <c r="L324" s="33">
        <v>0</v>
      </c>
      <c r="M324" s="38">
        <f t="shared" si="75"/>
        <v>0</v>
      </c>
      <c r="N324" s="33">
        <f t="shared" si="76"/>
        <v>7229090</v>
      </c>
      <c r="O324" s="38">
        <f t="shared" si="77"/>
        <v>0.42102121270537562</v>
      </c>
      <c r="P324" s="33">
        <v>1766497</v>
      </c>
      <c r="Q324" s="33">
        <v>14536910</v>
      </c>
      <c r="R324" s="33">
        <v>14586980</v>
      </c>
      <c r="S324" s="33">
        <v>5319091</v>
      </c>
      <c r="T324" s="38">
        <f t="shared" si="78"/>
        <v>0.36464648611295825</v>
      </c>
      <c r="U324" s="38">
        <f t="shared" si="79"/>
        <v>0.61815785704702586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27578423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7180493</v>
      </c>
      <c r="K325" s="38">
        <f t="shared" si="74"/>
        <v>0.26036633784317542</v>
      </c>
      <c r="L325" s="33">
        <v>0</v>
      </c>
      <c r="M325" s="38">
        <f t="shared" si="75"/>
        <v>0</v>
      </c>
      <c r="N325" s="33">
        <f t="shared" si="76"/>
        <v>24368849</v>
      </c>
      <c r="O325" s="38">
        <f t="shared" si="77"/>
        <v>0.8836201040211763</v>
      </c>
      <c r="P325" s="33">
        <v>6164778</v>
      </c>
      <c r="Q325" s="33">
        <v>25578355</v>
      </c>
      <c r="R325" s="33">
        <v>25128355</v>
      </c>
      <c r="S325" s="33">
        <v>20149102</v>
      </c>
      <c r="T325" s="38">
        <f t="shared" si="78"/>
        <v>0.80184723592133267</v>
      </c>
      <c r="U325" s="38">
        <f t="shared" si="79"/>
        <v>0.16476100193713372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106278968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21937751</v>
      </c>
      <c r="K326" s="38">
        <f t="shared" si="74"/>
        <v>0.20641667314646864</v>
      </c>
      <c r="L326" s="33">
        <v>0</v>
      </c>
      <c r="M326" s="38">
        <f t="shared" si="75"/>
        <v>0</v>
      </c>
      <c r="N326" s="33">
        <f t="shared" si="76"/>
        <v>64725829</v>
      </c>
      <c r="O326" s="38">
        <f t="shared" si="77"/>
        <v>0.60901823021089174</v>
      </c>
      <c r="P326" s="33">
        <v>19865004</v>
      </c>
      <c r="Q326" s="33">
        <v>93834049</v>
      </c>
      <c r="R326" s="33">
        <v>97733049</v>
      </c>
      <c r="S326" s="33">
        <v>58896373</v>
      </c>
      <c r="T326" s="38">
        <f t="shared" si="78"/>
        <v>0.60262494215237261</v>
      </c>
      <c r="U326" s="38">
        <f t="shared" si="79"/>
        <v>0.10434163516906425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157319352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28037499</v>
      </c>
      <c r="K327" s="38">
        <f t="shared" si="74"/>
        <v>0.17822028023608946</v>
      </c>
      <c r="L327" s="33">
        <v>0</v>
      </c>
      <c r="M327" s="38">
        <f t="shared" si="75"/>
        <v>0</v>
      </c>
      <c r="N327" s="33">
        <f t="shared" si="76"/>
        <v>121387907</v>
      </c>
      <c r="O327" s="38">
        <f t="shared" si="77"/>
        <v>0.77160187514629475</v>
      </c>
      <c r="P327" s="33">
        <v>25814868</v>
      </c>
      <c r="Q327" s="33">
        <v>136779012</v>
      </c>
      <c r="R327" s="33">
        <v>152166338</v>
      </c>
      <c r="S327" s="33">
        <v>97589706</v>
      </c>
      <c r="T327" s="38">
        <f t="shared" si="78"/>
        <v>0.64133570724426581</v>
      </c>
      <c r="U327" s="38">
        <f t="shared" si="79"/>
        <v>8.6098871394577836E-2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29872300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164808</v>
      </c>
      <c r="K328" s="38">
        <f t="shared" si="74"/>
        <v>5.5170843892167658E-3</v>
      </c>
      <c r="L328" s="33">
        <v>0</v>
      </c>
      <c r="M328" s="38">
        <f t="shared" si="75"/>
        <v>0</v>
      </c>
      <c r="N328" s="33">
        <f t="shared" si="76"/>
        <v>21298265</v>
      </c>
      <c r="O328" s="38">
        <f t="shared" si="77"/>
        <v>0.71297707240487007</v>
      </c>
      <c r="P328" s="33">
        <v>148848</v>
      </c>
      <c r="Q328" s="33">
        <v>29161862</v>
      </c>
      <c r="R328" s="33">
        <v>29787701</v>
      </c>
      <c r="S328" s="33">
        <v>19401774</v>
      </c>
      <c r="T328" s="38">
        <f t="shared" si="78"/>
        <v>0.65133505939246539</v>
      </c>
      <c r="U328" s="38">
        <f t="shared" si="79"/>
        <v>0.10722347629796847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68911903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7845398</v>
      </c>
      <c r="K329" s="38">
        <f t="shared" si="74"/>
        <v>0.11384677622384046</v>
      </c>
      <c r="L329" s="33">
        <v>0</v>
      </c>
      <c r="M329" s="38">
        <f t="shared" si="75"/>
        <v>0</v>
      </c>
      <c r="N329" s="33">
        <f t="shared" si="76"/>
        <v>43822887</v>
      </c>
      <c r="O329" s="38">
        <f t="shared" si="77"/>
        <v>0.63592623468836729</v>
      </c>
      <c r="P329" s="33">
        <v>23508687</v>
      </c>
      <c r="Q329" s="33">
        <v>61892563</v>
      </c>
      <c r="R329" s="33">
        <v>64247540</v>
      </c>
      <c r="S329" s="33">
        <v>50649360</v>
      </c>
      <c r="T329" s="38">
        <f t="shared" si="78"/>
        <v>0.78834707134312065</v>
      </c>
      <c r="U329" s="38">
        <f t="shared" si="79"/>
        <v>-0.6662766406307592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46109523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9445061</v>
      </c>
      <c r="K330" s="38">
        <f t="shared" si="74"/>
        <v>0.20483970306958066</v>
      </c>
      <c r="L330" s="33">
        <v>0</v>
      </c>
      <c r="M330" s="38">
        <f t="shared" si="75"/>
        <v>0</v>
      </c>
      <c r="N330" s="33">
        <f t="shared" si="76"/>
        <v>40888975</v>
      </c>
      <c r="O330" s="38">
        <f t="shared" si="77"/>
        <v>0.88677939695884511</v>
      </c>
      <c r="P330" s="33">
        <v>4396875</v>
      </c>
      <c r="Q330" s="33">
        <v>58152591</v>
      </c>
      <c r="R330" s="33">
        <v>48825511</v>
      </c>
      <c r="S330" s="33">
        <v>48813751</v>
      </c>
      <c r="T330" s="38">
        <f t="shared" si="78"/>
        <v>0.9997591423057508</v>
      </c>
      <c r="U330" s="38">
        <f t="shared" si="79"/>
        <v>1.148130433546553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453240839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77469481</v>
      </c>
      <c r="K332" s="39">
        <f t="shared" si="74"/>
        <v>0.17092343481431072</v>
      </c>
      <c r="L332" s="34">
        <f>SUM(L324:L331)</f>
        <v>0</v>
      </c>
      <c r="M332" s="39">
        <f t="shared" si="75"/>
        <v>0</v>
      </c>
      <c r="N332" s="34">
        <f t="shared" si="76"/>
        <v>323721802</v>
      </c>
      <c r="O332" s="39">
        <f t="shared" si="77"/>
        <v>0.71423793741587349</v>
      </c>
      <c r="P332" s="34">
        <f>SUM(P324:P331)</f>
        <v>81665557</v>
      </c>
      <c r="Q332" s="34">
        <f>SUM(Q324:Q331)</f>
        <v>419935342</v>
      </c>
      <c r="R332" s="34">
        <f>SUM(R324:R331)</f>
        <v>432475474</v>
      </c>
      <c r="S332" s="34">
        <f>SUM(S324:S331)</f>
        <v>300819157</v>
      </c>
      <c r="T332" s="39">
        <f t="shared" si="78"/>
        <v>0.69557506745457665</v>
      </c>
      <c r="U332" s="39">
        <f t="shared" si="79"/>
        <v>-5.1381220604421962E-2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2995476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718734</v>
      </c>
      <c r="K333" s="38">
        <f t="shared" si="74"/>
        <v>0.23993982926252788</v>
      </c>
      <c r="L333" s="33">
        <v>0</v>
      </c>
      <c r="M333" s="38">
        <f t="shared" si="75"/>
        <v>0</v>
      </c>
      <c r="N333" s="33">
        <f t="shared" si="76"/>
        <v>2274000</v>
      </c>
      <c r="O333" s="38">
        <f t="shared" si="77"/>
        <v>0.75914479034383853</v>
      </c>
      <c r="P333" s="33">
        <v>690516</v>
      </c>
      <c r="Q333" s="33">
        <v>2844864</v>
      </c>
      <c r="R333" s="33">
        <v>1726144</v>
      </c>
      <c r="S333" s="33">
        <v>2075595</v>
      </c>
      <c r="T333" s="38">
        <f t="shared" si="78"/>
        <v>1.20244602999518</v>
      </c>
      <c r="U333" s="38">
        <f t="shared" si="79"/>
        <v>4.0865092191926022E-2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2607400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1022016</v>
      </c>
      <c r="K334" s="38">
        <f t="shared" si="74"/>
        <v>0.39196747718033292</v>
      </c>
      <c r="L334" s="33">
        <v>0</v>
      </c>
      <c r="M334" s="38">
        <f t="shared" si="75"/>
        <v>0</v>
      </c>
      <c r="N334" s="33">
        <f t="shared" si="76"/>
        <v>2958730</v>
      </c>
      <c r="O334" s="38">
        <f t="shared" si="77"/>
        <v>1.1347434225665414</v>
      </c>
      <c r="P334" s="33">
        <v>912129</v>
      </c>
      <c r="Q334" s="33">
        <v>1936012</v>
      </c>
      <c r="R334" s="33">
        <v>2212012</v>
      </c>
      <c r="S334" s="33">
        <v>2742313</v>
      </c>
      <c r="T334" s="38">
        <f t="shared" si="78"/>
        <v>1.2397369453691933</v>
      </c>
      <c r="U334" s="38">
        <f t="shared" si="79"/>
        <v>0.12047309097726311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21089529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1956049</v>
      </c>
      <c r="K335" s="38">
        <f t="shared" si="74"/>
        <v>9.274977169950073E-2</v>
      </c>
      <c r="L335" s="33">
        <v>0</v>
      </c>
      <c r="M335" s="38">
        <f t="shared" si="75"/>
        <v>0</v>
      </c>
      <c r="N335" s="33">
        <f t="shared" si="76"/>
        <v>7162833</v>
      </c>
      <c r="O335" s="38">
        <f t="shared" si="77"/>
        <v>0.33963930631167721</v>
      </c>
      <c r="P335" s="33">
        <v>-500099</v>
      </c>
      <c r="Q335" s="33">
        <v>20221684</v>
      </c>
      <c r="R335" s="33">
        <v>21786715</v>
      </c>
      <c r="S335" s="33">
        <v>-1428157</v>
      </c>
      <c r="T335" s="38">
        <f t="shared" si="78"/>
        <v>-6.5551736459580984E-2</v>
      </c>
      <c r="U335" s="38">
        <f t="shared" si="79"/>
        <v>-4.9113235579355283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26692405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3696799</v>
      </c>
      <c r="K337" s="39">
        <f t="shared" si="74"/>
        <v>0.13849628761439817</v>
      </c>
      <c r="L337" s="34">
        <f>SUM(L333:L336)</f>
        <v>0</v>
      </c>
      <c r="M337" s="39">
        <f t="shared" si="75"/>
        <v>0</v>
      </c>
      <c r="N337" s="34">
        <f t="shared" si="76"/>
        <v>12395563</v>
      </c>
      <c r="O337" s="39">
        <f t="shared" si="77"/>
        <v>0.46438539352298902</v>
      </c>
      <c r="P337" s="34">
        <f>SUM(P333:P336)</f>
        <v>1102546</v>
      </c>
      <c r="Q337" s="34">
        <f>SUM(Q333:Q336)</f>
        <v>25002560</v>
      </c>
      <c r="R337" s="34">
        <f>SUM(R333:R336)</f>
        <v>25724871</v>
      </c>
      <c r="S337" s="34">
        <f>SUM(S333:S336)</f>
        <v>3389751</v>
      </c>
      <c r="T337" s="39">
        <f t="shared" si="78"/>
        <v>0.13176940712355759</v>
      </c>
      <c r="U337" s="39">
        <f t="shared" si="79"/>
        <v>2.3529657719496511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3203202460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762916953</v>
      </c>
      <c r="K338" s="39">
        <f t="shared" si="74"/>
        <v>0.23817319152533367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2467646838</v>
      </c>
      <c r="O338" s="39">
        <f t="shared" si="77"/>
        <v>0.77036867597810221</v>
      </c>
      <c r="P338" s="34">
        <f>SUM(P302,P304:P309,P311:P316,P318:P322,P324:P331,P333:P336)</f>
        <v>717086090</v>
      </c>
      <c r="Q338" s="34">
        <f>SUM(Q302,Q304:Q309,Q311:Q316,Q318:Q322,Q324:Q331,Q333:Q336)</f>
        <v>3018447156</v>
      </c>
      <c r="R338" s="34">
        <f>SUM(R302,R304:R309,R311:R316,R318:R322,R324:R331,R333:R336)</f>
        <v>2980575170</v>
      </c>
      <c r="S338" s="34">
        <f>SUM(S302,S304:S309,S311:S316,S318:S322,S324:S331,S333:S336)</f>
        <v>2315602490</v>
      </c>
      <c r="T338" s="39">
        <f t="shared" si="78"/>
        <v>0.77689786632692104</v>
      </c>
      <c r="U338" s="39">
        <f t="shared" si="79"/>
        <v>6.3912637044737597E-2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18317152276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5075829721</v>
      </c>
      <c r="K339" s="41">
        <f t="shared" si="74"/>
        <v>0.2771080157285471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15009625488</v>
      </c>
      <c r="O339" s="41">
        <f t="shared" si="77"/>
        <v>0.81943007634796605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4292350383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17190499066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13822500025</v>
      </c>
      <c r="T339" s="41">
        <f t="shared" si="78"/>
        <v>0.804077878828931</v>
      </c>
      <c r="U339" s="41">
        <f t="shared" si="79"/>
        <v>0.18252921315626902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73212939</v>
      </c>
      <c r="E8" s="33">
        <v>60845737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21590348</v>
      </c>
      <c r="K8" s="38">
        <f>IF(($E8       =0),0,($J8       /$E8       ))</f>
        <v>0.35483748023300299</v>
      </c>
      <c r="L8" s="33">
        <v>0</v>
      </c>
      <c r="M8" s="38">
        <f>IF(($E8       =0),0,($L8       /$E8       ))</f>
        <v>0</v>
      </c>
      <c r="N8" s="33">
        <f>$F8       +$H8       +$J8</f>
        <v>36092389</v>
      </c>
      <c r="O8" s="38">
        <f>IF(($E8       =0),0,($N8       /$E8       ))</f>
        <v>0.59317859852696009</v>
      </c>
      <c r="P8" s="33">
        <v>6392074</v>
      </c>
      <c r="Q8" s="33">
        <v>43789352</v>
      </c>
      <c r="R8" s="33">
        <v>43789352</v>
      </c>
      <c r="S8" s="33">
        <v>22949416</v>
      </c>
      <c r="T8" s="38">
        <f>IF(($R8       =0),0,($S8       /$R8       ))</f>
        <v>0.52408667751009419</v>
      </c>
      <c r="U8" s="38">
        <f>IF(($P8       =0),0,(($J8       /$P8       )-1))</f>
        <v>2.3776749142766493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8599556</v>
      </c>
      <c r="K9" s="38">
        <f>IF(($E9       =0),0,($J9       /$E9       ))</f>
        <v>0.23312895543347281</v>
      </c>
      <c r="L9" s="33">
        <v>0</v>
      </c>
      <c r="M9" s="38">
        <f>IF(($E9       =0),0,($L9       /$E9       ))</f>
        <v>0</v>
      </c>
      <c r="N9" s="33">
        <f>$F9       +$H9       +$J9</f>
        <v>23300165</v>
      </c>
      <c r="O9" s="38">
        <f>IF(($E9       =0),0,($N9       /$E9       ))</f>
        <v>0.63165390490829565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97733287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30189904</v>
      </c>
      <c r="K10" s="39">
        <f t="shared" ref="K10:K54" si="2">IF(($E10      =0),0,($J10      /$E10      ))</f>
        <v>0.30890093771224536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59392554</v>
      </c>
      <c r="O10" s="39">
        <f t="shared" ref="O10:O54" si="5">IF(($E10      =0),0,($N10      /$E10      ))</f>
        <v>0.60770036313216402</v>
      </c>
      <c r="P10" s="34">
        <f>SUM(P8:P9)</f>
        <v>6392074</v>
      </c>
      <c r="Q10" s="34">
        <f>SUM(Q8:Q9)</f>
        <v>43789352</v>
      </c>
      <c r="R10" s="34">
        <f>SUM(R8:R9)</f>
        <v>43789352</v>
      </c>
      <c r="S10" s="34">
        <f>SUM(S8:S9)</f>
        <v>22949416</v>
      </c>
      <c r="T10" s="39">
        <f t="shared" ref="T10:T54" si="6">IF(($R10      =0),0,($S10      /$R10      ))</f>
        <v>0.52408667751009419</v>
      </c>
      <c r="U10" s="39">
        <f t="shared" ref="U10:U54" si="7">IF(($P10      =0),0,(($J10      /$P10      )-1))</f>
        <v>3.7230216671459058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24463</v>
      </c>
      <c r="K11" s="38">
        <f t="shared" si="2"/>
        <v>5.9047297215752061E-2</v>
      </c>
      <c r="L11" s="33">
        <v>0</v>
      </c>
      <c r="M11" s="38">
        <f t="shared" si="3"/>
        <v>0</v>
      </c>
      <c r="N11" s="33">
        <f t="shared" si="4"/>
        <v>60982</v>
      </c>
      <c r="O11" s="38">
        <f t="shared" si="5"/>
        <v>0.14719463184445866</v>
      </c>
      <c r="P11" s="33">
        <v>10884</v>
      </c>
      <c r="Q11" s="33">
        <v>398744</v>
      </c>
      <c r="R11" s="33">
        <v>398744</v>
      </c>
      <c r="S11" s="33">
        <v>37949</v>
      </c>
      <c r="T11" s="38">
        <f t="shared" si="6"/>
        <v>9.5171338001324157E-2</v>
      </c>
      <c r="U11" s="38">
        <f t="shared" si="7"/>
        <v>1.2476111723631016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2543791</v>
      </c>
      <c r="K14" s="38">
        <f t="shared" si="2"/>
        <v>0.21394661324290318</v>
      </c>
      <c r="L14" s="33">
        <v>0</v>
      </c>
      <c r="M14" s="38">
        <f t="shared" si="3"/>
        <v>0</v>
      </c>
      <c r="N14" s="33">
        <f t="shared" si="4"/>
        <v>8699670</v>
      </c>
      <c r="O14" s="38">
        <f t="shared" si="5"/>
        <v>0.73168940877253186</v>
      </c>
      <c r="P14" s="33">
        <v>1841263</v>
      </c>
      <c r="Q14" s="33">
        <v>12629493</v>
      </c>
      <c r="R14" s="33">
        <v>12629493</v>
      </c>
      <c r="S14" s="33">
        <v>6817016</v>
      </c>
      <c r="T14" s="38">
        <f t="shared" si="6"/>
        <v>0.53976956953062172</v>
      </c>
      <c r="U14" s="38">
        <f t="shared" si="7"/>
        <v>0.38154679695404736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369488</v>
      </c>
      <c r="Q15" s="33">
        <v>1476449</v>
      </c>
      <c r="R15" s="33">
        <v>1476449</v>
      </c>
      <c r="S15" s="33">
        <v>369970</v>
      </c>
      <c r="T15" s="38">
        <f t="shared" si="6"/>
        <v>0.25058095470957681</v>
      </c>
      <c r="U15" s="38">
        <f t="shared" si="7"/>
        <v>-1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2568254</v>
      </c>
      <c r="K19" s="39">
        <f t="shared" si="2"/>
        <v>0.20873096727238444</v>
      </c>
      <c r="L19" s="34">
        <f>SUM(L11:L18)</f>
        <v>0</v>
      </c>
      <c r="M19" s="39">
        <f t="shared" si="3"/>
        <v>0</v>
      </c>
      <c r="N19" s="34">
        <f t="shared" si="4"/>
        <v>8760652</v>
      </c>
      <c r="O19" s="39">
        <f t="shared" si="5"/>
        <v>0.71200876778416367</v>
      </c>
      <c r="P19" s="34">
        <f>SUM(P11:P18)</f>
        <v>2221635</v>
      </c>
      <c r="Q19" s="34">
        <f>SUM(Q11:Q18)</f>
        <v>14504686</v>
      </c>
      <c r="R19" s="34">
        <f>SUM(R11:R18)</f>
        <v>14504686</v>
      </c>
      <c r="S19" s="34">
        <f>SUM(S11:S18)</f>
        <v>7224935</v>
      </c>
      <c r="T19" s="39">
        <f t="shared" si="6"/>
        <v>0.49811040376882337</v>
      </c>
      <c r="U19" s="39">
        <f t="shared" si="7"/>
        <v>0.15601977822639634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273401</v>
      </c>
      <c r="K30" s="38">
        <f t="shared" si="2"/>
        <v>4.8800344135769412E-2</v>
      </c>
      <c r="L30" s="33">
        <v>0</v>
      </c>
      <c r="M30" s="38">
        <f t="shared" si="3"/>
        <v>0</v>
      </c>
      <c r="N30" s="33">
        <f t="shared" si="4"/>
        <v>1035213</v>
      </c>
      <c r="O30" s="38">
        <f t="shared" si="5"/>
        <v>0.18477895345599418</v>
      </c>
      <c r="P30" s="33">
        <v>412341</v>
      </c>
      <c r="Q30" s="33">
        <v>5983011</v>
      </c>
      <c r="R30" s="33">
        <v>5983011</v>
      </c>
      <c r="S30" s="33">
        <v>1228308</v>
      </c>
      <c r="T30" s="38">
        <f t="shared" si="6"/>
        <v>0.2052993049820567</v>
      </c>
      <c r="U30" s="38">
        <f t="shared" si="7"/>
        <v>-0.33695412292253257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7440</v>
      </c>
      <c r="K33" s="38">
        <f t="shared" si="2"/>
        <v>1.55</v>
      </c>
      <c r="L33" s="33">
        <v>0</v>
      </c>
      <c r="M33" s="38">
        <f t="shared" si="3"/>
        <v>0</v>
      </c>
      <c r="N33" s="33">
        <f t="shared" si="4"/>
        <v>18064</v>
      </c>
      <c r="O33" s="38">
        <f t="shared" si="5"/>
        <v>3.7633333333333332</v>
      </c>
      <c r="P33" s="33">
        <v>1056</v>
      </c>
      <c r="Q33" s="33">
        <v>2840</v>
      </c>
      <c r="R33" s="33">
        <v>2840</v>
      </c>
      <c r="S33" s="33">
        <v>3168</v>
      </c>
      <c r="T33" s="38">
        <f t="shared" si="6"/>
        <v>1.1154929577464789</v>
      </c>
      <c r="U33" s="38">
        <f t="shared" si="7"/>
        <v>6.0454545454545459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280841</v>
      </c>
      <c r="K35" s="39">
        <f t="shared" si="2"/>
        <v>1.2318626698207923E-2</v>
      </c>
      <c r="L35" s="34">
        <f>SUM(L28:L34)</f>
        <v>0</v>
      </c>
      <c r="M35" s="39">
        <f t="shared" si="3"/>
        <v>0</v>
      </c>
      <c r="N35" s="34">
        <f t="shared" si="4"/>
        <v>1053277</v>
      </c>
      <c r="O35" s="39">
        <f t="shared" si="5"/>
        <v>4.6200256276000821E-2</v>
      </c>
      <c r="P35" s="34">
        <f>SUM(P28:P34)</f>
        <v>413397</v>
      </c>
      <c r="Q35" s="34">
        <f>SUM(Q28:Q34)</f>
        <v>18621521</v>
      </c>
      <c r="R35" s="34">
        <f>SUM(R28:R34)</f>
        <v>18621521</v>
      </c>
      <c r="S35" s="34">
        <f>SUM(S28:S34)</f>
        <v>1231476</v>
      </c>
      <c r="T35" s="39">
        <f t="shared" si="6"/>
        <v>6.6131869679173894E-2</v>
      </c>
      <c r="U35" s="39">
        <f t="shared" si="7"/>
        <v>-0.32065060946257473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1277330</v>
      </c>
      <c r="K37" s="38">
        <f t="shared" si="2"/>
        <v>0.24549544787980943</v>
      </c>
      <c r="L37" s="33">
        <v>0</v>
      </c>
      <c r="M37" s="38">
        <f t="shared" si="3"/>
        <v>0</v>
      </c>
      <c r="N37" s="33">
        <f t="shared" si="4"/>
        <v>1277426</v>
      </c>
      <c r="O37" s="38">
        <f t="shared" si="5"/>
        <v>0.24551389852529373</v>
      </c>
      <c r="P37" s="33">
        <v>204</v>
      </c>
      <c r="Q37" s="33">
        <v>3096</v>
      </c>
      <c r="R37" s="33">
        <v>2910</v>
      </c>
      <c r="S37" s="33">
        <v>1010</v>
      </c>
      <c r="T37" s="38">
        <f t="shared" si="6"/>
        <v>0.34707903780068727</v>
      </c>
      <c r="U37" s="38">
        <f t="shared" si="7"/>
        <v>6260.4215686274511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25975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25000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5203070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1277330</v>
      </c>
      <c r="K40" s="39">
        <f t="shared" si="2"/>
        <v>0.24549544787980943</v>
      </c>
      <c r="L40" s="34">
        <f>SUM(L36:L39)</f>
        <v>0</v>
      </c>
      <c r="M40" s="39">
        <f t="shared" si="3"/>
        <v>0</v>
      </c>
      <c r="N40" s="34">
        <f t="shared" si="4"/>
        <v>1277426</v>
      </c>
      <c r="O40" s="39">
        <f t="shared" si="5"/>
        <v>0.24551389852529373</v>
      </c>
      <c r="P40" s="34">
        <f>SUM(P36:P39)</f>
        <v>204</v>
      </c>
      <c r="Q40" s="34">
        <f>SUM(Q36:Q39)</f>
        <v>3096</v>
      </c>
      <c r="R40" s="34">
        <f>SUM(R36:R39)</f>
        <v>27910</v>
      </c>
      <c r="S40" s="34">
        <f>SUM(S36:S39)</f>
        <v>1010</v>
      </c>
      <c r="T40" s="39">
        <f t="shared" si="6"/>
        <v>3.6187746327481188E-2</v>
      </c>
      <c r="U40" s="39">
        <f t="shared" si="7"/>
        <v>6260.4215686274511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546383</v>
      </c>
      <c r="E45" s="33">
        <v>497255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70868</v>
      </c>
      <c r="K45" s="38">
        <f t="shared" si="2"/>
        <v>0.1425184261596163</v>
      </c>
      <c r="L45" s="33">
        <v>0</v>
      </c>
      <c r="M45" s="38">
        <f t="shared" si="3"/>
        <v>0</v>
      </c>
      <c r="N45" s="33">
        <f t="shared" si="4"/>
        <v>294929</v>
      </c>
      <c r="O45" s="38">
        <f t="shared" si="5"/>
        <v>0.59311419694120726</v>
      </c>
      <c r="P45" s="33">
        <v>97079</v>
      </c>
      <c r="Q45" s="33">
        <v>501782</v>
      </c>
      <c r="R45" s="33">
        <v>501782</v>
      </c>
      <c r="S45" s="33">
        <v>675801</v>
      </c>
      <c r="T45" s="38">
        <f t="shared" si="6"/>
        <v>1.3468019976802674</v>
      </c>
      <c r="U45" s="38">
        <f t="shared" si="7"/>
        <v>-0.269996600706641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3511035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5499643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4008290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70868</v>
      </c>
      <c r="K47" s="39">
        <f t="shared" si="2"/>
        <v>1.768035745916588E-2</v>
      </c>
      <c r="L47" s="34">
        <f>SUM(L41:L46)</f>
        <v>0</v>
      </c>
      <c r="M47" s="39">
        <f t="shared" si="3"/>
        <v>0</v>
      </c>
      <c r="N47" s="34">
        <f t="shared" si="4"/>
        <v>294929</v>
      </c>
      <c r="O47" s="39">
        <f t="shared" si="5"/>
        <v>7.3579755955781645E-2</v>
      </c>
      <c r="P47" s="34">
        <f>SUM(P41:P46)</f>
        <v>97079</v>
      </c>
      <c r="Q47" s="34">
        <f>SUM(Q41:Q46)</f>
        <v>8046710</v>
      </c>
      <c r="R47" s="34">
        <f>SUM(R41:R46)</f>
        <v>6001425</v>
      </c>
      <c r="S47" s="34">
        <f>SUM(S41:S46)</f>
        <v>675801</v>
      </c>
      <c r="T47" s="39">
        <f t="shared" si="6"/>
        <v>0.11260675589547482</v>
      </c>
      <c r="U47" s="39">
        <f t="shared" si="7"/>
        <v>-0.269996600706641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142046859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34387197</v>
      </c>
      <c r="K54" s="39">
        <f t="shared" si="2"/>
        <v>0.24208347331354929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70778838</v>
      </c>
      <c r="O54" s="39">
        <f t="shared" si="5"/>
        <v>0.49827809286511571</v>
      </c>
      <c r="P54" s="34">
        <f>SUM(P8:P9,P11:P18,P20:P26,P28:P34,P36:P39,P41:P46,P48:P52)</f>
        <v>9124389</v>
      </c>
      <c r="Q54" s="34">
        <f>SUM(Q8:Q9,Q11:Q18,Q20:Q26,Q28:Q34,Q36:Q39,Q41:Q46,Q48:Q52)</f>
        <v>84965365</v>
      </c>
      <c r="R54" s="34">
        <f>SUM(R8:R9,R11:R18,R20:R26,R28:R34,R36:R39,R41:R46,R48:R52)</f>
        <v>82944894</v>
      </c>
      <c r="S54" s="34">
        <f>SUM(S8:S9,S11:S18,S20:S26,S28:S34,S36:S39,S41:S46,S48:S52)</f>
        <v>32082638</v>
      </c>
      <c r="T54" s="39">
        <f t="shared" si="6"/>
        <v>0.38679461088949008</v>
      </c>
      <c r="U54" s="39">
        <f t="shared" si="7"/>
        <v>2.7687122940505935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3120</v>
      </c>
      <c r="K57" s="38">
        <f t="shared" ref="K57:K85" si="10">IF(($E57      =0),0,($J57      /$E57      ))</f>
        <v>2.2354454232479158E-3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3120</v>
      </c>
      <c r="O57" s="38">
        <f t="shared" ref="O57:O85" si="13">IF(($E57      =0),0,($N57      /$E57      ))</f>
        <v>2.2354454232479158E-3</v>
      </c>
      <c r="P57" s="33">
        <v>0</v>
      </c>
      <c r="Q57" s="33">
        <v>1337243</v>
      </c>
      <c r="R57" s="33">
        <v>1337243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3120</v>
      </c>
      <c r="K58" s="39">
        <f t="shared" si="10"/>
        <v>2.2354454232479158E-3</v>
      </c>
      <c r="L58" s="34">
        <f>L57</f>
        <v>0</v>
      </c>
      <c r="M58" s="39">
        <f t="shared" si="11"/>
        <v>0</v>
      </c>
      <c r="N58" s="34">
        <f t="shared" si="12"/>
        <v>3120</v>
      </c>
      <c r="O58" s="39">
        <f t="shared" si="13"/>
        <v>2.2354454232479158E-3</v>
      </c>
      <c r="P58" s="34">
        <f>P57</f>
        <v>0</v>
      </c>
      <c r="Q58" s="34">
        <f>Q57</f>
        <v>1337243</v>
      </c>
      <c r="R58" s="34">
        <f>R57</f>
        <v>1337243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66152</v>
      </c>
      <c r="K67" s="38">
        <f t="shared" si="10"/>
        <v>2.9437522249911E-3</v>
      </c>
      <c r="L67" s="33">
        <v>0</v>
      </c>
      <c r="M67" s="38">
        <f t="shared" si="11"/>
        <v>0</v>
      </c>
      <c r="N67" s="33">
        <f t="shared" si="12"/>
        <v>190074</v>
      </c>
      <c r="O67" s="38">
        <f t="shared" si="13"/>
        <v>8.458259166963333E-3</v>
      </c>
      <c r="P67" s="33">
        <v>61758</v>
      </c>
      <c r="Q67" s="33">
        <v>21200000</v>
      </c>
      <c r="R67" s="33">
        <v>21200000</v>
      </c>
      <c r="S67" s="33">
        <v>186714</v>
      </c>
      <c r="T67" s="38">
        <f t="shared" si="14"/>
        <v>8.8072641509433971E-3</v>
      </c>
      <c r="U67" s="38">
        <f t="shared" si="15"/>
        <v>7.1148677094465596E-2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66152</v>
      </c>
      <c r="K70" s="39">
        <f t="shared" si="10"/>
        <v>2.9437522249911E-3</v>
      </c>
      <c r="L70" s="34">
        <f>SUM(L64:L69)</f>
        <v>0</v>
      </c>
      <c r="M70" s="39">
        <f t="shared" si="11"/>
        <v>0</v>
      </c>
      <c r="N70" s="34">
        <f t="shared" si="12"/>
        <v>190074</v>
      </c>
      <c r="O70" s="39">
        <f t="shared" si="13"/>
        <v>8.458259166963333E-3</v>
      </c>
      <c r="P70" s="34">
        <f>SUM(P64:P69)</f>
        <v>61758</v>
      </c>
      <c r="Q70" s="34">
        <f>SUM(Q64:Q69)</f>
        <v>21200000</v>
      </c>
      <c r="R70" s="34">
        <f>SUM(R64:R69)</f>
        <v>21200000</v>
      </c>
      <c r="S70" s="34">
        <f>SUM(S64:S69)</f>
        <v>186714</v>
      </c>
      <c r="T70" s="39">
        <f t="shared" si="14"/>
        <v>8.8072641509433971E-3</v>
      </c>
      <c r="U70" s="39">
        <f t="shared" si="15"/>
        <v>7.1148677094465596E-2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722060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180084</v>
      </c>
      <c r="K72" s="38">
        <f t="shared" si="10"/>
        <v>0.24940309669556546</v>
      </c>
      <c r="L72" s="33">
        <v>0</v>
      </c>
      <c r="M72" s="38">
        <f t="shared" si="11"/>
        <v>0</v>
      </c>
      <c r="N72" s="33">
        <f t="shared" si="12"/>
        <v>541260</v>
      </c>
      <c r="O72" s="38">
        <f t="shared" si="13"/>
        <v>0.74960529595878456</v>
      </c>
      <c r="P72" s="33">
        <v>173439</v>
      </c>
      <c r="Q72" s="33">
        <v>0</v>
      </c>
      <c r="R72" s="33">
        <v>0</v>
      </c>
      <c r="S72" s="33">
        <v>520317</v>
      </c>
      <c r="T72" s="38">
        <f t="shared" si="14"/>
        <v>0</v>
      </c>
      <c r="U72" s="38">
        <f t="shared" si="15"/>
        <v>3.8313182156262338E-2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722060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180084</v>
      </c>
      <c r="K78" s="39">
        <f t="shared" si="10"/>
        <v>0.24940309669556546</v>
      </c>
      <c r="L78" s="34">
        <f>SUM(L71:L77)</f>
        <v>0</v>
      </c>
      <c r="M78" s="39">
        <f t="shared" si="11"/>
        <v>0</v>
      </c>
      <c r="N78" s="34">
        <f t="shared" si="12"/>
        <v>541260</v>
      </c>
      <c r="O78" s="39">
        <f t="shared" si="13"/>
        <v>0.74960529595878456</v>
      </c>
      <c r="P78" s="34">
        <f>SUM(P71:P77)</f>
        <v>173439</v>
      </c>
      <c r="Q78" s="34">
        <f>SUM(Q71:Q77)</f>
        <v>0</v>
      </c>
      <c r="R78" s="34">
        <f>SUM(R71:R77)</f>
        <v>0</v>
      </c>
      <c r="S78" s="34">
        <f>SUM(S71:S77)</f>
        <v>520317</v>
      </c>
      <c r="T78" s="39">
        <f t="shared" si="14"/>
        <v>0</v>
      </c>
      <c r="U78" s="39">
        <f t="shared" si="15"/>
        <v>3.8313182156262338E-2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24589755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249356</v>
      </c>
      <c r="K85" s="39">
        <f t="shared" si="10"/>
        <v>1.0140645972275852E-2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734454</v>
      </c>
      <c r="O85" s="39">
        <f t="shared" si="13"/>
        <v>2.9868292709707762E-2</v>
      </c>
      <c r="P85" s="34">
        <f>SUM(P57,P59:P62,P64:P69,P71:P77,P79:P83)</f>
        <v>235197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707031</v>
      </c>
      <c r="T85" s="39">
        <f t="shared" si="14"/>
        <v>3.1371672213855083E-2</v>
      </c>
      <c r="U85" s="39">
        <f t="shared" si="15"/>
        <v>6.0200597796740585E-2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333692033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76656918</v>
      </c>
      <c r="K88" s="38">
        <f t="shared" ref="K88:K99" si="18">IF(($E88      =0),0,($J88      /$E88      ))</f>
        <v>0.2297235487189471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259524560</v>
      </c>
      <c r="O88" s="38">
        <f t="shared" ref="O88:O99" si="21">IF(($E88      =0),0,($N88      /$E88      ))</f>
        <v>0.77773675825218158</v>
      </c>
      <c r="P88" s="33">
        <v>76285421</v>
      </c>
      <c r="Q88" s="33">
        <v>274053329</v>
      </c>
      <c r="R88" s="33">
        <v>334053329</v>
      </c>
      <c r="S88" s="33">
        <v>273431138</v>
      </c>
      <c r="T88" s="38">
        <f t="shared" ref="T88:T99" si="22">IF(($R88      =0),0,($S88      /$R88      ))</f>
        <v>0.81852540975575794</v>
      </c>
      <c r="U88" s="38">
        <f t="shared" ref="U88:U99" si="23">IF(($P88      =0),0,(($J88      /$P88      )-1))</f>
        <v>4.8698295838205397E-3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802275000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181281910</v>
      </c>
      <c r="K89" s="38">
        <f t="shared" si="18"/>
        <v>0.22595981427814651</v>
      </c>
      <c r="L89" s="33">
        <v>0</v>
      </c>
      <c r="M89" s="38">
        <f t="shared" si="19"/>
        <v>0</v>
      </c>
      <c r="N89" s="33">
        <f t="shared" si="20"/>
        <v>564430837</v>
      </c>
      <c r="O89" s="38">
        <f t="shared" si="21"/>
        <v>0.70353786045931876</v>
      </c>
      <c r="P89" s="33">
        <v>167310590</v>
      </c>
      <c r="Q89" s="33">
        <v>734551749</v>
      </c>
      <c r="R89" s="33">
        <v>770798000</v>
      </c>
      <c r="S89" s="33">
        <v>560544101</v>
      </c>
      <c r="T89" s="38">
        <f t="shared" si="22"/>
        <v>0.72722568169611235</v>
      </c>
      <c r="U89" s="38">
        <f t="shared" si="23"/>
        <v>8.3505293956587012E-2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197816976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128863482</v>
      </c>
      <c r="K90" s="38">
        <f t="shared" si="18"/>
        <v>0.65142782285783196</v>
      </c>
      <c r="L90" s="33">
        <v>0</v>
      </c>
      <c r="M90" s="38">
        <f t="shared" si="19"/>
        <v>0</v>
      </c>
      <c r="N90" s="33">
        <f t="shared" si="20"/>
        <v>167949207</v>
      </c>
      <c r="O90" s="38">
        <f t="shared" si="21"/>
        <v>0.84901311503214971</v>
      </c>
      <c r="P90" s="33">
        <v>56313442</v>
      </c>
      <c r="Q90" s="33">
        <v>261070416</v>
      </c>
      <c r="R90" s="33">
        <v>259395254</v>
      </c>
      <c r="S90" s="33">
        <v>174753093</v>
      </c>
      <c r="T90" s="38">
        <f t="shared" si="22"/>
        <v>0.67369425733594956</v>
      </c>
      <c r="U90" s="38">
        <f t="shared" si="23"/>
        <v>1.2883254410199254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1333784009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386802310</v>
      </c>
      <c r="K91" s="39">
        <f t="shared" si="18"/>
        <v>0.29000370928873537</v>
      </c>
      <c r="L91" s="34">
        <f>SUM(L88:L90)</f>
        <v>0</v>
      </c>
      <c r="M91" s="39">
        <f t="shared" si="19"/>
        <v>0</v>
      </c>
      <c r="N91" s="34">
        <f t="shared" si="20"/>
        <v>991904604</v>
      </c>
      <c r="O91" s="39">
        <f t="shared" si="21"/>
        <v>0.74367708512540731</v>
      </c>
      <c r="P91" s="34">
        <f>SUM(P88:P90)</f>
        <v>299909453</v>
      </c>
      <c r="Q91" s="34">
        <f>SUM(Q88:Q90)</f>
        <v>1269675494</v>
      </c>
      <c r="R91" s="34">
        <f>SUM(R88:R90)</f>
        <v>1364246583</v>
      </c>
      <c r="S91" s="34">
        <f>SUM(S88:S90)</f>
        <v>1008728332</v>
      </c>
      <c r="T91" s="39">
        <f t="shared" si="22"/>
        <v>0.73940323147578668</v>
      </c>
      <c r="U91" s="39">
        <f t="shared" si="23"/>
        <v>0.28973030403279743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6479421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129233</v>
      </c>
      <c r="K95" s="38">
        <f t="shared" si="18"/>
        <v>1.9945146333291201E-2</v>
      </c>
      <c r="L95" s="33">
        <v>0</v>
      </c>
      <c r="M95" s="38">
        <f t="shared" si="19"/>
        <v>0</v>
      </c>
      <c r="N95" s="33">
        <f t="shared" si="20"/>
        <v>1642146</v>
      </c>
      <c r="O95" s="38">
        <f t="shared" si="21"/>
        <v>0.25344023794718695</v>
      </c>
      <c r="P95" s="33">
        <v>2999024</v>
      </c>
      <c r="Q95" s="33">
        <v>11480000</v>
      </c>
      <c r="R95" s="33">
        <v>6873788</v>
      </c>
      <c r="S95" s="33">
        <v>5045559</v>
      </c>
      <c r="T95" s="38">
        <f t="shared" si="22"/>
        <v>0.73402889353003031</v>
      </c>
      <c r="U95" s="38">
        <f t="shared" si="23"/>
        <v>-0.95690831417154376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6479421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129233</v>
      </c>
      <c r="K96" s="39">
        <f t="shared" si="18"/>
        <v>1.9945146333291201E-2</v>
      </c>
      <c r="L96" s="34">
        <f>SUM(L92:L95)</f>
        <v>0</v>
      </c>
      <c r="M96" s="39">
        <f t="shared" si="19"/>
        <v>0</v>
      </c>
      <c r="N96" s="34">
        <f t="shared" si="20"/>
        <v>1642146</v>
      </c>
      <c r="O96" s="39">
        <f t="shared" si="21"/>
        <v>0.25344023794718695</v>
      </c>
      <c r="P96" s="34">
        <f>SUM(P92:P95)</f>
        <v>2999024</v>
      </c>
      <c r="Q96" s="34">
        <f>SUM(Q92:Q95)</f>
        <v>11480000</v>
      </c>
      <c r="R96" s="34">
        <f>SUM(R92:R95)</f>
        <v>6873788</v>
      </c>
      <c r="S96" s="34">
        <f>SUM(S92:S95)</f>
        <v>5045559</v>
      </c>
      <c r="T96" s="39">
        <f t="shared" si="22"/>
        <v>0.73402889353003031</v>
      </c>
      <c r="U96" s="39">
        <f t="shared" si="23"/>
        <v>-0.95690831417154376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400702</v>
      </c>
      <c r="E97" s="33">
        <v>90156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28548</v>
      </c>
      <c r="K97" s="38">
        <f t="shared" si="18"/>
        <v>0.31665113802741912</v>
      </c>
      <c r="L97" s="33">
        <v>0</v>
      </c>
      <c r="M97" s="38">
        <f t="shared" si="19"/>
        <v>0</v>
      </c>
      <c r="N97" s="33">
        <f t="shared" si="20"/>
        <v>66408</v>
      </c>
      <c r="O97" s="38">
        <f t="shared" si="21"/>
        <v>0.73658991082124314</v>
      </c>
      <c r="P97" s="33">
        <v>2711715</v>
      </c>
      <c r="Q97" s="33">
        <v>397375</v>
      </c>
      <c r="R97" s="33">
        <v>4263126</v>
      </c>
      <c r="S97" s="33">
        <v>2754271</v>
      </c>
      <c r="T97" s="38">
        <f t="shared" si="22"/>
        <v>0.64606840145001576</v>
      </c>
      <c r="U97" s="38">
        <f t="shared" si="23"/>
        <v>-0.98947234499200687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-2303800</v>
      </c>
      <c r="K99" s="38">
        <f t="shared" si="18"/>
        <v>-7.9827327924862662E-2</v>
      </c>
      <c r="L99" s="33">
        <v>0</v>
      </c>
      <c r="M99" s="38">
        <f t="shared" si="19"/>
        <v>0</v>
      </c>
      <c r="N99" s="33">
        <f t="shared" si="20"/>
        <v>13410326</v>
      </c>
      <c r="O99" s="38">
        <f t="shared" si="21"/>
        <v>0.46467162565383791</v>
      </c>
      <c r="P99" s="33">
        <v>-17168804</v>
      </c>
      <c r="Q99" s="33">
        <v>26680354</v>
      </c>
      <c r="R99" s="33">
        <v>26596759</v>
      </c>
      <c r="S99" s="33">
        <v>11557869</v>
      </c>
      <c r="T99" s="38">
        <f t="shared" si="22"/>
        <v>0.43455930100355461</v>
      </c>
      <c r="U99" s="38">
        <f t="shared" si="23"/>
        <v>-0.86581476496557364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28949947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-2275252</v>
      </c>
      <c r="K101" s="39">
        <f>IF(($E101     =0),0,($J101     /$E101     ))</f>
        <v>-7.8592613658325525E-2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13476734</v>
      </c>
      <c r="O101" s="39">
        <f>IF(($E101     =0),0,($N101     /$E101     ))</f>
        <v>0.4655184342824531</v>
      </c>
      <c r="P101" s="34">
        <f>SUM(P97:P100)</f>
        <v>-14457089</v>
      </c>
      <c r="Q101" s="34">
        <f>SUM(Q97:Q100)</f>
        <v>27077729</v>
      </c>
      <c r="R101" s="34">
        <f>SUM(R97:R100)</f>
        <v>30859885</v>
      </c>
      <c r="S101" s="34">
        <f>SUM(S97:S100)</f>
        <v>14312140</v>
      </c>
      <c r="T101" s="39">
        <f>IF(($R101     =0),0,($S101     /$R101     ))</f>
        <v>0.46377813786409122</v>
      </c>
      <c r="U101" s="39">
        <f>IF(($P101     =0),0,(($J101     /$P101     )-1))</f>
        <v>-0.84262032280495747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1369213377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384656291</v>
      </c>
      <c r="K102" s="39">
        <f>IF(($E102     =0),0,($J102     /$E102     ))</f>
        <v>0.28093232030992638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1007023484</v>
      </c>
      <c r="O102" s="39">
        <f>IF(($E102     =0),0,($N102     /$E102     ))</f>
        <v>0.73547593159396951</v>
      </c>
      <c r="P102" s="34">
        <f>SUM(P88:P90,P92:P95,P97:P100)</f>
        <v>288451388</v>
      </c>
      <c r="Q102" s="34">
        <f>SUM(Q88:Q90,Q92:Q95,Q97:Q100)</f>
        <v>1308233223</v>
      </c>
      <c r="R102" s="34">
        <f>SUM(R88:R90,R92:R95,R97:R100)</f>
        <v>1401980256</v>
      </c>
      <c r="S102" s="34">
        <f>SUM(S88:S90,S92:S95,S97:S100)</f>
        <v>1028086031</v>
      </c>
      <c r="T102" s="39">
        <f>IF(($R102     =0),0,($S102     /$R102     ))</f>
        <v>0.73330992116339766</v>
      </c>
      <c r="U102" s="39">
        <f>IF(($P102     =0),0,(($J102     /$P102     )-1))</f>
        <v>0.33352206646341398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35893213</v>
      </c>
      <c r="K105" s="38">
        <f t="shared" ref="K105:K136" si="26">IF(($E105     =0),0,($J105     /$E105     ))</f>
        <v>0.24583862060510339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102815586</v>
      </c>
      <c r="O105" s="38">
        <f t="shared" ref="O105:O136" si="29">IF(($E105     =0),0,($N105     /$E105     ))</f>
        <v>0.70420114908479714</v>
      </c>
      <c r="P105" s="33">
        <v>23080544</v>
      </c>
      <c r="Q105" s="33">
        <v>138939700</v>
      </c>
      <c r="R105" s="33">
        <v>138939700</v>
      </c>
      <c r="S105" s="33">
        <v>79473894</v>
      </c>
      <c r="T105" s="38">
        <f t="shared" ref="T105:T136" si="30">IF(($R105     =0),0,($S105     /$R105     ))</f>
        <v>0.57200277530468258</v>
      </c>
      <c r="U105" s="38">
        <f t="shared" ref="U105:U136" si="31">IF(($P105     =0),0,(($J105     /$P105     )-1))</f>
        <v>0.55512855329579747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35893213</v>
      </c>
      <c r="K106" s="39">
        <f t="shared" si="26"/>
        <v>0.24583862060510339</v>
      </c>
      <c r="L106" s="34">
        <f>L105</f>
        <v>0</v>
      </c>
      <c r="M106" s="39">
        <f t="shared" si="27"/>
        <v>0</v>
      </c>
      <c r="N106" s="34">
        <f t="shared" si="28"/>
        <v>102815586</v>
      </c>
      <c r="O106" s="39">
        <f t="shared" si="29"/>
        <v>0.70420114908479714</v>
      </c>
      <c r="P106" s="34">
        <f>P105</f>
        <v>23080544</v>
      </c>
      <c r="Q106" s="34">
        <f>Q105</f>
        <v>138939700</v>
      </c>
      <c r="R106" s="34">
        <f>R105</f>
        <v>138939700</v>
      </c>
      <c r="S106" s="34">
        <f>S105</f>
        <v>79473894</v>
      </c>
      <c r="T106" s="39">
        <f t="shared" si="30"/>
        <v>0.57200277530468258</v>
      </c>
      <c r="U106" s="39">
        <f t="shared" si="31"/>
        <v>0.55512855329579747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3912124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453193</v>
      </c>
      <c r="K110" s="38">
        <f t="shared" si="26"/>
        <v>0.11584320946882051</v>
      </c>
      <c r="L110" s="33">
        <v>0</v>
      </c>
      <c r="M110" s="38">
        <f t="shared" si="27"/>
        <v>0</v>
      </c>
      <c r="N110" s="33">
        <f t="shared" si="28"/>
        <v>998676</v>
      </c>
      <c r="O110" s="38">
        <f t="shared" si="29"/>
        <v>0.25527718446552305</v>
      </c>
      <c r="P110" s="33">
        <v>165321</v>
      </c>
      <c r="Q110" s="33">
        <v>2810398</v>
      </c>
      <c r="R110" s="33">
        <v>1708066</v>
      </c>
      <c r="S110" s="33">
        <v>484686</v>
      </c>
      <c r="T110" s="38">
        <f t="shared" si="30"/>
        <v>0.28376303960151422</v>
      </c>
      <c r="U110" s="38">
        <f t="shared" si="31"/>
        <v>1.7412911850279156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0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73271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16257002</v>
      </c>
      <c r="O111" s="38">
        <f t="shared" si="29"/>
        <v>0</v>
      </c>
      <c r="P111" s="33">
        <v>3152773</v>
      </c>
      <c r="Q111" s="33">
        <v>0</v>
      </c>
      <c r="R111" s="33">
        <v>16561246</v>
      </c>
      <c r="S111" s="33">
        <v>13559747</v>
      </c>
      <c r="T111" s="38">
        <f t="shared" si="30"/>
        <v>0.81876369688609174</v>
      </c>
      <c r="U111" s="38">
        <f t="shared" si="31"/>
        <v>-0.97675982381224402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3912124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526464</v>
      </c>
      <c r="K112" s="39">
        <f t="shared" si="26"/>
        <v>0.13457242152856094</v>
      </c>
      <c r="L112" s="34">
        <f>SUM(L107:L111)</f>
        <v>0</v>
      </c>
      <c r="M112" s="39">
        <f t="shared" si="27"/>
        <v>0</v>
      </c>
      <c r="N112" s="34">
        <f t="shared" si="28"/>
        <v>17255678</v>
      </c>
      <c r="O112" s="39">
        <f t="shared" si="29"/>
        <v>4.4108208226528607</v>
      </c>
      <c r="P112" s="34">
        <f>SUM(P107:P111)</f>
        <v>3318094</v>
      </c>
      <c r="Q112" s="34">
        <f>SUM(Q107:Q111)</f>
        <v>2810398</v>
      </c>
      <c r="R112" s="34">
        <f>SUM(R107:R111)</f>
        <v>18269312</v>
      </c>
      <c r="S112" s="34">
        <f>SUM(S107:S111)</f>
        <v>14044433</v>
      </c>
      <c r="T112" s="39">
        <f t="shared" si="30"/>
        <v>0.76874449349816787</v>
      </c>
      <c r="U112" s="39">
        <f t="shared" si="31"/>
        <v>-0.84133541726063221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3537</v>
      </c>
      <c r="K113" s="38">
        <f t="shared" si="26"/>
        <v>1.3870588235294118E-3</v>
      </c>
      <c r="L113" s="33">
        <v>0</v>
      </c>
      <c r="M113" s="38">
        <f t="shared" si="27"/>
        <v>0</v>
      </c>
      <c r="N113" s="33">
        <f t="shared" si="28"/>
        <v>3537</v>
      </c>
      <c r="O113" s="38">
        <f t="shared" si="29"/>
        <v>1.3870588235294118E-3</v>
      </c>
      <c r="P113" s="33">
        <v>0</v>
      </c>
      <c r="Q113" s="33">
        <v>2520000</v>
      </c>
      <c r="R113" s="33">
        <v>2305000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22909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1044</v>
      </c>
      <c r="K114" s="38">
        <f t="shared" si="26"/>
        <v>4.5571609411148455E-2</v>
      </c>
      <c r="L114" s="33">
        <v>0</v>
      </c>
      <c r="M114" s="38">
        <f t="shared" si="27"/>
        <v>0</v>
      </c>
      <c r="N114" s="33">
        <f t="shared" si="28"/>
        <v>6606</v>
      </c>
      <c r="O114" s="38">
        <f t="shared" si="29"/>
        <v>0.28835828713606004</v>
      </c>
      <c r="P114" s="33">
        <v>870</v>
      </c>
      <c r="Q114" s="33">
        <v>13593</v>
      </c>
      <c r="R114" s="33">
        <v>13593</v>
      </c>
      <c r="S114" s="33">
        <v>2435</v>
      </c>
      <c r="T114" s="38">
        <f t="shared" si="30"/>
        <v>0.1791363201647907</v>
      </c>
      <c r="U114" s="38">
        <f t="shared" si="31"/>
        <v>0.19999999999999996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15924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23186</v>
      </c>
      <c r="O115" s="38">
        <f t="shared" si="29"/>
        <v>0</v>
      </c>
      <c r="P115" s="33">
        <v>6983</v>
      </c>
      <c r="Q115" s="33">
        <v>0</v>
      </c>
      <c r="R115" s="33">
        <v>0</v>
      </c>
      <c r="S115" s="33">
        <v>7531</v>
      </c>
      <c r="T115" s="38">
        <f t="shared" si="30"/>
        <v>0</v>
      </c>
      <c r="U115" s="38">
        <f t="shared" si="31"/>
        <v>1.2803952455964485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766356167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-934266831</v>
      </c>
      <c r="K117" s="38">
        <f t="shared" si="26"/>
        <v>-1.2191026460416021</v>
      </c>
      <c r="L117" s="33">
        <v>0</v>
      </c>
      <c r="M117" s="38">
        <f t="shared" si="27"/>
        <v>0</v>
      </c>
      <c r="N117" s="33">
        <f t="shared" si="28"/>
        <v>-915386120</v>
      </c>
      <c r="O117" s="38">
        <f t="shared" si="29"/>
        <v>-1.1944656537225986</v>
      </c>
      <c r="P117" s="33">
        <v>33590814</v>
      </c>
      <c r="Q117" s="33">
        <v>61552990</v>
      </c>
      <c r="R117" s="33">
        <v>61552990</v>
      </c>
      <c r="S117" s="33">
        <v>81584391</v>
      </c>
      <c r="T117" s="38">
        <f t="shared" si="30"/>
        <v>1.3254334354838002</v>
      </c>
      <c r="U117" s="38">
        <f t="shared" si="31"/>
        <v>-28.813164366901024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6400081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1469891</v>
      </c>
      <c r="K118" s="38">
        <f t="shared" si="26"/>
        <v>0.2296675620199182</v>
      </c>
      <c r="L118" s="33">
        <v>0</v>
      </c>
      <c r="M118" s="38">
        <f t="shared" si="27"/>
        <v>0</v>
      </c>
      <c r="N118" s="33">
        <f t="shared" si="28"/>
        <v>4150585</v>
      </c>
      <c r="O118" s="38">
        <f t="shared" si="29"/>
        <v>0.64852069840991078</v>
      </c>
      <c r="P118" s="33">
        <v>680458</v>
      </c>
      <c r="Q118" s="33">
        <v>7121110</v>
      </c>
      <c r="R118" s="33">
        <v>7122310</v>
      </c>
      <c r="S118" s="33">
        <v>3446308</v>
      </c>
      <c r="T118" s="38">
        <f t="shared" si="30"/>
        <v>0.48387503492546657</v>
      </c>
      <c r="U118" s="38">
        <f t="shared" si="31"/>
        <v>1.1601494875510316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775329157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-932776435</v>
      </c>
      <c r="K121" s="39">
        <f t="shared" si="26"/>
        <v>-1.203071529786413</v>
      </c>
      <c r="L121" s="34">
        <f>SUM(L113:L120)</f>
        <v>0</v>
      </c>
      <c r="M121" s="39">
        <f t="shared" si="27"/>
        <v>0</v>
      </c>
      <c r="N121" s="34">
        <f t="shared" si="28"/>
        <v>-911202206</v>
      </c>
      <c r="O121" s="39">
        <f t="shared" si="29"/>
        <v>-1.1752456331266283</v>
      </c>
      <c r="P121" s="34">
        <f>SUM(P113:P120)</f>
        <v>34279125</v>
      </c>
      <c r="Q121" s="34">
        <f>SUM(Q113:Q120)</f>
        <v>71207693</v>
      </c>
      <c r="R121" s="34">
        <f>SUM(R113:R120)</f>
        <v>70993893</v>
      </c>
      <c r="S121" s="34">
        <f>SUM(S113:S120)</f>
        <v>85040665</v>
      </c>
      <c r="T121" s="39">
        <f t="shared" si="30"/>
        <v>1.1978588778051655</v>
      </c>
      <c r="U121" s="39">
        <f t="shared" si="31"/>
        <v>-28.211209008397969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4799454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1420002</v>
      </c>
      <c r="K122" s="38">
        <f t="shared" si="26"/>
        <v>0.29586740491730934</v>
      </c>
      <c r="L122" s="33">
        <v>0</v>
      </c>
      <c r="M122" s="38">
        <f t="shared" si="27"/>
        <v>0</v>
      </c>
      <c r="N122" s="33">
        <f t="shared" si="28"/>
        <v>3455482</v>
      </c>
      <c r="O122" s="38">
        <f t="shared" si="29"/>
        <v>0.71997398037360083</v>
      </c>
      <c r="P122" s="33">
        <v>787099</v>
      </c>
      <c r="Q122" s="33">
        <v>3813557</v>
      </c>
      <c r="R122" s="33">
        <v>4913557</v>
      </c>
      <c r="S122" s="33">
        <v>3337241</v>
      </c>
      <c r="T122" s="38">
        <f t="shared" si="30"/>
        <v>0.67919045204929951</v>
      </c>
      <c r="U122" s="38">
        <f t="shared" si="31"/>
        <v>0.80409579989302493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18071</v>
      </c>
      <c r="K123" s="38">
        <f t="shared" si="26"/>
        <v>0.57411996441733382</v>
      </c>
      <c r="L123" s="33">
        <v>0</v>
      </c>
      <c r="M123" s="38">
        <f t="shared" si="27"/>
        <v>0</v>
      </c>
      <c r="N123" s="33">
        <f t="shared" si="28"/>
        <v>21493</v>
      </c>
      <c r="O123" s="38">
        <f t="shared" si="29"/>
        <v>0.68283771762612788</v>
      </c>
      <c r="P123" s="33">
        <v>18572</v>
      </c>
      <c r="Q123" s="33">
        <v>29949</v>
      </c>
      <c r="R123" s="33">
        <v>29949</v>
      </c>
      <c r="S123" s="33">
        <v>27820</v>
      </c>
      <c r="T123" s="38">
        <f t="shared" si="30"/>
        <v>0.92891248455708042</v>
      </c>
      <c r="U123" s="38">
        <f t="shared" si="31"/>
        <v>-2.6976093043290961E-2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16590</v>
      </c>
      <c r="K124" s="38">
        <f t="shared" si="26"/>
        <v>0.12948393743560926</v>
      </c>
      <c r="L124" s="33">
        <v>0</v>
      </c>
      <c r="M124" s="38">
        <f t="shared" si="27"/>
        <v>0</v>
      </c>
      <c r="N124" s="33">
        <f t="shared" si="28"/>
        <v>40741</v>
      </c>
      <c r="O124" s="38">
        <f t="shared" si="29"/>
        <v>0.31798101838843618</v>
      </c>
      <c r="P124" s="33">
        <v>21868</v>
      </c>
      <c r="Q124" s="33">
        <v>180624</v>
      </c>
      <c r="R124" s="33">
        <v>115996</v>
      </c>
      <c r="S124" s="33">
        <v>23123</v>
      </c>
      <c r="T124" s="38">
        <f t="shared" si="30"/>
        <v>0.19934308079588953</v>
      </c>
      <c r="U124" s="38">
        <f t="shared" si="31"/>
        <v>-0.2413572343149808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4959054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1454663</v>
      </c>
      <c r="K126" s="39">
        <f t="shared" si="26"/>
        <v>0.29333477715709488</v>
      </c>
      <c r="L126" s="34">
        <f>SUM(L122:L125)</f>
        <v>0</v>
      </c>
      <c r="M126" s="39">
        <f t="shared" si="27"/>
        <v>0</v>
      </c>
      <c r="N126" s="34">
        <f t="shared" si="28"/>
        <v>3517716</v>
      </c>
      <c r="O126" s="39">
        <f t="shared" si="29"/>
        <v>0.70935222725947333</v>
      </c>
      <c r="P126" s="34">
        <f>SUM(P122:P125)</f>
        <v>827539</v>
      </c>
      <c r="Q126" s="34">
        <f>SUM(Q122:Q125)</f>
        <v>4024130</v>
      </c>
      <c r="R126" s="34">
        <f>SUM(R122:R125)</f>
        <v>5059502</v>
      </c>
      <c r="S126" s="34">
        <f>SUM(S122:S125)</f>
        <v>3388184</v>
      </c>
      <c r="T126" s="39">
        <f t="shared" si="30"/>
        <v>0.66966748901374085</v>
      </c>
      <c r="U126" s="39">
        <f t="shared" si="31"/>
        <v>0.75781806053853651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13890</v>
      </c>
      <c r="K127" s="38">
        <f t="shared" si="26"/>
        <v>0.47251326711117159</v>
      </c>
      <c r="L127" s="33">
        <v>0</v>
      </c>
      <c r="M127" s="38">
        <f t="shared" si="27"/>
        <v>0</v>
      </c>
      <c r="N127" s="33">
        <f t="shared" si="28"/>
        <v>15091</v>
      </c>
      <c r="O127" s="38">
        <f t="shared" si="29"/>
        <v>0.51336916587290793</v>
      </c>
      <c r="P127" s="33">
        <v>1280</v>
      </c>
      <c r="Q127" s="33">
        <v>29510</v>
      </c>
      <c r="R127" s="33">
        <v>20510</v>
      </c>
      <c r="S127" s="33">
        <v>1480</v>
      </c>
      <c r="T127" s="38">
        <f t="shared" si="30"/>
        <v>7.2159921989273526E-2</v>
      </c>
      <c r="U127" s="38">
        <f t="shared" si="31"/>
        <v>9.8515625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13890</v>
      </c>
      <c r="K132" s="39">
        <f t="shared" si="26"/>
        <v>0.47251326711117159</v>
      </c>
      <c r="L132" s="34">
        <f>SUM(L127:L131)</f>
        <v>0</v>
      </c>
      <c r="M132" s="39">
        <f t="shared" si="27"/>
        <v>0</v>
      </c>
      <c r="N132" s="34">
        <f t="shared" si="28"/>
        <v>15091</v>
      </c>
      <c r="O132" s="39">
        <f t="shared" si="29"/>
        <v>0.51336916587290793</v>
      </c>
      <c r="P132" s="34">
        <f>SUM(P127:P131)</f>
        <v>1280</v>
      </c>
      <c r="Q132" s="34">
        <f>SUM(Q127:Q131)</f>
        <v>29510</v>
      </c>
      <c r="R132" s="34">
        <f>SUM(R127:R131)</f>
        <v>20510</v>
      </c>
      <c r="S132" s="34">
        <f>SUM(S127:S131)</f>
        <v>1480</v>
      </c>
      <c r="T132" s="39">
        <f t="shared" si="30"/>
        <v>7.2159921989273526E-2</v>
      </c>
      <c r="U132" s="39">
        <f t="shared" si="31"/>
        <v>9.8515625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173965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42010</v>
      </c>
      <c r="K133" s="38">
        <f t="shared" si="26"/>
        <v>0.24148535624982037</v>
      </c>
      <c r="L133" s="33">
        <v>0</v>
      </c>
      <c r="M133" s="38">
        <f t="shared" si="27"/>
        <v>0</v>
      </c>
      <c r="N133" s="33">
        <f t="shared" si="28"/>
        <v>129597</v>
      </c>
      <c r="O133" s="38">
        <f t="shared" si="29"/>
        <v>0.74496019314229878</v>
      </c>
      <c r="P133" s="33">
        <v>43731</v>
      </c>
      <c r="Q133" s="33">
        <v>166647</v>
      </c>
      <c r="R133" s="33">
        <v>166647</v>
      </c>
      <c r="S133" s="33">
        <v>142885</v>
      </c>
      <c r="T133" s="38">
        <f t="shared" si="30"/>
        <v>0.85741117451859317</v>
      </c>
      <c r="U133" s="38">
        <f t="shared" si="31"/>
        <v>-3.9354233838695629E-2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625000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78970</v>
      </c>
      <c r="K134" s="38">
        <f t="shared" si="26"/>
        <v>0.12635199999999999</v>
      </c>
      <c r="L134" s="33">
        <v>0</v>
      </c>
      <c r="M134" s="38">
        <f t="shared" si="27"/>
        <v>0</v>
      </c>
      <c r="N134" s="33">
        <f t="shared" si="28"/>
        <v>226198</v>
      </c>
      <c r="O134" s="38">
        <f t="shared" si="29"/>
        <v>0.36191679999999998</v>
      </c>
      <c r="P134" s="33">
        <v>42122</v>
      </c>
      <c r="Q134" s="33">
        <v>2105075</v>
      </c>
      <c r="R134" s="33">
        <v>906763</v>
      </c>
      <c r="S134" s="33">
        <v>218745</v>
      </c>
      <c r="T134" s="38">
        <f t="shared" si="30"/>
        <v>0.24123723619071355</v>
      </c>
      <c r="U134" s="38">
        <f t="shared" si="31"/>
        <v>0.87479227007264604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798965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120980</v>
      </c>
      <c r="K137" s="39">
        <f t="shared" ref="K137:K170" si="34">IF(($E137     =0),0,($J137     /$E137     ))</f>
        <v>0.15142090079039758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355795</v>
      </c>
      <c r="O137" s="39">
        <f t="shared" ref="O137:O170" si="37">IF(($E137     =0),0,($N137     /$E137     ))</f>
        <v>0.44531988259811128</v>
      </c>
      <c r="P137" s="34">
        <f>SUM(P133:P136)</f>
        <v>85853</v>
      </c>
      <c r="Q137" s="34">
        <f>SUM(Q133:Q136)</f>
        <v>2271722</v>
      </c>
      <c r="R137" s="34">
        <f>SUM(R133:R136)</f>
        <v>1073410</v>
      </c>
      <c r="S137" s="34">
        <f>SUM(S133:S136)</f>
        <v>361630</v>
      </c>
      <c r="T137" s="39">
        <f t="shared" ref="T137:T170" si="38">IF(($R137     =0),0,($S137     /$R137     ))</f>
        <v>0.33689829608444116</v>
      </c>
      <c r="U137" s="39">
        <f t="shared" ref="U137:U170" si="39">IF(($P137     =0),0,(($J137     /$P137     )-1))</f>
        <v>0.40915285429746184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111950</v>
      </c>
      <c r="K138" s="38">
        <f t="shared" si="34"/>
        <v>3.5846942042907462E-2</v>
      </c>
      <c r="L138" s="33">
        <v>0</v>
      </c>
      <c r="M138" s="38">
        <f t="shared" si="35"/>
        <v>0</v>
      </c>
      <c r="N138" s="33">
        <f t="shared" si="36"/>
        <v>359750</v>
      </c>
      <c r="O138" s="38">
        <f t="shared" si="37"/>
        <v>0.11519372398334934</v>
      </c>
      <c r="P138" s="33">
        <v>21000</v>
      </c>
      <c r="Q138" s="33">
        <v>3000000</v>
      </c>
      <c r="R138" s="33">
        <v>3000000</v>
      </c>
      <c r="S138" s="33">
        <v>372420</v>
      </c>
      <c r="T138" s="38">
        <f t="shared" si="38"/>
        <v>0.12414</v>
      </c>
      <c r="U138" s="38">
        <f t="shared" si="39"/>
        <v>4.3309523809523807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1621666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430425</v>
      </c>
      <c r="K139" s="38">
        <f t="shared" si="34"/>
        <v>0.2654214862986583</v>
      </c>
      <c r="L139" s="33">
        <v>0</v>
      </c>
      <c r="M139" s="38">
        <f t="shared" si="35"/>
        <v>0</v>
      </c>
      <c r="N139" s="33">
        <f t="shared" si="36"/>
        <v>1721667</v>
      </c>
      <c r="O139" s="38">
        <f t="shared" si="37"/>
        <v>1.0616655957515295</v>
      </c>
      <c r="P139" s="33">
        <v>643396</v>
      </c>
      <c r="Q139" s="33">
        <v>643397</v>
      </c>
      <c r="R139" s="33">
        <v>643397</v>
      </c>
      <c r="S139" s="33">
        <v>643396</v>
      </c>
      <c r="T139" s="38">
        <f t="shared" si="38"/>
        <v>0.99999844574966934</v>
      </c>
      <c r="U139" s="38">
        <f t="shared" si="39"/>
        <v>-0.33101076164601584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105000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5974</v>
      </c>
      <c r="K140" s="38">
        <f t="shared" si="34"/>
        <v>5.6895238095238096E-2</v>
      </c>
      <c r="L140" s="33">
        <v>0</v>
      </c>
      <c r="M140" s="38">
        <f t="shared" si="35"/>
        <v>0</v>
      </c>
      <c r="N140" s="33">
        <f t="shared" si="36"/>
        <v>9887</v>
      </c>
      <c r="O140" s="38">
        <f t="shared" si="37"/>
        <v>9.4161904761904766E-2</v>
      </c>
      <c r="P140" s="33">
        <v>14021</v>
      </c>
      <c r="Q140" s="33">
        <v>52500</v>
      </c>
      <c r="R140" s="33">
        <v>52500</v>
      </c>
      <c r="S140" s="33">
        <v>42601</v>
      </c>
      <c r="T140" s="38">
        <f t="shared" si="38"/>
        <v>0.81144761904761908</v>
      </c>
      <c r="U140" s="38">
        <f t="shared" si="39"/>
        <v>-0.57392482704514658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511124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0.97514693107739026</v>
      </c>
      <c r="P143" s="33">
        <v>0</v>
      </c>
      <c r="Q143" s="33">
        <v>0</v>
      </c>
      <c r="R143" s="33">
        <v>1700000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5360790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548349</v>
      </c>
      <c r="K144" s="39">
        <f t="shared" si="34"/>
        <v>0.10228884175653215</v>
      </c>
      <c r="L144" s="34">
        <f>SUM(L138:L143)</f>
        <v>0</v>
      </c>
      <c r="M144" s="39">
        <f t="shared" si="35"/>
        <v>0</v>
      </c>
      <c r="N144" s="34">
        <f t="shared" si="36"/>
        <v>2589725</v>
      </c>
      <c r="O144" s="39">
        <f t="shared" si="37"/>
        <v>0.48308644807948081</v>
      </c>
      <c r="P144" s="34">
        <f>SUM(P138:P143)</f>
        <v>678417</v>
      </c>
      <c r="Q144" s="34">
        <f>SUM(Q138:Q143)</f>
        <v>3695897</v>
      </c>
      <c r="R144" s="34">
        <f>SUM(R138:R143)</f>
        <v>5395897</v>
      </c>
      <c r="S144" s="34">
        <f>SUM(S138:S143)</f>
        <v>1058417</v>
      </c>
      <c r="T144" s="39">
        <f t="shared" si="38"/>
        <v>0.19615218748615845</v>
      </c>
      <c r="U144" s="39">
        <f t="shared" si="39"/>
        <v>-0.19172278996546377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15360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15360</v>
      </c>
      <c r="O146" s="38">
        <f t="shared" si="37"/>
        <v>0</v>
      </c>
      <c r="P146" s="33">
        <v>0</v>
      </c>
      <c r="Q146" s="33">
        <v>40089</v>
      </c>
      <c r="R146" s="33">
        <v>1500000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15360</v>
      </c>
      <c r="K150" s="39">
        <f t="shared" si="34"/>
        <v>0.1579873075301112</v>
      </c>
      <c r="L150" s="34">
        <f>SUM(L145:L149)</f>
        <v>0</v>
      </c>
      <c r="M150" s="39">
        <f t="shared" si="35"/>
        <v>0</v>
      </c>
      <c r="N150" s="34">
        <f t="shared" si="36"/>
        <v>15360</v>
      </c>
      <c r="O150" s="39">
        <f t="shared" si="37"/>
        <v>0.1579873075301112</v>
      </c>
      <c r="P150" s="34">
        <f>SUM(P145:P149)</f>
        <v>0</v>
      </c>
      <c r="Q150" s="34">
        <f>SUM(Q145:Q149)</f>
        <v>137312</v>
      </c>
      <c r="R150" s="34">
        <f>SUM(R145:R149)</f>
        <v>1597223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13594100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461</v>
      </c>
      <c r="K152" s="38">
        <f t="shared" si="34"/>
        <v>3.3911770547516934E-5</v>
      </c>
      <c r="L152" s="33">
        <v>0</v>
      </c>
      <c r="M152" s="38">
        <f t="shared" si="35"/>
        <v>0</v>
      </c>
      <c r="N152" s="33">
        <f t="shared" si="36"/>
        <v>661</v>
      </c>
      <c r="O152" s="38">
        <f t="shared" si="37"/>
        <v>4.8624035427133829E-5</v>
      </c>
      <c r="P152" s="33">
        <v>0</v>
      </c>
      <c r="Q152" s="33">
        <v>857900</v>
      </c>
      <c r="R152" s="33">
        <v>798400</v>
      </c>
      <c r="S152" s="33">
        <v>388314</v>
      </c>
      <c r="T152" s="38">
        <f t="shared" si="38"/>
        <v>0.48636523046092184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13594100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461</v>
      </c>
      <c r="K157" s="39">
        <f t="shared" si="34"/>
        <v>3.3911770547516934E-5</v>
      </c>
      <c r="L157" s="34">
        <f>SUM(L151:L156)</f>
        <v>0</v>
      </c>
      <c r="M157" s="39">
        <f t="shared" si="35"/>
        <v>0</v>
      </c>
      <c r="N157" s="34">
        <f t="shared" si="36"/>
        <v>661</v>
      </c>
      <c r="O157" s="39">
        <f t="shared" si="37"/>
        <v>4.8624035427133829E-5</v>
      </c>
      <c r="P157" s="34">
        <f>SUM(P151:P156)</f>
        <v>0</v>
      </c>
      <c r="Q157" s="34">
        <f>SUM(Q151:Q156)</f>
        <v>857900</v>
      </c>
      <c r="R157" s="34">
        <f>SUM(R151:R156)</f>
        <v>798400</v>
      </c>
      <c r="S157" s="34">
        <f>SUM(S151:S156)</f>
        <v>388314</v>
      </c>
      <c r="T157" s="39">
        <f t="shared" si="38"/>
        <v>0.48636523046092184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103900</v>
      </c>
      <c r="K166" s="38">
        <f t="shared" si="34"/>
        <v>0.25974999999999998</v>
      </c>
      <c r="L166" s="33">
        <v>0</v>
      </c>
      <c r="M166" s="38">
        <f t="shared" si="35"/>
        <v>0</v>
      </c>
      <c r="N166" s="33">
        <f t="shared" si="36"/>
        <v>235350</v>
      </c>
      <c r="O166" s="38">
        <f t="shared" si="37"/>
        <v>0.58837499999999998</v>
      </c>
      <c r="P166" s="33">
        <v>85950</v>
      </c>
      <c r="Q166" s="33">
        <v>350000</v>
      </c>
      <c r="R166" s="33">
        <v>450000</v>
      </c>
      <c r="S166" s="33">
        <v>323600</v>
      </c>
      <c r="T166" s="38">
        <f t="shared" si="38"/>
        <v>0.71911111111111115</v>
      </c>
      <c r="U166" s="38">
        <f t="shared" si="39"/>
        <v>0.20884235020360675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103900</v>
      </c>
      <c r="K169" s="39">
        <f t="shared" si="34"/>
        <v>0.25974999999999998</v>
      </c>
      <c r="L169" s="34">
        <f>SUM(L164:L168)</f>
        <v>0</v>
      </c>
      <c r="M169" s="39">
        <f t="shared" si="35"/>
        <v>0</v>
      </c>
      <c r="N169" s="34">
        <f t="shared" si="36"/>
        <v>235350</v>
      </c>
      <c r="O169" s="39">
        <f t="shared" si="37"/>
        <v>0.58837499999999998</v>
      </c>
      <c r="P169" s="34">
        <f>SUM(P164:P168)</f>
        <v>85950</v>
      </c>
      <c r="Q169" s="34">
        <f>SUM(Q164:Q168)</f>
        <v>350000</v>
      </c>
      <c r="R169" s="34">
        <f>SUM(R164:R168)</f>
        <v>450000</v>
      </c>
      <c r="S169" s="34">
        <f>SUM(S164:S168)</f>
        <v>323600</v>
      </c>
      <c r="T169" s="39">
        <f t="shared" si="38"/>
        <v>0.71911111111111115</v>
      </c>
      <c r="U169" s="39">
        <f t="shared" si="39"/>
        <v>0.20884235020360675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950483959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-894099155</v>
      </c>
      <c r="K170" s="39">
        <f t="shared" si="34"/>
        <v>-0.94067779527881545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-784401244</v>
      </c>
      <c r="O170" s="39">
        <f t="shared" si="37"/>
        <v>-0.82526510476333037</v>
      </c>
      <c r="P170" s="34">
        <f>SUM(P105,P107:P111,P113:P120,P122:P125,P127:P131,P133:P136,P138:P143,P145:P149,P151:P156,P158:P162,P164:P168)</f>
        <v>62356802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242597847</v>
      </c>
      <c r="S170" s="34">
        <f>SUM(S105,S107:S111,S113:S120,S122:S125,S127:S131,S133:S136,S138:S143,S145:S149,S151:S156,S158:S162,S164:S168)</f>
        <v>184080617</v>
      </c>
      <c r="T170" s="39">
        <f t="shared" si="38"/>
        <v>0.75878916188402945</v>
      </c>
      <c r="U170" s="39">
        <f t="shared" si="39"/>
        <v>-15.338438250890416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15131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107129</v>
      </c>
      <c r="O177" s="38">
        <f t="shared" si="45"/>
        <v>0</v>
      </c>
      <c r="P177" s="33">
        <v>15506</v>
      </c>
      <c r="Q177" s="33">
        <v>0</v>
      </c>
      <c r="R177" s="33">
        <v>0</v>
      </c>
      <c r="S177" s="33">
        <v>51269</v>
      </c>
      <c r="T177" s="38">
        <f t="shared" si="46"/>
        <v>0</v>
      </c>
      <c r="U177" s="38">
        <f t="shared" si="47"/>
        <v>-2.4184186766412985E-2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15131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107129</v>
      </c>
      <c r="O179" s="39">
        <f t="shared" si="45"/>
        <v>0</v>
      </c>
      <c r="P179" s="34">
        <f>SUM(P173:P178)</f>
        <v>15506</v>
      </c>
      <c r="Q179" s="34">
        <f>SUM(Q173:Q178)</f>
        <v>0</v>
      </c>
      <c r="R179" s="34">
        <f>SUM(R173:R178)</f>
        <v>0</v>
      </c>
      <c r="S179" s="34">
        <f>SUM(S173:S178)</f>
        <v>51269</v>
      </c>
      <c r="T179" s="39">
        <f t="shared" si="46"/>
        <v>0</v>
      </c>
      <c r="U179" s="39">
        <f t="shared" si="47"/>
        <v>-2.4184186766412985E-2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8787936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125247</v>
      </c>
      <c r="K180" s="38">
        <f t="shared" si="42"/>
        <v>1.4252152041161884E-2</v>
      </c>
      <c r="L180" s="33">
        <v>0</v>
      </c>
      <c r="M180" s="38">
        <f t="shared" si="43"/>
        <v>0</v>
      </c>
      <c r="N180" s="33">
        <f t="shared" si="44"/>
        <v>364450</v>
      </c>
      <c r="O180" s="38">
        <f t="shared" si="45"/>
        <v>4.147162655713469E-2</v>
      </c>
      <c r="P180" s="33">
        <v>491194</v>
      </c>
      <c r="Q180" s="33">
        <v>0</v>
      </c>
      <c r="R180" s="33">
        <v>5197000</v>
      </c>
      <c r="S180" s="33">
        <v>526332</v>
      </c>
      <c r="T180" s="38">
        <f t="shared" si="46"/>
        <v>0.10127612083894555</v>
      </c>
      <c r="U180" s="38">
        <f t="shared" si="47"/>
        <v>-0.74501520784048658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182584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8970520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125247</v>
      </c>
      <c r="K185" s="39">
        <f t="shared" si="42"/>
        <v>1.396206685900037E-2</v>
      </c>
      <c r="L185" s="34">
        <f>SUM(L180:L184)</f>
        <v>0</v>
      </c>
      <c r="M185" s="39">
        <f t="shared" si="43"/>
        <v>0</v>
      </c>
      <c r="N185" s="34">
        <f t="shared" si="44"/>
        <v>364450</v>
      </c>
      <c r="O185" s="39">
        <f t="shared" si="45"/>
        <v>4.0627522150332419E-2</v>
      </c>
      <c r="P185" s="34">
        <f>SUM(P180:P184)</f>
        <v>491194</v>
      </c>
      <c r="Q185" s="34">
        <f>SUM(Q180:Q184)</f>
        <v>0</v>
      </c>
      <c r="R185" s="34">
        <f>SUM(R180:R184)</f>
        <v>5197000</v>
      </c>
      <c r="S185" s="34">
        <f>SUM(S180:S184)</f>
        <v>526332</v>
      </c>
      <c r="T185" s="39">
        <f t="shared" si="46"/>
        <v>0.10127612083894555</v>
      </c>
      <c r="U185" s="39">
        <f t="shared" si="47"/>
        <v>-0.74501520784048658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3625503</v>
      </c>
      <c r="Q196" s="33">
        <v>545988</v>
      </c>
      <c r="R196" s="33">
        <v>665988</v>
      </c>
      <c r="S196" s="33">
        <v>3906646</v>
      </c>
      <c r="T196" s="38">
        <f t="shared" si="46"/>
        <v>5.8659405274569512</v>
      </c>
      <c r="U196" s="38">
        <f t="shared" si="47"/>
        <v>-1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1596155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298562</v>
      </c>
      <c r="K197" s="38">
        <f t="shared" si="42"/>
        <v>0.18705075634885082</v>
      </c>
      <c r="L197" s="33">
        <v>0</v>
      </c>
      <c r="M197" s="38">
        <f t="shared" si="43"/>
        <v>0</v>
      </c>
      <c r="N197" s="33">
        <f t="shared" si="44"/>
        <v>971923</v>
      </c>
      <c r="O197" s="38">
        <f t="shared" si="45"/>
        <v>0.60891517427818731</v>
      </c>
      <c r="P197" s="33">
        <v>217967</v>
      </c>
      <c r="Q197" s="33">
        <v>864972</v>
      </c>
      <c r="R197" s="33">
        <v>1535472</v>
      </c>
      <c r="S197" s="33">
        <v>949643</v>
      </c>
      <c r="T197" s="38">
        <f t="shared" si="46"/>
        <v>0.61846976043848412</v>
      </c>
      <c r="U197" s="38">
        <f t="shared" si="47"/>
        <v>0.36975780737451092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2223553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298562</v>
      </c>
      <c r="K198" s="39">
        <f t="shared" si="42"/>
        <v>0.13427249091881327</v>
      </c>
      <c r="L198" s="34">
        <f>SUM(L192:L197)</f>
        <v>0</v>
      </c>
      <c r="M198" s="39">
        <f t="shared" si="43"/>
        <v>0</v>
      </c>
      <c r="N198" s="34">
        <f t="shared" si="44"/>
        <v>971923</v>
      </c>
      <c r="O198" s="39">
        <f t="shared" si="45"/>
        <v>0.43710359051482017</v>
      </c>
      <c r="P198" s="34">
        <f>SUM(P192:P197)</f>
        <v>3843470</v>
      </c>
      <c r="Q198" s="34">
        <f>SUM(Q192:Q197)</f>
        <v>1410960</v>
      </c>
      <c r="R198" s="34">
        <f>SUM(R192:R197)</f>
        <v>2201460</v>
      </c>
      <c r="S198" s="34">
        <f>SUM(S192:S197)</f>
        <v>4856289</v>
      </c>
      <c r="T198" s="39">
        <f t="shared" si="46"/>
        <v>2.2059401488103352</v>
      </c>
      <c r="U198" s="39">
        <f t="shared" si="47"/>
        <v>-0.92231967466898401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5418015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20460</v>
      </c>
      <c r="K199" s="38">
        <f t="shared" si="42"/>
        <v>3.7762907633146089E-3</v>
      </c>
      <c r="L199" s="33">
        <v>0</v>
      </c>
      <c r="M199" s="38">
        <f t="shared" si="43"/>
        <v>0</v>
      </c>
      <c r="N199" s="33">
        <f t="shared" si="44"/>
        <v>72071</v>
      </c>
      <c r="O199" s="38">
        <f t="shared" si="45"/>
        <v>1.3302104183912374E-2</v>
      </c>
      <c r="P199" s="33">
        <v>3150</v>
      </c>
      <c r="Q199" s="33">
        <v>5237265</v>
      </c>
      <c r="R199" s="33">
        <v>5243092</v>
      </c>
      <c r="S199" s="33">
        <v>81280</v>
      </c>
      <c r="T199" s="38">
        <f t="shared" si="46"/>
        <v>1.5502302839622116E-2</v>
      </c>
      <c r="U199" s="38">
        <f t="shared" si="47"/>
        <v>5.4952380952380953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5418015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20460</v>
      </c>
      <c r="K204" s="39">
        <f t="shared" si="42"/>
        <v>3.7762907633146089E-3</v>
      </c>
      <c r="L204" s="34">
        <f>SUM(L199:L203)</f>
        <v>0</v>
      </c>
      <c r="M204" s="39">
        <f t="shared" si="43"/>
        <v>0</v>
      </c>
      <c r="N204" s="34">
        <f t="shared" si="44"/>
        <v>72071</v>
      </c>
      <c r="O204" s="39">
        <f t="shared" si="45"/>
        <v>1.3302104183912374E-2</v>
      </c>
      <c r="P204" s="34">
        <f>SUM(P199:P203)</f>
        <v>3150</v>
      </c>
      <c r="Q204" s="34">
        <f>SUM(Q199:Q203)</f>
        <v>5237265</v>
      </c>
      <c r="R204" s="34">
        <f>SUM(R199:R203)</f>
        <v>5243092</v>
      </c>
      <c r="S204" s="34">
        <f>SUM(S199:S203)</f>
        <v>81280</v>
      </c>
      <c r="T204" s="39">
        <f t="shared" si="46"/>
        <v>1.5502302839622116E-2</v>
      </c>
      <c r="U204" s="39">
        <f t="shared" si="47"/>
        <v>5.4952380952380953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16612088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459400</v>
      </c>
      <c r="K205" s="39">
        <f t="shared" si="42"/>
        <v>2.7654560943813928E-2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1515573</v>
      </c>
      <c r="O205" s="39">
        <f t="shared" si="45"/>
        <v>9.123314299803853E-2</v>
      </c>
      <c r="P205" s="34">
        <f>SUM(P173:P178,P180:P184,P186:P190,P192:P197,P199:P203)</f>
        <v>4353320</v>
      </c>
      <c r="Q205" s="34">
        <f>SUM(Q173:Q178,Q180:Q184,Q186:Q190,Q192:Q197,Q199:Q203)</f>
        <v>6648225</v>
      </c>
      <c r="R205" s="34">
        <f>SUM(R173:R178,R180:R184,R186:R190,R192:R197,R199:R203)</f>
        <v>12641552</v>
      </c>
      <c r="S205" s="34">
        <f>SUM(S173:S178,S180:S184,S186:S190,S192:S197,S199:S203)</f>
        <v>5515170</v>
      </c>
      <c r="T205" s="39">
        <f t="shared" si="46"/>
        <v>0.43627317278764505</v>
      </c>
      <c r="U205" s="39">
        <f t="shared" si="47"/>
        <v>-0.89447134600718536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4378</v>
      </c>
      <c r="K208" s="38">
        <f t="shared" ref="K208:K231" si="50">IF(($E208     =0),0,($J208     /$E208     ))</f>
        <v>4378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20799</v>
      </c>
      <c r="O208" s="38">
        <f t="shared" ref="O208:O231" si="53">IF(($E208     =0),0,($N208     /$E208     ))</f>
        <v>20799</v>
      </c>
      <c r="P208" s="33">
        <v>8506</v>
      </c>
      <c r="Q208" s="33">
        <v>1</v>
      </c>
      <c r="R208" s="33">
        <v>1</v>
      </c>
      <c r="S208" s="33">
        <v>14197</v>
      </c>
      <c r="T208" s="38">
        <f t="shared" ref="T208:T231" si="54">IF(($R208     =0),0,($S208     /$R208     ))</f>
        <v>14197</v>
      </c>
      <c r="U208" s="38">
        <f t="shared" ref="U208:U231" si="55">IF(($P208     =0),0,(($J208     /$P208     )-1))</f>
        <v>-0.48530449094756645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35976</v>
      </c>
      <c r="K209" s="38">
        <f t="shared" si="50"/>
        <v>0.35437352245862885</v>
      </c>
      <c r="L209" s="33">
        <v>0</v>
      </c>
      <c r="M209" s="38">
        <f t="shared" si="51"/>
        <v>0</v>
      </c>
      <c r="N209" s="33">
        <f t="shared" si="52"/>
        <v>109349</v>
      </c>
      <c r="O209" s="38">
        <f t="shared" si="53"/>
        <v>1.0771178092986604</v>
      </c>
      <c r="P209" s="33">
        <v>35535</v>
      </c>
      <c r="Q209" s="33">
        <v>136983</v>
      </c>
      <c r="R209" s="33">
        <v>142137</v>
      </c>
      <c r="S209" s="33">
        <v>106605</v>
      </c>
      <c r="T209" s="38">
        <f t="shared" si="54"/>
        <v>0.75001582979801174</v>
      </c>
      <c r="U209" s="38">
        <f t="shared" si="55"/>
        <v>1.241029970451657E-2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1198456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101521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40354</v>
      </c>
      <c r="K216" s="39">
        <f t="shared" si="50"/>
        <v>0.39749411451817851</v>
      </c>
      <c r="L216" s="34">
        <f>SUM(L208:L215)</f>
        <v>0</v>
      </c>
      <c r="M216" s="39">
        <f t="shared" si="51"/>
        <v>0</v>
      </c>
      <c r="N216" s="34">
        <f t="shared" si="52"/>
        <v>130148</v>
      </c>
      <c r="O216" s="39">
        <f t="shared" si="53"/>
        <v>1.2819810679563834</v>
      </c>
      <c r="P216" s="34">
        <f>SUM(P208:P215)</f>
        <v>44041</v>
      </c>
      <c r="Q216" s="34">
        <f>SUM(Q208:Q215)</f>
        <v>18854140</v>
      </c>
      <c r="R216" s="34">
        <f>SUM(R208:R215)</f>
        <v>1340594</v>
      </c>
      <c r="S216" s="34">
        <f>SUM(S208:S215)</f>
        <v>120802</v>
      </c>
      <c r="T216" s="39">
        <f t="shared" si="54"/>
        <v>9.0110801629725332E-2</v>
      </c>
      <c r="U216" s="39">
        <f t="shared" si="55"/>
        <v>-8.3717445107967525E-2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53751226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16682284</v>
      </c>
      <c r="K218" s="38">
        <f t="shared" si="50"/>
        <v>0.31036099530083278</v>
      </c>
      <c r="L218" s="33">
        <v>0</v>
      </c>
      <c r="M218" s="38">
        <f t="shared" si="51"/>
        <v>0</v>
      </c>
      <c r="N218" s="33">
        <f t="shared" si="52"/>
        <v>28549998</v>
      </c>
      <c r="O218" s="38">
        <f t="shared" si="53"/>
        <v>0.53115063831288234</v>
      </c>
      <c r="P218" s="33">
        <v>14080023</v>
      </c>
      <c r="Q218" s="33">
        <v>23337464</v>
      </c>
      <c r="R218" s="33">
        <v>23337464</v>
      </c>
      <c r="S218" s="33">
        <v>34611293</v>
      </c>
      <c r="T218" s="38">
        <f t="shared" si="54"/>
        <v>1.4830785812888667</v>
      </c>
      <c r="U218" s="38">
        <f t="shared" si="55"/>
        <v>0.18481937138881088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1217853</v>
      </c>
      <c r="K219" s="38">
        <f t="shared" si="50"/>
        <v>3.4320302988475611E-2</v>
      </c>
      <c r="L219" s="33">
        <v>0</v>
      </c>
      <c r="M219" s="38">
        <f t="shared" si="51"/>
        <v>0</v>
      </c>
      <c r="N219" s="33">
        <f t="shared" si="52"/>
        <v>13153393</v>
      </c>
      <c r="O219" s="38">
        <f t="shared" si="53"/>
        <v>0.37067563415822286</v>
      </c>
      <c r="P219" s="33">
        <v>5854328</v>
      </c>
      <c r="Q219" s="33">
        <v>33338128</v>
      </c>
      <c r="R219" s="33">
        <v>34152948</v>
      </c>
      <c r="S219" s="33">
        <v>24793873</v>
      </c>
      <c r="T219" s="38">
        <f t="shared" si="54"/>
        <v>0.72596582292105505</v>
      </c>
      <c r="U219" s="38">
        <f t="shared" si="55"/>
        <v>-0.79197390375120769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14052</v>
      </c>
      <c r="Q221" s="33">
        <v>0</v>
      </c>
      <c r="R221" s="33">
        <v>0</v>
      </c>
      <c r="S221" s="33">
        <v>98691</v>
      </c>
      <c r="T221" s="38">
        <f t="shared" si="54"/>
        <v>0</v>
      </c>
      <c r="U221" s="38">
        <f t="shared" si="55"/>
        <v>-1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3510</v>
      </c>
      <c r="K222" s="38">
        <f t="shared" si="50"/>
        <v>9.4864864864864867E-2</v>
      </c>
      <c r="L222" s="33">
        <v>0</v>
      </c>
      <c r="M222" s="38">
        <f t="shared" si="51"/>
        <v>0</v>
      </c>
      <c r="N222" s="33">
        <f t="shared" si="52"/>
        <v>9945</v>
      </c>
      <c r="O222" s="38">
        <f t="shared" si="53"/>
        <v>0.26878378378378376</v>
      </c>
      <c r="P222" s="33">
        <v>6920</v>
      </c>
      <c r="Q222" s="33">
        <v>15000</v>
      </c>
      <c r="R222" s="33">
        <v>15000</v>
      </c>
      <c r="S222" s="33">
        <v>13245</v>
      </c>
      <c r="T222" s="38">
        <f t="shared" si="54"/>
        <v>0.88300000000000001</v>
      </c>
      <c r="U222" s="38">
        <f t="shared" si="55"/>
        <v>-0.49277456647398843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89273140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17903647</v>
      </c>
      <c r="K224" s="39">
        <f t="shared" si="50"/>
        <v>0.20054909012946112</v>
      </c>
      <c r="L224" s="34">
        <f>SUM(L217:L223)</f>
        <v>0</v>
      </c>
      <c r="M224" s="39">
        <f t="shared" si="51"/>
        <v>0</v>
      </c>
      <c r="N224" s="34">
        <f t="shared" si="52"/>
        <v>41745494</v>
      </c>
      <c r="O224" s="39">
        <f t="shared" si="53"/>
        <v>0.46761538801032426</v>
      </c>
      <c r="P224" s="34">
        <f>SUM(P217:P223)</f>
        <v>19955323</v>
      </c>
      <c r="Q224" s="34">
        <f>SUM(Q217:Q223)</f>
        <v>56690592</v>
      </c>
      <c r="R224" s="34">
        <f>SUM(R217:R223)</f>
        <v>57505412</v>
      </c>
      <c r="S224" s="34">
        <f>SUM(S217:S223)</f>
        <v>59517102</v>
      </c>
      <c r="T224" s="39">
        <f t="shared" si="54"/>
        <v>1.0349826204184052</v>
      </c>
      <c r="U224" s="39">
        <f t="shared" si="55"/>
        <v>-0.10281346986966833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100000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100000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89474661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17944001</v>
      </c>
      <c r="K231" s="39">
        <f t="shared" si="50"/>
        <v>0.20054841001297563</v>
      </c>
      <c r="L231" s="34">
        <f>SUM(L208:L215,L217:L223,L225:L229)</f>
        <v>0</v>
      </c>
      <c r="M231" s="39">
        <f t="shared" si="51"/>
        <v>0</v>
      </c>
      <c r="N231" s="34">
        <f t="shared" si="52"/>
        <v>41875642</v>
      </c>
      <c r="O231" s="39">
        <f t="shared" si="53"/>
        <v>0.46801677180984236</v>
      </c>
      <c r="P231" s="34">
        <f>SUM(P208:P215,P217:P223,P225:P229)</f>
        <v>19999364</v>
      </c>
      <c r="Q231" s="34">
        <f>SUM(Q208:Q215,Q217:Q223,Q225:Q229)</f>
        <v>75553564</v>
      </c>
      <c r="R231" s="34">
        <f>SUM(R208:R215,R217:R223,R225:R229)</f>
        <v>58854838</v>
      </c>
      <c r="S231" s="34">
        <f>SUM(S208:S215,S217:S223,S225:S229)</f>
        <v>59637904</v>
      </c>
      <c r="T231" s="39">
        <f t="shared" si="54"/>
        <v>1.0133050404454431</v>
      </c>
      <c r="U231" s="39">
        <f t="shared" si="55"/>
        <v>-0.10277141813109658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6994</v>
      </c>
      <c r="K235" s="38">
        <f t="shared" si="58"/>
        <v>0.16378623952039717</v>
      </c>
      <c r="L235" s="33">
        <v>0</v>
      </c>
      <c r="M235" s="38">
        <f t="shared" si="59"/>
        <v>0</v>
      </c>
      <c r="N235" s="33">
        <f t="shared" si="60"/>
        <v>35665</v>
      </c>
      <c r="O235" s="38">
        <f t="shared" si="61"/>
        <v>0.83520678188375252</v>
      </c>
      <c r="P235" s="33">
        <v>9789</v>
      </c>
      <c r="Q235" s="33">
        <v>103987</v>
      </c>
      <c r="R235" s="33">
        <v>48974</v>
      </c>
      <c r="S235" s="33">
        <v>34277</v>
      </c>
      <c r="T235" s="38">
        <f t="shared" si="62"/>
        <v>0.69990198881038923</v>
      </c>
      <c r="U235" s="38">
        <f t="shared" si="63"/>
        <v>-0.28552456839309426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154999877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31997135</v>
      </c>
      <c r="K236" s="38">
        <f t="shared" si="58"/>
        <v>0.20643329284706466</v>
      </c>
      <c r="L236" s="33">
        <v>0</v>
      </c>
      <c r="M236" s="38">
        <f t="shared" si="59"/>
        <v>0</v>
      </c>
      <c r="N236" s="33">
        <f t="shared" si="60"/>
        <v>120434781</v>
      </c>
      <c r="O236" s="38">
        <f t="shared" si="61"/>
        <v>0.77699920368323905</v>
      </c>
      <c r="P236" s="33">
        <v>5023128</v>
      </c>
      <c r="Q236" s="33">
        <v>100864436</v>
      </c>
      <c r="R236" s="33">
        <v>100864436</v>
      </c>
      <c r="S236" s="33">
        <v>68777177</v>
      </c>
      <c r="T236" s="38">
        <f t="shared" si="62"/>
        <v>0.68187737648183544</v>
      </c>
      <c r="U236" s="38">
        <f t="shared" si="63"/>
        <v>5.3699621032949985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155042579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32004129</v>
      </c>
      <c r="K240" s="39">
        <f t="shared" si="58"/>
        <v>0.20642154694808063</v>
      </c>
      <c r="L240" s="34">
        <f>SUM(L234:L239)</f>
        <v>0</v>
      </c>
      <c r="M240" s="39">
        <f t="shared" si="59"/>
        <v>0</v>
      </c>
      <c r="N240" s="34">
        <f t="shared" si="60"/>
        <v>120470446</v>
      </c>
      <c r="O240" s="39">
        <f t="shared" si="61"/>
        <v>0.7770152352793358</v>
      </c>
      <c r="P240" s="34">
        <f>SUM(P234:P239)</f>
        <v>5032917</v>
      </c>
      <c r="Q240" s="34">
        <f>SUM(Q234:Q239)</f>
        <v>100968423</v>
      </c>
      <c r="R240" s="34">
        <f>SUM(R234:R239)</f>
        <v>100913410</v>
      </c>
      <c r="S240" s="34">
        <f>SUM(S234:S239)</f>
        <v>68811454</v>
      </c>
      <c r="T240" s="39">
        <f t="shared" si="62"/>
        <v>0.681886123955181</v>
      </c>
      <c r="U240" s="39">
        <f t="shared" si="63"/>
        <v>5.3589622081985455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1625914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1457763</v>
      </c>
      <c r="K242" s="38">
        <f t="shared" si="58"/>
        <v>0.89658063095588081</v>
      </c>
      <c r="L242" s="33">
        <v>0</v>
      </c>
      <c r="M242" s="38">
        <f t="shared" si="59"/>
        <v>0</v>
      </c>
      <c r="N242" s="33">
        <f t="shared" si="60"/>
        <v>1457763</v>
      </c>
      <c r="O242" s="38">
        <f t="shared" si="61"/>
        <v>0.89658063095588081</v>
      </c>
      <c r="P242" s="33">
        <v>697783</v>
      </c>
      <c r="Q242" s="33">
        <v>2968170</v>
      </c>
      <c r="R242" s="33">
        <v>2968170</v>
      </c>
      <c r="S242" s="33">
        <v>2082780</v>
      </c>
      <c r="T242" s="38">
        <f t="shared" si="62"/>
        <v>0.70170509101567635</v>
      </c>
      <c r="U242" s="38">
        <f t="shared" si="63"/>
        <v>1.0891351609311206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10000000</v>
      </c>
      <c r="R244" s="33">
        <v>10000000</v>
      </c>
      <c r="S244" s="33">
        <v>7694</v>
      </c>
      <c r="T244" s="38">
        <f t="shared" si="62"/>
        <v>7.6940000000000005E-4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4485914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1457763</v>
      </c>
      <c r="K247" s="39">
        <f t="shared" si="58"/>
        <v>0.32496454457218754</v>
      </c>
      <c r="L247" s="34">
        <f>SUM(L241:L246)</f>
        <v>0</v>
      </c>
      <c r="M247" s="39">
        <f t="shared" si="59"/>
        <v>0</v>
      </c>
      <c r="N247" s="34">
        <f t="shared" si="60"/>
        <v>1457763</v>
      </c>
      <c r="O247" s="39">
        <f t="shared" si="61"/>
        <v>0.32496454457218754</v>
      </c>
      <c r="P247" s="34">
        <f>SUM(P241:P246)</f>
        <v>697783</v>
      </c>
      <c r="Q247" s="34">
        <f>SUM(Q241:Q246)</f>
        <v>12968170</v>
      </c>
      <c r="R247" s="34">
        <f>SUM(R241:R246)</f>
        <v>12968170</v>
      </c>
      <c r="S247" s="34">
        <f>SUM(S241:S246)</f>
        <v>2090474</v>
      </c>
      <c r="T247" s="39">
        <f t="shared" si="62"/>
        <v>0.16120038525096447</v>
      </c>
      <c r="U247" s="39">
        <f t="shared" si="63"/>
        <v>1.0891351609311206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-7032149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-7032149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-7032149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-7032149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20099499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3438360</v>
      </c>
      <c r="K255" s="38">
        <f t="shared" si="58"/>
        <v>0.17106695047473572</v>
      </c>
      <c r="L255" s="33">
        <v>0</v>
      </c>
      <c r="M255" s="38">
        <f t="shared" si="59"/>
        <v>0</v>
      </c>
      <c r="N255" s="33">
        <f t="shared" si="60"/>
        <v>12086264</v>
      </c>
      <c r="O255" s="38">
        <f t="shared" si="61"/>
        <v>0.60132165483328714</v>
      </c>
      <c r="P255" s="33">
        <v>1351970</v>
      </c>
      <c r="Q255" s="33">
        <v>20182000</v>
      </c>
      <c r="R255" s="33">
        <v>20832000</v>
      </c>
      <c r="S255" s="33">
        <v>2790630</v>
      </c>
      <c r="T255" s="38">
        <f t="shared" si="62"/>
        <v>0.1339588133640553</v>
      </c>
      <c r="U255" s="38">
        <f t="shared" si="63"/>
        <v>1.5432221129167067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13561</v>
      </c>
      <c r="K257" s="38">
        <f t="shared" si="58"/>
        <v>0.21545916746107405</v>
      </c>
      <c r="L257" s="33">
        <v>0</v>
      </c>
      <c r="M257" s="38">
        <f t="shared" si="59"/>
        <v>0</v>
      </c>
      <c r="N257" s="33">
        <f t="shared" si="60"/>
        <v>55642</v>
      </c>
      <c r="O257" s="38">
        <f t="shared" si="61"/>
        <v>0.88404829996822365</v>
      </c>
      <c r="P257" s="33">
        <v>12329</v>
      </c>
      <c r="Q257" s="33">
        <v>60000</v>
      </c>
      <c r="R257" s="33">
        <v>60000</v>
      </c>
      <c r="S257" s="33">
        <v>51313</v>
      </c>
      <c r="T257" s="38">
        <f t="shared" si="62"/>
        <v>0.85521666666666663</v>
      </c>
      <c r="U257" s="38">
        <f t="shared" si="63"/>
        <v>9.9927001378862901E-2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20162439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3451921</v>
      </c>
      <c r="K259" s="39">
        <f t="shared" si="58"/>
        <v>0.17120552726780724</v>
      </c>
      <c r="L259" s="34">
        <f>SUM(L255:L258)</f>
        <v>0</v>
      </c>
      <c r="M259" s="39">
        <f t="shared" si="59"/>
        <v>0</v>
      </c>
      <c r="N259" s="34">
        <f t="shared" si="60"/>
        <v>12141906</v>
      </c>
      <c r="O259" s="39">
        <f t="shared" si="61"/>
        <v>0.60220422737546786</v>
      </c>
      <c r="P259" s="34">
        <f>SUM(P255:P258)</f>
        <v>1364299</v>
      </c>
      <c r="Q259" s="34">
        <f>SUM(Q255:Q258)</f>
        <v>20242000</v>
      </c>
      <c r="R259" s="34">
        <f>SUM(R255:R258)</f>
        <v>20892000</v>
      </c>
      <c r="S259" s="34">
        <f>SUM(S255:S258)</f>
        <v>2841943</v>
      </c>
      <c r="T259" s="39">
        <f t="shared" si="62"/>
        <v>0.13603020294849702</v>
      </c>
      <c r="U259" s="39">
        <f t="shared" si="63"/>
        <v>1.5301792349037857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179690932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29881664</v>
      </c>
      <c r="K260" s="39">
        <f t="shared" si="58"/>
        <v>0.16629477997253639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127037966</v>
      </c>
      <c r="O260" s="39">
        <f t="shared" si="61"/>
        <v>0.70698039453654793</v>
      </c>
      <c r="P260" s="34">
        <f>SUM(P234:P239,P241:P246,P248:P253,P255:P258)</f>
        <v>7094999</v>
      </c>
      <c r="Q260" s="34">
        <f>SUM(Q234:Q239,Q241:Q246,Q248:Q253,Q255:Q258)</f>
        <v>134178593</v>
      </c>
      <c r="R260" s="34">
        <f>SUM(R234:R239,R241:R246,R248:R253,R255:R258)</f>
        <v>134773580</v>
      </c>
      <c r="S260" s="34">
        <f>SUM(S234:S239,S241:S246,S248:S253,S255:S258)</f>
        <v>73743871</v>
      </c>
      <c r="T260" s="39">
        <f t="shared" si="62"/>
        <v>0.54716859936494977</v>
      </c>
      <c r="U260" s="39">
        <f t="shared" si="63"/>
        <v>3.2116516154547732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50000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8572</v>
      </c>
      <c r="K264" s="38">
        <f t="shared" si="66"/>
        <v>0.17144000000000001</v>
      </c>
      <c r="L264" s="33">
        <v>0</v>
      </c>
      <c r="M264" s="38">
        <f t="shared" si="67"/>
        <v>0</v>
      </c>
      <c r="N264" s="33">
        <f t="shared" si="68"/>
        <v>-17142</v>
      </c>
      <c r="O264" s="38">
        <f t="shared" si="69"/>
        <v>-0.34283999999999998</v>
      </c>
      <c r="P264" s="33">
        <v>8572</v>
      </c>
      <c r="Q264" s="33">
        <v>39996</v>
      </c>
      <c r="R264" s="33">
        <v>39996</v>
      </c>
      <c r="S264" s="33">
        <v>1</v>
      </c>
      <c r="T264" s="38">
        <f t="shared" si="70"/>
        <v>2.5002500250025003E-5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50000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8572</v>
      </c>
      <c r="K267" s="39">
        <f t="shared" si="66"/>
        <v>0.17144000000000001</v>
      </c>
      <c r="L267" s="34">
        <f>SUM(L263:L266)</f>
        <v>0</v>
      </c>
      <c r="M267" s="39">
        <f t="shared" si="67"/>
        <v>0</v>
      </c>
      <c r="N267" s="34">
        <f t="shared" si="68"/>
        <v>-17142</v>
      </c>
      <c r="O267" s="39">
        <f t="shared" si="69"/>
        <v>-0.34283999999999998</v>
      </c>
      <c r="P267" s="34">
        <f>SUM(P263:P266)</f>
        <v>8572</v>
      </c>
      <c r="Q267" s="34">
        <f>SUM(Q263:Q266)</f>
        <v>39996</v>
      </c>
      <c r="R267" s="34">
        <f>SUM(R263:R266)</f>
        <v>39996</v>
      </c>
      <c r="S267" s="34">
        <f>SUM(S263:S266)</f>
        <v>1</v>
      </c>
      <c r="T267" s="39">
        <f t="shared" si="70"/>
        <v>2.5002500250025003E-5</v>
      </c>
      <c r="U267" s="39">
        <f t="shared" si="71"/>
        <v>0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500000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80240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16227</v>
      </c>
      <c r="K269" s="38">
        <f t="shared" si="66"/>
        <v>0.20223080757726819</v>
      </c>
      <c r="L269" s="33">
        <v>0</v>
      </c>
      <c r="M269" s="38">
        <f t="shared" si="67"/>
        <v>0</v>
      </c>
      <c r="N269" s="33">
        <f t="shared" si="68"/>
        <v>75641</v>
      </c>
      <c r="O269" s="38">
        <f t="shared" si="69"/>
        <v>0.94268444666001994</v>
      </c>
      <c r="P269" s="33">
        <v>14588</v>
      </c>
      <c r="Q269" s="33">
        <v>45087</v>
      </c>
      <c r="R269" s="33">
        <v>51019</v>
      </c>
      <c r="S269" s="33">
        <v>35254</v>
      </c>
      <c r="T269" s="38">
        <f t="shared" si="70"/>
        <v>0.69099747153021418</v>
      </c>
      <c r="U269" s="38">
        <f t="shared" si="71"/>
        <v>0.11235261859062251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80240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16227</v>
      </c>
      <c r="K275" s="39">
        <f t="shared" si="66"/>
        <v>0.20223080757726819</v>
      </c>
      <c r="L275" s="34">
        <f>SUM(L268:L274)</f>
        <v>0</v>
      </c>
      <c r="M275" s="39">
        <f t="shared" si="67"/>
        <v>0</v>
      </c>
      <c r="N275" s="34">
        <f t="shared" si="68"/>
        <v>75641</v>
      </c>
      <c r="O275" s="39">
        <f t="shared" si="69"/>
        <v>0.94268444666001994</v>
      </c>
      <c r="P275" s="34">
        <f>SUM(P268:P274)</f>
        <v>14588</v>
      </c>
      <c r="Q275" s="34">
        <f>SUM(Q268:Q274)</f>
        <v>45087</v>
      </c>
      <c r="R275" s="34">
        <f>SUM(R268:R274)</f>
        <v>551019</v>
      </c>
      <c r="S275" s="34">
        <f>SUM(S268:S274)</f>
        <v>35254</v>
      </c>
      <c r="T275" s="39">
        <f t="shared" si="70"/>
        <v>6.3979644985018666E-2</v>
      </c>
      <c r="U275" s="39">
        <f t="shared" si="71"/>
        <v>0.11235261859062251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347</v>
      </c>
      <c r="R279" s="33">
        <v>347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873800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4397</v>
      </c>
      <c r="K282" s="38">
        <f t="shared" si="66"/>
        <v>5.0320439459830626E-3</v>
      </c>
      <c r="L282" s="33">
        <v>0</v>
      </c>
      <c r="M282" s="38">
        <f t="shared" si="67"/>
        <v>0</v>
      </c>
      <c r="N282" s="33">
        <f t="shared" si="68"/>
        <v>7107</v>
      </c>
      <c r="O282" s="38">
        <f t="shared" si="69"/>
        <v>8.1334401464866098E-3</v>
      </c>
      <c r="P282" s="33">
        <v>700</v>
      </c>
      <c r="Q282" s="33">
        <v>0</v>
      </c>
      <c r="R282" s="33">
        <v>0</v>
      </c>
      <c r="S282" s="33">
        <v>700</v>
      </c>
      <c r="T282" s="38">
        <f t="shared" si="70"/>
        <v>0</v>
      </c>
      <c r="U282" s="38">
        <f t="shared" si="71"/>
        <v>5.2814285714285711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874147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4397</v>
      </c>
      <c r="K285" s="39">
        <f t="shared" si="66"/>
        <v>5.0300464338377867E-3</v>
      </c>
      <c r="L285" s="34">
        <f>SUM(L276:L284)</f>
        <v>0</v>
      </c>
      <c r="M285" s="39">
        <f t="shared" si="67"/>
        <v>0</v>
      </c>
      <c r="N285" s="34">
        <f t="shared" si="68"/>
        <v>7107</v>
      </c>
      <c r="O285" s="39">
        <f t="shared" si="69"/>
        <v>8.1302115090482498E-3</v>
      </c>
      <c r="P285" s="34">
        <f>SUM(P276:P284)</f>
        <v>700</v>
      </c>
      <c r="Q285" s="34">
        <f>SUM(Q276:Q284)</f>
        <v>347</v>
      </c>
      <c r="R285" s="34">
        <f>SUM(R276:R284)</f>
        <v>347</v>
      </c>
      <c r="S285" s="34">
        <f>SUM(S276:S284)</f>
        <v>700</v>
      </c>
      <c r="T285" s="39">
        <f t="shared" si="70"/>
        <v>2.0172910662824206</v>
      </c>
      <c r="U285" s="39">
        <f t="shared" si="71"/>
        <v>5.2814285714285711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1268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2114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1268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2114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2594307</v>
      </c>
      <c r="K293" s="38">
        <f t="shared" si="66"/>
        <v>0.26378312150482969</v>
      </c>
      <c r="L293" s="33">
        <v>0</v>
      </c>
      <c r="M293" s="38">
        <f t="shared" si="67"/>
        <v>0</v>
      </c>
      <c r="N293" s="33">
        <f t="shared" si="68"/>
        <v>8096843</v>
      </c>
      <c r="O293" s="38">
        <f t="shared" si="69"/>
        <v>0.82326822572445346</v>
      </c>
      <c r="P293" s="33">
        <v>2346826</v>
      </c>
      <c r="Q293" s="33">
        <v>9470000</v>
      </c>
      <c r="R293" s="33">
        <v>9470000</v>
      </c>
      <c r="S293" s="33">
        <v>8227385</v>
      </c>
      <c r="T293" s="38">
        <f t="shared" si="70"/>
        <v>0.86878405491024291</v>
      </c>
      <c r="U293" s="38">
        <f t="shared" si="71"/>
        <v>0.10545349335655896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2594307</v>
      </c>
      <c r="K298" s="39">
        <f t="shared" si="66"/>
        <v>0.26378312150482969</v>
      </c>
      <c r="L298" s="34">
        <f>SUM(L293:L297)</f>
        <v>0</v>
      </c>
      <c r="M298" s="39">
        <f t="shared" si="67"/>
        <v>0</v>
      </c>
      <c r="N298" s="34">
        <f t="shared" si="68"/>
        <v>8096843</v>
      </c>
      <c r="O298" s="39">
        <f t="shared" si="69"/>
        <v>0.82326822572445346</v>
      </c>
      <c r="P298" s="34">
        <f>SUM(P293:P297)</f>
        <v>2346826</v>
      </c>
      <c r="Q298" s="34">
        <f>SUM(Q293:Q297)</f>
        <v>9470000</v>
      </c>
      <c r="R298" s="34">
        <f>SUM(R293:R297)</f>
        <v>9470000</v>
      </c>
      <c r="S298" s="34">
        <f>SUM(S293:S297)</f>
        <v>8227385</v>
      </c>
      <c r="T298" s="39">
        <f t="shared" si="70"/>
        <v>0.86878405491024291</v>
      </c>
      <c r="U298" s="39">
        <f t="shared" si="71"/>
        <v>0.10545349335655896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10839387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2624771</v>
      </c>
      <c r="K299" s="39">
        <f t="shared" si="66"/>
        <v>0.24215123973339084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8164563</v>
      </c>
      <c r="O299" s="39">
        <f t="shared" si="69"/>
        <v>0.75323106371236681</v>
      </c>
      <c r="P299" s="34">
        <f>SUM(P263:P266,P268:P274,P276:P284,P286:P291,P293:P297)</f>
        <v>2370686</v>
      </c>
      <c r="Q299" s="34">
        <f>SUM(Q263:Q266,Q268:Q274,Q276:Q284,Q286:Q291,Q293:Q297)</f>
        <v>9555431</v>
      </c>
      <c r="R299" s="34">
        <f>SUM(R263:R266,R268:R274,R276:R284,R286:R291,R293:R297)</f>
        <v>10061363</v>
      </c>
      <c r="S299" s="34">
        <f>SUM(S263:S266,S268:S274,S276:S284,S286:S291,S293:S297)</f>
        <v>8263340</v>
      </c>
      <c r="T299" s="39">
        <f t="shared" si="70"/>
        <v>0.82129429183700065</v>
      </c>
      <c r="U299" s="39">
        <f t="shared" si="71"/>
        <v>0.10717783797601199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55425997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26707094</v>
      </c>
      <c r="K302" s="38">
        <f t="shared" ref="K302:K339" si="74">IF(($E302     =0),0,($J302     /$E302     ))</f>
        <v>0.48185139547422123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57715245</v>
      </c>
      <c r="O302" s="38">
        <f t="shared" ref="O302:O339" si="77">IF(($E302     =0),0,($N302     /$E302     ))</f>
        <v>1.0413027843233924</v>
      </c>
      <c r="P302" s="33">
        <v>5676683</v>
      </c>
      <c r="Q302" s="33">
        <v>220933554</v>
      </c>
      <c r="R302" s="33">
        <v>45698772</v>
      </c>
      <c r="S302" s="33">
        <v>42847810</v>
      </c>
      <c r="T302" s="38">
        <f t="shared" ref="T302:T339" si="78">IF(($R302     =0),0,($S302     /$R302     ))</f>
        <v>0.93761403479288241</v>
      </c>
      <c r="U302" s="38">
        <f t="shared" ref="U302:U339" si="79">IF(($P302     =0),0,(($J302     /$P302     )-1))</f>
        <v>3.704700614778031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55425997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26707094</v>
      </c>
      <c r="K303" s="39">
        <f t="shared" si="74"/>
        <v>0.48185139547422123</v>
      </c>
      <c r="L303" s="34">
        <f>L302</f>
        <v>0</v>
      </c>
      <c r="M303" s="39">
        <f t="shared" si="75"/>
        <v>0</v>
      </c>
      <c r="N303" s="34">
        <f t="shared" si="76"/>
        <v>57715245</v>
      </c>
      <c r="O303" s="39">
        <f t="shared" si="77"/>
        <v>1.0413027843233924</v>
      </c>
      <c r="P303" s="34">
        <f>P302</f>
        <v>5676683</v>
      </c>
      <c r="Q303" s="34">
        <f>Q302</f>
        <v>220933554</v>
      </c>
      <c r="R303" s="34">
        <f>R302</f>
        <v>45698772</v>
      </c>
      <c r="S303" s="34">
        <f>S302</f>
        <v>42847810</v>
      </c>
      <c r="T303" s="39">
        <f t="shared" si="78"/>
        <v>0.93761403479288241</v>
      </c>
      <c r="U303" s="39">
        <f t="shared" si="79"/>
        <v>3.704700614778031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2674</v>
      </c>
      <c r="K308" s="38">
        <f t="shared" si="74"/>
        <v>8.5037366830974723E-2</v>
      </c>
      <c r="L308" s="33">
        <v>0</v>
      </c>
      <c r="M308" s="38">
        <f t="shared" si="75"/>
        <v>0</v>
      </c>
      <c r="N308" s="33">
        <f t="shared" si="76"/>
        <v>17830</v>
      </c>
      <c r="O308" s="38">
        <f t="shared" si="77"/>
        <v>0.56702178406741932</v>
      </c>
      <c r="P308" s="33">
        <v>7623</v>
      </c>
      <c r="Q308" s="33">
        <v>29665</v>
      </c>
      <c r="R308" s="33">
        <v>29665</v>
      </c>
      <c r="S308" s="33">
        <v>14872</v>
      </c>
      <c r="T308" s="38">
        <f t="shared" si="78"/>
        <v>0.50133153547952136</v>
      </c>
      <c r="U308" s="38">
        <f t="shared" si="79"/>
        <v>-0.64921946740128567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2674</v>
      </c>
      <c r="K310" s="39">
        <f t="shared" si="74"/>
        <v>8.5037366830974723E-2</v>
      </c>
      <c r="L310" s="34">
        <f>SUM(L304:L309)</f>
        <v>0</v>
      </c>
      <c r="M310" s="39">
        <f t="shared" si="75"/>
        <v>0</v>
      </c>
      <c r="N310" s="34">
        <f t="shared" si="76"/>
        <v>17830</v>
      </c>
      <c r="O310" s="39">
        <f t="shared" si="77"/>
        <v>0.56702178406741932</v>
      </c>
      <c r="P310" s="34">
        <f>SUM(P304:P309)</f>
        <v>7623</v>
      </c>
      <c r="Q310" s="34">
        <f>SUM(Q304:Q309)</f>
        <v>29665</v>
      </c>
      <c r="R310" s="34">
        <f>SUM(R304:R309)</f>
        <v>29665</v>
      </c>
      <c r="S310" s="34">
        <f>SUM(S304:S309)</f>
        <v>14872</v>
      </c>
      <c r="T310" s="39">
        <f t="shared" si="78"/>
        <v>0.50133153547952136</v>
      </c>
      <c r="U310" s="39">
        <f t="shared" si="79"/>
        <v>-0.64921946740128567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8765</v>
      </c>
      <c r="K311" s="38">
        <f t="shared" si="74"/>
        <v>7.2774221403010597E-2</v>
      </c>
      <c r="L311" s="33">
        <v>0</v>
      </c>
      <c r="M311" s="38">
        <f t="shared" si="75"/>
        <v>0</v>
      </c>
      <c r="N311" s="33">
        <f t="shared" si="76"/>
        <v>116112</v>
      </c>
      <c r="O311" s="38">
        <f t="shared" si="77"/>
        <v>0.96405709019353869</v>
      </c>
      <c r="P311" s="33">
        <v>62322</v>
      </c>
      <c r="Q311" s="33">
        <v>114706</v>
      </c>
      <c r="R311" s="33">
        <v>114706</v>
      </c>
      <c r="S311" s="33">
        <v>69046</v>
      </c>
      <c r="T311" s="38">
        <f t="shared" si="78"/>
        <v>0.60193886980628741</v>
      </c>
      <c r="U311" s="38">
        <f t="shared" si="79"/>
        <v>-0.85935945572991879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25638</v>
      </c>
      <c r="K313" s="38">
        <f t="shared" si="74"/>
        <v>0.22805550613769793</v>
      </c>
      <c r="L313" s="33">
        <v>0</v>
      </c>
      <c r="M313" s="38">
        <f t="shared" si="75"/>
        <v>0</v>
      </c>
      <c r="N313" s="33">
        <f t="shared" si="76"/>
        <v>76914</v>
      </c>
      <c r="O313" s="38">
        <f t="shared" si="77"/>
        <v>0.68416651841309373</v>
      </c>
      <c r="P313" s="33">
        <v>27045</v>
      </c>
      <c r="Q313" s="33">
        <v>106559</v>
      </c>
      <c r="R313" s="33">
        <v>206559</v>
      </c>
      <c r="S313" s="33">
        <v>81596</v>
      </c>
      <c r="T313" s="38">
        <f t="shared" si="78"/>
        <v>0.39502515019921669</v>
      </c>
      <c r="U313" s="38">
        <f t="shared" si="79"/>
        <v>-5.2024403771491978E-2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1152</v>
      </c>
      <c r="K315" s="38">
        <f t="shared" si="74"/>
        <v>1.128670383179676E-2</v>
      </c>
      <c r="L315" s="33">
        <v>0</v>
      </c>
      <c r="M315" s="38">
        <f t="shared" si="75"/>
        <v>0</v>
      </c>
      <c r="N315" s="33">
        <f t="shared" si="76"/>
        <v>6167</v>
      </c>
      <c r="O315" s="38">
        <f t="shared" si="77"/>
        <v>6.0421095946780058E-2</v>
      </c>
      <c r="P315" s="33">
        <v>1469</v>
      </c>
      <c r="Q315" s="33">
        <v>1950</v>
      </c>
      <c r="R315" s="33">
        <v>1950</v>
      </c>
      <c r="S315" s="33">
        <v>4308</v>
      </c>
      <c r="T315" s="38">
        <f t="shared" si="78"/>
        <v>2.2092307692307691</v>
      </c>
      <c r="U315" s="38">
        <f t="shared" si="79"/>
        <v>-0.2157930565010211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35555</v>
      </c>
      <c r="K317" s="39">
        <f t="shared" si="74"/>
        <v>8.17491630798661E-2</v>
      </c>
      <c r="L317" s="34">
        <f>SUM(L311:L316)</f>
        <v>0</v>
      </c>
      <c r="M317" s="39">
        <f t="shared" si="75"/>
        <v>0</v>
      </c>
      <c r="N317" s="34">
        <f t="shared" si="76"/>
        <v>199193</v>
      </c>
      <c r="O317" s="39">
        <f t="shared" si="77"/>
        <v>0.45799074789390426</v>
      </c>
      <c r="P317" s="34">
        <f>SUM(P311:P316)</f>
        <v>90836</v>
      </c>
      <c r="Q317" s="34">
        <f>SUM(Q311:Q316)</f>
        <v>273215</v>
      </c>
      <c r="R317" s="34">
        <f>SUM(R311:R316)</f>
        <v>323215</v>
      </c>
      <c r="S317" s="34">
        <f>SUM(S311:S316)</f>
        <v>154950</v>
      </c>
      <c r="T317" s="39">
        <f t="shared" si="78"/>
        <v>0.47940225546462883</v>
      </c>
      <c r="U317" s="39">
        <f t="shared" si="79"/>
        <v>-0.60858029856004225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360959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95</v>
      </c>
      <c r="K327" s="38">
        <f t="shared" si="74"/>
        <v>2.6318778587041742E-4</v>
      </c>
      <c r="L327" s="33">
        <v>0</v>
      </c>
      <c r="M327" s="38">
        <f t="shared" si="75"/>
        <v>0</v>
      </c>
      <c r="N327" s="33">
        <f t="shared" si="76"/>
        <v>89103</v>
      </c>
      <c r="O327" s="38">
        <f t="shared" si="77"/>
        <v>0.2468507503622295</v>
      </c>
      <c r="P327" s="33">
        <v>7443</v>
      </c>
      <c r="Q327" s="33">
        <v>526720</v>
      </c>
      <c r="R327" s="33">
        <v>747350</v>
      </c>
      <c r="S327" s="33">
        <v>78799</v>
      </c>
      <c r="T327" s="38">
        <f t="shared" si="78"/>
        <v>0.10543788051113936</v>
      </c>
      <c r="U327" s="38">
        <f t="shared" si="79"/>
        <v>-0.98723632943705497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1317813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142842</v>
      </c>
      <c r="K329" s="38">
        <f t="shared" si="74"/>
        <v>0.10839322422832375</v>
      </c>
      <c r="L329" s="33">
        <v>0</v>
      </c>
      <c r="M329" s="38">
        <f t="shared" si="75"/>
        <v>0</v>
      </c>
      <c r="N329" s="33">
        <f t="shared" si="76"/>
        <v>364906</v>
      </c>
      <c r="O329" s="38">
        <f t="shared" si="77"/>
        <v>0.27690271684981099</v>
      </c>
      <c r="P329" s="33">
        <v>234586</v>
      </c>
      <c r="Q329" s="33">
        <v>1423761</v>
      </c>
      <c r="R329" s="33">
        <v>1194663</v>
      </c>
      <c r="S329" s="33">
        <v>609485</v>
      </c>
      <c r="T329" s="38">
        <f t="shared" si="78"/>
        <v>0.51017316180378902</v>
      </c>
      <c r="U329" s="38">
        <f t="shared" si="79"/>
        <v>-0.39108898229220845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1678772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142937</v>
      </c>
      <c r="K332" s="39">
        <f t="shared" si="74"/>
        <v>8.5143783670444825E-2</v>
      </c>
      <c r="L332" s="34">
        <f>SUM(L324:L331)</f>
        <v>0</v>
      </c>
      <c r="M332" s="39">
        <f t="shared" si="75"/>
        <v>0</v>
      </c>
      <c r="N332" s="34">
        <f t="shared" si="76"/>
        <v>454009</v>
      </c>
      <c r="O332" s="39">
        <f t="shared" si="77"/>
        <v>0.27044113197027353</v>
      </c>
      <c r="P332" s="34">
        <f>SUM(P324:P331)</f>
        <v>242029</v>
      </c>
      <c r="Q332" s="34">
        <f>SUM(Q324:Q331)</f>
        <v>1950481</v>
      </c>
      <c r="R332" s="34">
        <f>SUM(R324:R331)</f>
        <v>1942013</v>
      </c>
      <c r="S332" s="34">
        <f>SUM(S324:S331)</f>
        <v>688284</v>
      </c>
      <c r="T332" s="39">
        <f t="shared" si="78"/>
        <v>0.35441781285707152</v>
      </c>
      <c r="U332" s="39">
        <f t="shared" si="79"/>
        <v>-0.40942201141185564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57571142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26888260</v>
      </c>
      <c r="K338" s="39">
        <f t="shared" si="74"/>
        <v>0.4670440617627491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58386277</v>
      </c>
      <c r="O338" s="39">
        <f t="shared" si="77"/>
        <v>1.0141587429340901</v>
      </c>
      <c r="P338" s="34">
        <f>SUM(P302,P304:P309,P311:P316,P318:P322,P324:P331,P333:P336)</f>
        <v>6017171</v>
      </c>
      <c r="Q338" s="34">
        <f>SUM(Q302,Q304:Q309,Q311:Q316,Q318:Q322,Q324:Q331,Q333:Q336)</f>
        <v>223186915</v>
      </c>
      <c r="R338" s="34">
        <f>SUM(R302,R304:R309,R311:R316,R318:R322,R324:R331,R333:R336)</f>
        <v>47993665</v>
      </c>
      <c r="S338" s="34">
        <f>SUM(S302,S304:S309,S311:S316,S318:S322,S324:S331,S333:S336)</f>
        <v>43705916</v>
      </c>
      <c r="T338" s="39">
        <f t="shared" si="78"/>
        <v>0.91066010482841853</v>
      </c>
      <c r="U338" s="39">
        <f t="shared" si="79"/>
        <v>3.4685883116833471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2840522160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-397008215</v>
      </c>
      <c r="K339" s="41">
        <f t="shared" si="74"/>
        <v>-0.13976592775463509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531115553</v>
      </c>
      <c r="O339" s="41">
        <f t="shared" si="77"/>
        <v>0.18697814101897378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400003316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2014385238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1435822518</v>
      </c>
      <c r="T339" s="41">
        <f t="shared" si="78"/>
        <v>0.71278447186476057</v>
      </c>
      <c r="U339" s="41">
        <f t="shared" si="79"/>
        <v>-1.9925123095729536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3069958222</v>
      </c>
      <c r="E8" s="33">
        <v>3073434646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784786973</v>
      </c>
      <c r="K8" s="38">
        <f>IF(($E8       =0),0,($J8       /$E8       ))</f>
        <v>0.25534526137439789</v>
      </c>
      <c r="L8" s="33">
        <v>0</v>
      </c>
      <c r="M8" s="38">
        <f>IF(($E8       =0),0,($L8       /$E8       ))</f>
        <v>0</v>
      </c>
      <c r="N8" s="33">
        <f>$F8       +$H8       +$J8</f>
        <v>2573863341</v>
      </c>
      <c r="O8" s="38">
        <f>IF(($E8       =0),0,($N8       /$E8       ))</f>
        <v>0.8374550421463558</v>
      </c>
      <c r="P8" s="33">
        <v>797880718</v>
      </c>
      <c r="Q8" s="33">
        <v>2875656929</v>
      </c>
      <c r="R8" s="33">
        <v>3023475468</v>
      </c>
      <c r="S8" s="33">
        <v>2515560846</v>
      </c>
      <c r="T8" s="38">
        <f>IF(($R8       =0),0,($S8       /$R8       ))</f>
        <v>0.83200967648797208</v>
      </c>
      <c r="U8" s="38">
        <f>IF(($P8       =0),0,(($J8       /$P8       )-1))</f>
        <v>-1.6410654756542242E-2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3568761990</v>
      </c>
      <c r="E9" s="33">
        <v>3598455590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107289599</v>
      </c>
      <c r="K9" s="38">
        <f>IF(($E9       =0),0,($J9       /$E9       ))</f>
        <v>2.9815457302892544E-2</v>
      </c>
      <c r="L9" s="33">
        <v>0</v>
      </c>
      <c r="M9" s="38">
        <f>IF(($E9       =0),0,($L9       /$E9       ))</f>
        <v>0</v>
      </c>
      <c r="N9" s="33">
        <f>$F9       +$H9       +$J9</f>
        <v>143494627</v>
      </c>
      <c r="O9" s="38">
        <f>IF(($E9       =0),0,($N9       /$E9       ))</f>
        <v>3.9876725837263982E-2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6671890236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892076572</v>
      </c>
      <c r="K10" s="39">
        <f t="shared" ref="K10:K54" si="2">IF(($E10      =0),0,($J10      /$E10      ))</f>
        <v>0.1337067218502124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2717357968</v>
      </c>
      <c r="O10" s="39">
        <f t="shared" ref="O10:O54" si="5">IF(($E10      =0),0,($N10      /$E10      ))</f>
        <v>0.4072845733189307</v>
      </c>
      <c r="P10" s="34">
        <f>SUM(P8:P9)</f>
        <v>797880718</v>
      </c>
      <c r="Q10" s="34">
        <f>SUM(Q8:Q9)</f>
        <v>2875656929</v>
      </c>
      <c r="R10" s="34">
        <f>SUM(R8:R9)</f>
        <v>3023475468</v>
      </c>
      <c r="S10" s="34">
        <f>SUM(S8:S9)</f>
        <v>2515560846</v>
      </c>
      <c r="T10" s="39">
        <f t="shared" ref="T10:T54" si="6">IF(($R10      =0),0,($S10      /$R10      ))</f>
        <v>0.83200967648797208</v>
      </c>
      <c r="U10" s="39">
        <f t="shared" ref="U10:U54" si="7">IF(($P10      =0),0,(($J10      /$P10      )-1))</f>
        <v>0.11805756408816981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27379401</v>
      </c>
      <c r="K11" s="38">
        <f t="shared" si="2"/>
        <v>0.10802750116814688</v>
      </c>
      <c r="L11" s="33">
        <v>0</v>
      </c>
      <c r="M11" s="38">
        <f t="shared" si="3"/>
        <v>0</v>
      </c>
      <c r="N11" s="33">
        <f t="shared" si="4"/>
        <v>151929416</v>
      </c>
      <c r="O11" s="38">
        <f t="shared" si="5"/>
        <v>0.5994490224390181</v>
      </c>
      <c r="P11" s="33">
        <v>24836982</v>
      </c>
      <c r="Q11" s="33">
        <v>78822036</v>
      </c>
      <c r="R11" s="33">
        <v>253853036</v>
      </c>
      <c r="S11" s="33">
        <v>66732963</v>
      </c>
      <c r="T11" s="38">
        <f t="shared" si="6"/>
        <v>0.26288030291668446</v>
      </c>
      <c r="U11" s="38">
        <f t="shared" si="7"/>
        <v>0.10236424860315152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32586795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4053980</v>
      </c>
      <c r="K12" s="38">
        <f t="shared" si="2"/>
        <v>0.12440560662685607</v>
      </c>
      <c r="L12" s="33">
        <v>0</v>
      </c>
      <c r="M12" s="38">
        <f t="shared" si="3"/>
        <v>0</v>
      </c>
      <c r="N12" s="33">
        <f t="shared" si="4"/>
        <v>31041892</v>
      </c>
      <c r="O12" s="38">
        <f t="shared" si="5"/>
        <v>0.95259113392403272</v>
      </c>
      <c r="P12" s="33">
        <v>1861650</v>
      </c>
      <c r="Q12" s="33">
        <v>33617480</v>
      </c>
      <c r="R12" s="33">
        <v>33413170</v>
      </c>
      <c r="S12" s="33">
        <v>25433749</v>
      </c>
      <c r="T12" s="38">
        <f t="shared" si="6"/>
        <v>0.7611893453988352</v>
      </c>
      <c r="U12" s="38">
        <f t="shared" si="7"/>
        <v>1.1776273735664597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45775190</v>
      </c>
      <c r="K13" s="38">
        <f t="shared" si="2"/>
        <v>0.27533008195569619</v>
      </c>
      <c r="L13" s="33">
        <v>0</v>
      </c>
      <c r="M13" s="38">
        <f t="shared" si="3"/>
        <v>0</v>
      </c>
      <c r="N13" s="33">
        <f t="shared" si="4"/>
        <v>144584680</v>
      </c>
      <c r="O13" s="38">
        <f t="shared" si="5"/>
        <v>0.86965257367447535</v>
      </c>
      <c r="P13" s="33">
        <v>32827673</v>
      </c>
      <c r="Q13" s="33">
        <v>148135016</v>
      </c>
      <c r="R13" s="33">
        <v>153148224</v>
      </c>
      <c r="S13" s="33">
        <v>147957487</v>
      </c>
      <c r="T13" s="38">
        <f t="shared" si="6"/>
        <v>0.96610644991874017</v>
      </c>
      <c r="U13" s="38">
        <f t="shared" si="7"/>
        <v>0.39440861373268832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202779047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60935248</v>
      </c>
      <c r="K14" s="38">
        <f t="shared" si="2"/>
        <v>0.30050071198924216</v>
      </c>
      <c r="L14" s="33">
        <v>0</v>
      </c>
      <c r="M14" s="38">
        <f t="shared" si="3"/>
        <v>0</v>
      </c>
      <c r="N14" s="33">
        <f t="shared" si="4"/>
        <v>170726906</v>
      </c>
      <c r="O14" s="38">
        <f t="shared" si="5"/>
        <v>0.84193563647628744</v>
      </c>
      <c r="P14" s="33">
        <v>46551282</v>
      </c>
      <c r="Q14" s="33">
        <v>200358020</v>
      </c>
      <c r="R14" s="33">
        <v>216278020</v>
      </c>
      <c r="S14" s="33">
        <v>176086694</v>
      </c>
      <c r="T14" s="38">
        <f t="shared" si="6"/>
        <v>0.81416823586603948</v>
      </c>
      <c r="U14" s="38">
        <f t="shared" si="7"/>
        <v>0.30899183399503372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73562964</v>
      </c>
      <c r="E15" s="33">
        <v>101827772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13120343</v>
      </c>
      <c r="K15" s="38">
        <f t="shared" si="2"/>
        <v>0.12884837547069183</v>
      </c>
      <c r="L15" s="33">
        <v>0</v>
      </c>
      <c r="M15" s="38">
        <f t="shared" si="3"/>
        <v>0</v>
      </c>
      <c r="N15" s="33">
        <f t="shared" si="4"/>
        <v>71438361</v>
      </c>
      <c r="O15" s="38">
        <f t="shared" si="5"/>
        <v>0.70156068032206376</v>
      </c>
      <c r="P15" s="33">
        <v>67527513</v>
      </c>
      <c r="Q15" s="33">
        <v>55173707</v>
      </c>
      <c r="R15" s="33">
        <v>64475685</v>
      </c>
      <c r="S15" s="33">
        <v>107202175</v>
      </c>
      <c r="T15" s="38">
        <f t="shared" si="6"/>
        <v>1.6626760149969713</v>
      </c>
      <c r="U15" s="38">
        <f t="shared" si="7"/>
        <v>-0.80570374330237815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336868783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79934497</v>
      </c>
      <c r="K16" s="38">
        <f t="shared" si="2"/>
        <v>0.23728674496977656</v>
      </c>
      <c r="L16" s="33">
        <v>0</v>
      </c>
      <c r="M16" s="38">
        <f t="shared" si="3"/>
        <v>0</v>
      </c>
      <c r="N16" s="33">
        <f t="shared" si="4"/>
        <v>346824954</v>
      </c>
      <c r="O16" s="38">
        <f t="shared" si="5"/>
        <v>1.0295550419107846</v>
      </c>
      <c r="P16" s="33">
        <v>64697264</v>
      </c>
      <c r="Q16" s="33">
        <v>331979190</v>
      </c>
      <c r="R16" s="33">
        <v>342522056</v>
      </c>
      <c r="S16" s="33">
        <v>322690571</v>
      </c>
      <c r="T16" s="38">
        <f t="shared" si="6"/>
        <v>0.94210158250363885</v>
      </c>
      <c r="U16" s="38">
        <f t="shared" si="7"/>
        <v>0.23551587900224025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53165818</v>
      </c>
      <c r="E17" s="33">
        <v>61296244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5288333</v>
      </c>
      <c r="K17" s="38">
        <f t="shared" si="2"/>
        <v>8.6274992640658368E-2</v>
      </c>
      <c r="L17" s="33">
        <v>0</v>
      </c>
      <c r="M17" s="38">
        <f t="shared" si="3"/>
        <v>0</v>
      </c>
      <c r="N17" s="33">
        <f t="shared" si="4"/>
        <v>34125683</v>
      </c>
      <c r="O17" s="38">
        <f t="shared" si="5"/>
        <v>0.55673367196854673</v>
      </c>
      <c r="P17" s="33">
        <v>5462822</v>
      </c>
      <c r="Q17" s="33">
        <v>57503140</v>
      </c>
      <c r="R17" s="33">
        <v>48817731</v>
      </c>
      <c r="S17" s="33">
        <v>32397395</v>
      </c>
      <c r="T17" s="38">
        <f t="shared" si="6"/>
        <v>0.66363991804535116</v>
      </c>
      <c r="U17" s="38">
        <f t="shared" si="7"/>
        <v>-3.1941183512843696E-2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81262000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28147128</v>
      </c>
      <c r="K18" s="38">
        <f t="shared" si="2"/>
        <v>0.34637503384115575</v>
      </c>
      <c r="L18" s="33">
        <v>0</v>
      </c>
      <c r="M18" s="38">
        <f t="shared" si="3"/>
        <v>0</v>
      </c>
      <c r="N18" s="33">
        <f t="shared" si="4"/>
        <v>108392896</v>
      </c>
      <c r="O18" s="38">
        <f t="shared" si="5"/>
        <v>1.3338694100563608</v>
      </c>
      <c r="P18" s="33">
        <v>2149777</v>
      </c>
      <c r="Q18" s="33">
        <v>81662000</v>
      </c>
      <c r="R18" s="33">
        <v>86153800</v>
      </c>
      <c r="S18" s="33">
        <v>84998211</v>
      </c>
      <c r="T18" s="38">
        <f t="shared" si="6"/>
        <v>0.98658690620727119</v>
      </c>
      <c r="U18" s="38">
        <f t="shared" si="7"/>
        <v>12.093045464715642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1236324755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264634120</v>
      </c>
      <c r="K19" s="39">
        <f t="shared" si="2"/>
        <v>0.21404903438983555</v>
      </c>
      <c r="L19" s="34">
        <f>SUM(L11:L18)</f>
        <v>0</v>
      </c>
      <c r="M19" s="39">
        <f t="shared" si="3"/>
        <v>0</v>
      </c>
      <c r="N19" s="34">
        <f t="shared" si="4"/>
        <v>1059064788</v>
      </c>
      <c r="O19" s="39">
        <f t="shared" si="5"/>
        <v>0.8566234589389905</v>
      </c>
      <c r="P19" s="34">
        <f>SUM(P11:P18)</f>
        <v>245914963</v>
      </c>
      <c r="Q19" s="34">
        <f>SUM(Q11:Q18)</f>
        <v>987250589</v>
      </c>
      <c r="R19" s="34">
        <f>SUM(R11:R18)</f>
        <v>1198661722</v>
      </c>
      <c r="S19" s="34">
        <f>SUM(S11:S18)</f>
        <v>963499245</v>
      </c>
      <c r="T19" s="39">
        <f t="shared" si="6"/>
        <v>0.80381247462576433</v>
      </c>
      <c r="U19" s="39">
        <f t="shared" si="7"/>
        <v>7.6120447375949141E-2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307265000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84809846</v>
      </c>
      <c r="K20" s="38">
        <f t="shared" si="2"/>
        <v>0.27601531576977528</v>
      </c>
      <c r="L20" s="33">
        <v>0</v>
      </c>
      <c r="M20" s="38">
        <f t="shared" si="3"/>
        <v>0</v>
      </c>
      <c r="N20" s="33">
        <f t="shared" si="4"/>
        <v>302389249</v>
      </c>
      <c r="O20" s="38">
        <f t="shared" si="5"/>
        <v>0.9841317722487104</v>
      </c>
      <c r="P20" s="33">
        <v>73797900</v>
      </c>
      <c r="Q20" s="33">
        <v>288968000</v>
      </c>
      <c r="R20" s="33">
        <v>342721000</v>
      </c>
      <c r="S20" s="33">
        <v>331412829</v>
      </c>
      <c r="T20" s="38">
        <f t="shared" si="6"/>
        <v>0.96700473271261467</v>
      </c>
      <c r="U20" s="38">
        <f t="shared" si="7"/>
        <v>0.1492176064630566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92365275</v>
      </c>
      <c r="K21" s="38">
        <f t="shared" si="2"/>
        <v>0.239192810146311</v>
      </c>
      <c r="L21" s="33">
        <v>0</v>
      </c>
      <c r="M21" s="38">
        <f t="shared" si="3"/>
        <v>0</v>
      </c>
      <c r="N21" s="33">
        <f t="shared" si="4"/>
        <v>354483339</v>
      </c>
      <c r="O21" s="38">
        <f t="shared" si="5"/>
        <v>0.91798423168725918</v>
      </c>
      <c r="P21" s="33">
        <v>213101481</v>
      </c>
      <c r="Q21" s="33">
        <v>348933371</v>
      </c>
      <c r="R21" s="33">
        <v>410945933</v>
      </c>
      <c r="S21" s="33">
        <v>377090357</v>
      </c>
      <c r="T21" s="38">
        <f t="shared" si="6"/>
        <v>0.91761549809522025</v>
      </c>
      <c r="U21" s="38">
        <f t="shared" si="7"/>
        <v>-0.56656671475690024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89946360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17610310</v>
      </c>
      <c r="K22" s="38">
        <f t="shared" si="2"/>
        <v>0.19578680004393731</v>
      </c>
      <c r="L22" s="33">
        <v>0</v>
      </c>
      <c r="M22" s="38">
        <f t="shared" si="3"/>
        <v>0</v>
      </c>
      <c r="N22" s="33">
        <f t="shared" si="4"/>
        <v>39223030</v>
      </c>
      <c r="O22" s="38">
        <f t="shared" si="5"/>
        <v>0.4360713429648515</v>
      </c>
      <c r="P22" s="33">
        <v>20433525</v>
      </c>
      <c r="Q22" s="33">
        <v>79028949</v>
      </c>
      <c r="R22" s="33">
        <v>83907949</v>
      </c>
      <c r="S22" s="33">
        <v>95942790</v>
      </c>
      <c r="T22" s="38">
        <f t="shared" si="6"/>
        <v>1.1434290927549666</v>
      </c>
      <c r="U22" s="38">
        <f t="shared" si="7"/>
        <v>-0.13816583286535244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29190700</v>
      </c>
      <c r="E23" s="33">
        <v>32768740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7502222</v>
      </c>
      <c r="K23" s="38">
        <f t="shared" si="2"/>
        <v>0.22894447574120946</v>
      </c>
      <c r="L23" s="33">
        <v>0</v>
      </c>
      <c r="M23" s="38">
        <f t="shared" si="3"/>
        <v>0</v>
      </c>
      <c r="N23" s="33">
        <f t="shared" si="4"/>
        <v>23213061</v>
      </c>
      <c r="O23" s="38">
        <f t="shared" si="5"/>
        <v>0.70839040500184014</v>
      </c>
      <c r="P23" s="33">
        <v>6003839</v>
      </c>
      <c r="Q23" s="33">
        <v>26262700</v>
      </c>
      <c r="R23" s="33">
        <v>26833413</v>
      </c>
      <c r="S23" s="33">
        <v>24143920</v>
      </c>
      <c r="T23" s="38">
        <f t="shared" si="6"/>
        <v>0.89977074478002483</v>
      </c>
      <c r="U23" s="38">
        <f t="shared" si="7"/>
        <v>0.24957081627272149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155552016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30212437</v>
      </c>
      <c r="K24" s="38">
        <f t="shared" si="2"/>
        <v>0.19422722878757162</v>
      </c>
      <c r="L24" s="33">
        <v>0</v>
      </c>
      <c r="M24" s="38">
        <f t="shared" si="3"/>
        <v>0</v>
      </c>
      <c r="N24" s="33">
        <f t="shared" si="4"/>
        <v>128620061</v>
      </c>
      <c r="O24" s="38">
        <f t="shared" si="5"/>
        <v>0.82686206394136352</v>
      </c>
      <c r="P24" s="33">
        <v>24822937</v>
      </c>
      <c r="Q24" s="33">
        <v>152012068</v>
      </c>
      <c r="R24" s="33">
        <v>166660654</v>
      </c>
      <c r="S24" s="33">
        <v>145331561</v>
      </c>
      <c r="T24" s="38">
        <f t="shared" si="6"/>
        <v>0.87202082502328349</v>
      </c>
      <c r="U24" s="38">
        <f t="shared" si="7"/>
        <v>0.21711774074115398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25654955</v>
      </c>
      <c r="K25" s="38">
        <f t="shared" si="2"/>
        <v>0.14420138379386743</v>
      </c>
      <c r="L25" s="33">
        <v>0</v>
      </c>
      <c r="M25" s="38">
        <f t="shared" si="3"/>
        <v>0</v>
      </c>
      <c r="N25" s="33">
        <f t="shared" si="4"/>
        <v>135188362</v>
      </c>
      <c r="O25" s="38">
        <f t="shared" si="5"/>
        <v>0.75986681220942642</v>
      </c>
      <c r="P25" s="33">
        <v>119243904</v>
      </c>
      <c r="Q25" s="33">
        <v>168963515</v>
      </c>
      <c r="R25" s="33">
        <v>168963515</v>
      </c>
      <c r="S25" s="33">
        <v>125904969</v>
      </c>
      <c r="T25" s="38">
        <f t="shared" si="6"/>
        <v>0.74516068750108566</v>
      </c>
      <c r="U25" s="38">
        <f t="shared" si="7"/>
        <v>-0.78485311081394982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331875017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2882935</v>
      </c>
      <c r="K26" s="38">
        <f t="shared" si="2"/>
        <v>8.6868093478696534E-3</v>
      </c>
      <c r="L26" s="33">
        <v>0</v>
      </c>
      <c r="M26" s="38">
        <f t="shared" si="3"/>
        <v>0</v>
      </c>
      <c r="N26" s="33">
        <f t="shared" si="4"/>
        <v>7473222</v>
      </c>
      <c r="O26" s="38">
        <f t="shared" si="5"/>
        <v>2.2518181897373733E-2</v>
      </c>
      <c r="P26" s="33">
        <v>3284150</v>
      </c>
      <c r="Q26" s="33">
        <v>313879080</v>
      </c>
      <c r="R26" s="33">
        <v>0</v>
      </c>
      <c r="S26" s="33">
        <v>-2049641</v>
      </c>
      <c r="T26" s="38">
        <f t="shared" si="6"/>
        <v>0</v>
      </c>
      <c r="U26" s="38">
        <f t="shared" si="7"/>
        <v>-0.12216707519449477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1481471796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261037980</v>
      </c>
      <c r="K27" s="39">
        <f t="shared" si="2"/>
        <v>0.17620178845443238</v>
      </c>
      <c r="L27" s="34">
        <f>SUM(L20:L26)</f>
        <v>0</v>
      </c>
      <c r="M27" s="39">
        <f t="shared" si="3"/>
        <v>0</v>
      </c>
      <c r="N27" s="34">
        <f t="shared" si="4"/>
        <v>990590324</v>
      </c>
      <c r="O27" s="39">
        <f t="shared" si="5"/>
        <v>0.66865284015167303</v>
      </c>
      <c r="P27" s="34">
        <f>SUM(P20:P26)</f>
        <v>460687736</v>
      </c>
      <c r="Q27" s="34">
        <f>SUM(Q20:Q26)</f>
        <v>1378047683</v>
      </c>
      <c r="R27" s="34">
        <f>SUM(R20:R26)</f>
        <v>1200032464</v>
      </c>
      <c r="S27" s="34">
        <f>SUM(S20:S26)</f>
        <v>1097776785</v>
      </c>
      <c r="T27" s="39">
        <f t="shared" si="6"/>
        <v>0.9147892394017767</v>
      </c>
      <c r="U27" s="39">
        <f t="shared" si="7"/>
        <v>-0.43337328172330591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115690474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11206101</v>
      </c>
      <c r="K28" s="38">
        <f t="shared" si="2"/>
        <v>9.6862780595055736E-2</v>
      </c>
      <c r="L28" s="33">
        <v>0</v>
      </c>
      <c r="M28" s="38">
        <f t="shared" si="3"/>
        <v>0</v>
      </c>
      <c r="N28" s="33">
        <f t="shared" si="4"/>
        <v>77710383</v>
      </c>
      <c r="O28" s="38">
        <f t="shared" si="5"/>
        <v>0.67170943564463226</v>
      </c>
      <c r="P28" s="33">
        <v>13064592</v>
      </c>
      <c r="Q28" s="33">
        <v>135515421</v>
      </c>
      <c r="R28" s="33">
        <v>122321296</v>
      </c>
      <c r="S28" s="33">
        <v>93107466</v>
      </c>
      <c r="T28" s="38">
        <f t="shared" si="6"/>
        <v>0.7611713499176791</v>
      </c>
      <c r="U28" s="38">
        <f t="shared" si="7"/>
        <v>-0.14225404053949786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213008900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49801532</v>
      </c>
      <c r="K29" s="38">
        <f t="shared" si="2"/>
        <v>0.23380024027165061</v>
      </c>
      <c r="L29" s="33">
        <v>0</v>
      </c>
      <c r="M29" s="38">
        <f t="shared" si="3"/>
        <v>0</v>
      </c>
      <c r="N29" s="33">
        <f t="shared" si="4"/>
        <v>186565856</v>
      </c>
      <c r="O29" s="38">
        <f t="shared" si="5"/>
        <v>0.87585944061492271</v>
      </c>
      <c r="P29" s="33">
        <v>51544793</v>
      </c>
      <c r="Q29" s="33">
        <v>206655168</v>
      </c>
      <c r="R29" s="33">
        <v>237615980</v>
      </c>
      <c r="S29" s="33">
        <v>302609550</v>
      </c>
      <c r="T29" s="38">
        <f t="shared" si="6"/>
        <v>1.2735235652080301</v>
      </c>
      <c r="U29" s="38">
        <f t="shared" si="7"/>
        <v>-3.3820312364044258E-2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149186520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37326882</v>
      </c>
      <c r="K30" s="38">
        <f t="shared" si="2"/>
        <v>0.25020277971495014</v>
      </c>
      <c r="L30" s="33">
        <v>0</v>
      </c>
      <c r="M30" s="38">
        <f t="shared" si="3"/>
        <v>0</v>
      </c>
      <c r="N30" s="33">
        <f t="shared" si="4"/>
        <v>139631931</v>
      </c>
      <c r="O30" s="38">
        <f t="shared" si="5"/>
        <v>0.93595541339793975</v>
      </c>
      <c r="P30" s="33">
        <v>38527116</v>
      </c>
      <c r="Q30" s="33">
        <v>140811162</v>
      </c>
      <c r="R30" s="33">
        <v>166027735</v>
      </c>
      <c r="S30" s="33">
        <v>168136469</v>
      </c>
      <c r="T30" s="38">
        <f t="shared" si="6"/>
        <v>1.0127010947899759</v>
      </c>
      <c r="U30" s="38">
        <f t="shared" si="7"/>
        <v>-3.1152967691638223E-2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69182478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44549625</v>
      </c>
      <c r="K31" s="38">
        <f t="shared" si="2"/>
        <v>0.64394375986358854</v>
      </c>
      <c r="L31" s="33">
        <v>0</v>
      </c>
      <c r="M31" s="38">
        <f t="shared" si="3"/>
        <v>0</v>
      </c>
      <c r="N31" s="33">
        <f t="shared" si="4"/>
        <v>112653156</v>
      </c>
      <c r="O31" s="38">
        <f t="shared" si="5"/>
        <v>1.6283480912609114</v>
      </c>
      <c r="P31" s="33">
        <v>6483462</v>
      </c>
      <c r="Q31" s="33">
        <v>62878007</v>
      </c>
      <c r="R31" s="33">
        <v>62877975</v>
      </c>
      <c r="S31" s="33">
        <v>18424908</v>
      </c>
      <c r="T31" s="38">
        <f t="shared" si="6"/>
        <v>0.29302642141385754</v>
      </c>
      <c r="U31" s="38">
        <f t="shared" si="7"/>
        <v>5.8712710894272231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93907320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24245403</v>
      </c>
      <c r="K32" s="38">
        <f t="shared" si="2"/>
        <v>0.25818437795903448</v>
      </c>
      <c r="L32" s="33">
        <v>0</v>
      </c>
      <c r="M32" s="38">
        <f t="shared" si="3"/>
        <v>0</v>
      </c>
      <c r="N32" s="33">
        <f t="shared" si="4"/>
        <v>82527885</v>
      </c>
      <c r="O32" s="38">
        <f t="shared" si="5"/>
        <v>0.8788227051948666</v>
      </c>
      <c r="P32" s="33">
        <v>-118065307</v>
      </c>
      <c r="Q32" s="33">
        <v>94561282</v>
      </c>
      <c r="R32" s="33">
        <v>103756513</v>
      </c>
      <c r="S32" s="33">
        <v>94751014</v>
      </c>
      <c r="T32" s="38">
        <f t="shared" si="6"/>
        <v>0.91320545824434174</v>
      </c>
      <c r="U32" s="38">
        <f t="shared" si="7"/>
        <v>-1.2053558629208494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201820377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10466686</v>
      </c>
      <c r="K33" s="38">
        <f t="shared" si="2"/>
        <v>5.1861393559878247E-2</v>
      </c>
      <c r="L33" s="33">
        <v>0</v>
      </c>
      <c r="M33" s="38">
        <f t="shared" si="3"/>
        <v>0</v>
      </c>
      <c r="N33" s="33">
        <f t="shared" si="4"/>
        <v>157444497</v>
      </c>
      <c r="O33" s="38">
        <f t="shared" si="5"/>
        <v>0.780121905133494</v>
      </c>
      <c r="P33" s="33">
        <v>21160179</v>
      </c>
      <c r="Q33" s="33">
        <v>199445652</v>
      </c>
      <c r="R33" s="33">
        <v>196644372</v>
      </c>
      <c r="S33" s="33">
        <v>158166164</v>
      </c>
      <c r="T33" s="38">
        <f t="shared" si="6"/>
        <v>0.80432591277008425</v>
      </c>
      <c r="U33" s="38">
        <f t="shared" si="7"/>
        <v>-0.50535928831225863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946702067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32148492</v>
      </c>
      <c r="K34" s="38">
        <f t="shared" si="2"/>
        <v>3.3958404782906217E-2</v>
      </c>
      <c r="L34" s="33">
        <v>0</v>
      </c>
      <c r="M34" s="38">
        <f t="shared" si="3"/>
        <v>0</v>
      </c>
      <c r="N34" s="33">
        <f t="shared" si="4"/>
        <v>562434439</v>
      </c>
      <c r="O34" s="38">
        <f t="shared" si="5"/>
        <v>0.59409867011518847</v>
      </c>
      <c r="P34" s="33">
        <v>178298856</v>
      </c>
      <c r="Q34" s="33">
        <v>749874154</v>
      </c>
      <c r="R34" s="33">
        <v>827691073</v>
      </c>
      <c r="S34" s="33">
        <v>691563314</v>
      </c>
      <c r="T34" s="38">
        <f t="shared" si="6"/>
        <v>0.83553313133292673</v>
      </c>
      <c r="U34" s="38">
        <f t="shared" si="7"/>
        <v>-0.81969322338220718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1789498136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209744721</v>
      </c>
      <c r="K35" s="39">
        <f t="shared" si="2"/>
        <v>0.11720868369767333</v>
      </c>
      <c r="L35" s="34">
        <f>SUM(L28:L34)</f>
        <v>0</v>
      </c>
      <c r="M35" s="39">
        <f t="shared" si="3"/>
        <v>0</v>
      </c>
      <c r="N35" s="34">
        <f t="shared" si="4"/>
        <v>1318968147</v>
      </c>
      <c r="O35" s="39">
        <f t="shared" si="5"/>
        <v>0.73706036372199946</v>
      </c>
      <c r="P35" s="34">
        <f>SUM(P28:P34)</f>
        <v>191013691</v>
      </c>
      <c r="Q35" s="34">
        <f>SUM(Q28:Q34)</f>
        <v>1589740846</v>
      </c>
      <c r="R35" s="34">
        <f>SUM(R28:R34)</f>
        <v>1716934944</v>
      </c>
      <c r="S35" s="34">
        <f>SUM(S28:S34)</f>
        <v>1526758885</v>
      </c>
      <c r="T35" s="39">
        <f t="shared" si="6"/>
        <v>0.88923513982600844</v>
      </c>
      <c r="U35" s="39">
        <f t="shared" si="7"/>
        <v>9.8061190807521736E-2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276880818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50627373</v>
      </c>
      <c r="K36" s="38">
        <f t="shared" si="2"/>
        <v>0.18284897222457641</v>
      </c>
      <c r="L36" s="33">
        <v>0</v>
      </c>
      <c r="M36" s="38">
        <f t="shared" si="3"/>
        <v>0</v>
      </c>
      <c r="N36" s="33">
        <f t="shared" si="4"/>
        <v>196015497</v>
      </c>
      <c r="O36" s="38">
        <f t="shared" si="5"/>
        <v>0.70794177226101662</v>
      </c>
      <c r="P36" s="33">
        <v>51367248</v>
      </c>
      <c r="Q36" s="33">
        <v>223602288</v>
      </c>
      <c r="R36" s="33">
        <v>254614888</v>
      </c>
      <c r="S36" s="33">
        <v>229205797</v>
      </c>
      <c r="T36" s="38">
        <f t="shared" si="6"/>
        <v>0.90020579236513465</v>
      </c>
      <c r="U36" s="38">
        <f t="shared" si="7"/>
        <v>-1.4403633225591572E-2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128806340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48095202</v>
      </c>
      <c r="K37" s="38">
        <f t="shared" si="2"/>
        <v>0.37339157373775234</v>
      </c>
      <c r="L37" s="33">
        <v>0</v>
      </c>
      <c r="M37" s="38">
        <f t="shared" si="3"/>
        <v>0</v>
      </c>
      <c r="N37" s="33">
        <f t="shared" si="4"/>
        <v>72540416</v>
      </c>
      <c r="O37" s="38">
        <f t="shared" si="5"/>
        <v>0.56317426611143517</v>
      </c>
      <c r="P37" s="33">
        <v>44781623</v>
      </c>
      <c r="Q37" s="33">
        <v>121294804</v>
      </c>
      <c r="R37" s="33">
        <v>139576168</v>
      </c>
      <c r="S37" s="33">
        <v>135466360</v>
      </c>
      <c r="T37" s="38">
        <f t="shared" si="6"/>
        <v>0.97055508788577716</v>
      </c>
      <c r="U37" s="38">
        <f t="shared" si="7"/>
        <v>7.3994169438655666E-2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82725986</v>
      </c>
      <c r="E38" s="33">
        <v>207964820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39809785</v>
      </c>
      <c r="K38" s="38">
        <f t="shared" si="2"/>
        <v>0.19142557380618511</v>
      </c>
      <c r="L38" s="33">
        <v>0</v>
      </c>
      <c r="M38" s="38">
        <f t="shared" si="3"/>
        <v>0</v>
      </c>
      <c r="N38" s="33">
        <f t="shared" si="4"/>
        <v>150745763</v>
      </c>
      <c r="O38" s="38">
        <f t="shared" si="5"/>
        <v>0.72486184442157087</v>
      </c>
      <c r="P38" s="33">
        <v>7839868</v>
      </c>
      <c r="Q38" s="33">
        <v>78890946</v>
      </c>
      <c r="R38" s="33">
        <v>88763117</v>
      </c>
      <c r="S38" s="33">
        <v>117906135</v>
      </c>
      <c r="T38" s="38">
        <f t="shared" si="6"/>
        <v>1.3283235085131135</v>
      </c>
      <c r="U38" s="38">
        <f t="shared" si="7"/>
        <v>4.0778641936318314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323482262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76660153</v>
      </c>
      <c r="K39" s="38">
        <f t="shared" si="2"/>
        <v>0.23698410084692681</v>
      </c>
      <c r="L39" s="33">
        <v>0</v>
      </c>
      <c r="M39" s="38">
        <f t="shared" si="3"/>
        <v>0</v>
      </c>
      <c r="N39" s="33">
        <f t="shared" si="4"/>
        <v>300624918</v>
      </c>
      <c r="O39" s="38">
        <f t="shared" si="5"/>
        <v>0.92933972991693747</v>
      </c>
      <c r="P39" s="33">
        <v>1626702</v>
      </c>
      <c r="Q39" s="33">
        <v>309409716</v>
      </c>
      <c r="R39" s="33">
        <v>343621715</v>
      </c>
      <c r="S39" s="33">
        <v>148864043</v>
      </c>
      <c r="T39" s="38">
        <f t="shared" si="6"/>
        <v>0.43322070899972082</v>
      </c>
      <c r="U39" s="38">
        <f t="shared" si="7"/>
        <v>46.126119596582534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937134240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215192513</v>
      </c>
      <c r="K40" s="39">
        <f t="shared" si="2"/>
        <v>0.22962826862456759</v>
      </c>
      <c r="L40" s="34">
        <f>SUM(L36:L39)</f>
        <v>0</v>
      </c>
      <c r="M40" s="39">
        <f t="shared" si="3"/>
        <v>0</v>
      </c>
      <c r="N40" s="34">
        <f t="shared" si="4"/>
        <v>719926594</v>
      </c>
      <c r="O40" s="39">
        <f t="shared" si="5"/>
        <v>0.76822141724327564</v>
      </c>
      <c r="P40" s="34">
        <f>SUM(P36:P39)</f>
        <v>105615441</v>
      </c>
      <c r="Q40" s="34">
        <f>SUM(Q36:Q39)</f>
        <v>733197754</v>
      </c>
      <c r="R40" s="34">
        <f>SUM(R36:R39)</f>
        <v>826575888</v>
      </c>
      <c r="S40" s="34">
        <f>SUM(S36:S39)</f>
        <v>631442335</v>
      </c>
      <c r="T40" s="39">
        <f t="shared" si="6"/>
        <v>0.76392542314275691</v>
      </c>
      <c r="U40" s="39">
        <f t="shared" si="7"/>
        <v>1.037509960309686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506941118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167723511</v>
      </c>
      <c r="K41" s="38">
        <f t="shared" si="2"/>
        <v>0.33085402829762173</v>
      </c>
      <c r="L41" s="33">
        <v>0</v>
      </c>
      <c r="M41" s="38">
        <f t="shared" si="3"/>
        <v>0</v>
      </c>
      <c r="N41" s="33">
        <f t="shared" si="4"/>
        <v>328022307</v>
      </c>
      <c r="O41" s="38">
        <f t="shared" si="5"/>
        <v>0.64706194734040101</v>
      </c>
      <c r="P41" s="33">
        <v>68990966</v>
      </c>
      <c r="Q41" s="33">
        <v>449597919</v>
      </c>
      <c r="R41" s="33">
        <v>540881197</v>
      </c>
      <c r="S41" s="33">
        <v>370226308</v>
      </c>
      <c r="T41" s="38">
        <f t="shared" si="6"/>
        <v>0.68448729601520975</v>
      </c>
      <c r="U41" s="38">
        <f t="shared" si="7"/>
        <v>1.4310938188631828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67031198</v>
      </c>
      <c r="E42" s="33">
        <v>78767956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21668484</v>
      </c>
      <c r="K42" s="38">
        <f t="shared" si="2"/>
        <v>0.2750926277685814</v>
      </c>
      <c r="L42" s="33">
        <v>0</v>
      </c>
      <c r="M42" s="38">
        <f t="shared" si="3"/>
        <v>0</v>
      </c>
      <c r="N42" s="33">
        <f t="shared" si="4"/>
        <v>52844163</v>
      </c>
      <c r="O42" s="38">
        <f t="shared" si="5"/>
        <v>0.67088402040037698</v>
      </c>
      <c r="P42" s="33">
        <v>5084629</v>
      </c>
      <c r="Q42" s="33">
        <v>59983137</v>
      </c>
      <c r="R42" s="33">
        <v>92688009</v>
      </c>
      <c r="S42" s="33">
        <v>159540933</v>
      </c>
      <c r="T42" s="38">
        <f t="shared" si="6"/>
        <v>1.7212683142217458</v>
      </c>
      <c r="U42" s="38">
        <f t="shared" si="7"/>
        <v>3.2615663797693006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326459778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77823305</v>
      </c>
      <c r="K43" s="38">
        <f t="shared" si="2"/>
        <v>0.23838558451755121</v>
      </c>
      <c r="L43" s="33">
        <v>0</v>
      </c>
      <c r="M43" s="38">
        <f t="shared" si="3"/>
        <v>0</v>
      </c>
      <c r="N43" s="33">
        <f t="shared" si="4"/>
        <v>560850404</v>
      </c>
      <c r="O43" s="38">
        <f t="shared" si="5"/>
        <v>1.7179770427951464</v>
      </c>
      <c r="P43" s="33">
        <v>73873038</v>
      </c>
      <c r="Q43" s="33">
        <v>398813753</v>
      </c>
      <c r="R43" s="33">
        <v>468772098</v>
      </c>
      <c r="S43" s="33">
        <v>381169329</v>
      </c>
      <c r="T43" s="38">
        <f t="shared" si="6"/>
        <v>0.81312290263487486</v>
      </c>
      <c r="U43" s="38">
        <f t="shared" si="7"/>
        <v>5.3473731512165612E-2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240298474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15978639</v>
      </c>
      <c r="K44" s="38">
        <f t="shared" si="2"/>
        <v>6.6494966588926396E-2</v>
      </c>
      <c r="L44" s="33">
        <v>0</v>
      </c>
      <c r="M44" s="38">
        <f t="shared" si="3"/>
        <v>0</v>
      </c>
      <c r="N44" s="33">
        <f t="shared" si="4"/>
        <v>94613533</v>
      </c>
      <c r="O44" s="38">
        <f t="shared" si="5"/>
        <v>0.39373339091616538</v>
      </c>
      <c r="P44" s="33">
        <v>18929637</v>
      </c>
      <c r="Q44" s="33">
        <v>27859364</v>
      </c>
      <c r="R44" s="33">
        <v>92862200</v>
      </c>
      <c r="S44" s="33">
        <v>96711230</v>
      </c>
      <c r="T44" s="38">
        <f t="shared" si="6"/>
        <v>1.0414488349403741</v>
      </c>
      <c r="U44" s="38">
        <f t="shared" si="7"/>
        <v>-0.15589300523829375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736974268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123826929</v>
      </c>
      <c r="K45" s="38">
        <f t="shared" si="2"/>
        <v>0.16802069539828221</v>
      </c>
      <c r="L45" s="33">
        <v>0</v>
      </c>
      <c r="M45" s="38">
        <f t="shared" si="3"/>
        <v>0</v>
      </c>
      <c r="N45" s="33">
        <f t="shared" si="4"/>
        <v>697409664</v>
      </c>
      <c r="O45" s="38">
        <f t="shared" si="5"/>
        <v>0.94631480946089153</v>
      </c>
      <c r="P45" s="33">
        <v>113583464</v>
      </c>
      <c r="Q45" s="33">
        <v>699117294</v>
      </c>
      <c r="R45" s="33">
        <v>770850972</v>
      </c>
      <c r="S45" s="33">
        <v>719581801</v>
      </c>
      <c r="T45" s="38">
        <f t="shared" si="6"/>
        <v>0.93349016494461912</v>
      </c>
      <c r="U45" s="38">
        <f t="shared" si="7"/>
        <v>9.0184474387926761E-2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366612028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510128319</v>
      </c>
      <c r="K46" s="38">
        <f t="shared" si="2"/>
        <v>1.3914664005513753</v>
      </c>
      <c r="L46" s="33">
        <v>0</v>
      </c>
      <c r="M46" s="38">
        <f t="shared" si="3"/>
        <v>0</v>
      </c>
      <c r="N46" s="33">
        <f t="shared" si="4"/>
        <v>713276061</v>
      </c>
      <c r="O46" s="38">
        <f t="shared" si="5"/>
        <v>1.9455882691333848</v>
      </c>
      <c r="P46" s="33">
        <v>594581341</v>
      </c>
      <c r="Q46" s="33">
        <v>333524897</v>
      </c>
      <c r="R46" s="33">
        <v>386765977</v>
      </c>
      <c r="S46" s="33">
        <v>1015056225</v>
      </c>
      <c r="T46" s="38">
        <f t="shared" si="6"/>
        <v>2.6244713479541661</v>
      </c>
      <c r="U46" s="38">
        <f t="shared" si="7"/>
        <v>-0.14203779395088689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2256053622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917149187</v>
      </c>
      <c r="K47" s="39">
        <f t="shared" si="2"/>
        <v>0.40652809758437558</v>
      </c>
      <c r="L47" s="34">
        <f>SUM(L41:L46)</f>
        <v>0</v>
      </c>
      <c r="M47" s="39">
        <f t="shared" si="3"/>
        <v>0</v>
      </c>
      <c r="N47" s="34">
        <f t="shared" si="4"/>
        <v>2447016132</v>
      </c>
      <c r="O47" s="39">
        <f t="shared" si="5"/>
        <v>1.0846444907770902</v>
      </c>
      <c r="P47" s="34">
        <f>SUM(P41:P46)</f>
        <v>875043075</v>
      </c>
      <c r="Q47" s="34">
        <f>SUM(Q41:Q46)</f>
        <v>1968896364</v>
      </c>
      <c r="R47" s="34">
        <f>SUM(R41:R46)</f>
        <v>2352820453</v>
      </c>
      <c r="S47" s="34">
        <f>SUM(S41:S46)</f>
        <v>2742285826</v>
      </c>
      <c r="T47" s="39">
        <f t="shared" si="6"/>
        <v>1.1655312765168315</v>
      </c>
      <c r="U47" s="39">
        <f t="shared" si="7"/>
        <v>4.8118902032337152E-2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76411270</v>
      </c>
      <c r="K48" s="38">
        <f t="shared" si="2"/>
        <v>0.22375397491260943</v>
      </c>
      <c r="L48" s="33">
        <v>0</v>
      </c>
      <c r="M48" s="38">
        <f t="shared" si="3"/>
        <v>0</v>
      </c>
      <c r="N48" s="33">
        <f t="shared" si="4"/>
        <v>328386712</v>
      </c>
      <c r="O48" s="38">
        <f t="shared" si="5"/>
        <v>0.96160987925579955</v>
      </c>
      <c r="P48" s="33">
        <v>71970825</v>
      </c>
      <c r="Q48" s="33">
        <v>325819200</v>
      </c>
      <c r="R48" s="33">
        <v>376426400</v>
      </c>
      <c r="S48" s="33">
        <v>362972587</v>
      </c>
      <c r="T48" s="38">
        <f t="shared" si="6"/>
        <v>0.96425911413227128</v>
      </c>
      <c r="U48" s="38">
        <f t="shared" si="7"/>
        <v>6.1697847704260678E-2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62972642</v>
      </c>
      <c r="K49" s="38">
        <f t="shared" si="2"/>
        <v>0.19492638705052692</v>
      </c>
      <c r="L49" s="33">
        <v>0</v>
      </c>
      <c r="M49" s="38">
        <f t="shared" si="3"/>
        <v>0</v>
      </c>
      <c r="N49" s="33">
        <f t="shared" si="4"/>
        <v>317815962</v>
      </c>
      <c r="O49" s="38">
        <f t="shared" si="5"/>
        <v>0.98377192463431273</v>
      </c>
      <c r="P49" s="33">
        <v>60453710</v>
      </c>
      <c r="Q49" s="33">
        <v>285261167</v>
      </c>
      <c r="R49" s="33">
        <v>330329167</v>
      </c>
      <c r="S49" s="33">
        <v>299217732</v>
      </c>
      <c r="T49" s="38">
        <f t="shared" si="6"/>
        <v>0.90581686963173913</v>
      </c>
      <c r="U49" s="38">
        <f t="shared" si="7"/>
        <v>4.1667120181706041E-2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330811384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78895048</v>
      </c>
      <c r="K50" s="38">
        <f t="shared" si="2"/>
        <v>0.23848951945378036</v>
      </c>
      <c r="L50" s="33">
        <v>0</v>
      </c>
      <c r="M50" s="38">
        <f t="shared" si="3"/>
        <v>0</v>
      </c>
      <c r="N50" s="33">
        <f t="shared" si="4"/>
        <v>323801013</v>
      </c>
      <c r="O50" s="38">
        <f t="shared" si="5"/>
        <v>0.97880855575393377</v>
      </c>
      <c r="P50" s="33">
        <v>77134481</v>
      </c>
      <c r="Q50" s="33">
        <v>321684048</v>
      </c>
      <c r="R50" s="33">
        <v>375848670</v>
      </c>
      <c r="S50" s="33">
        <v>366914342</v>
      </c>
      <c r="T50" s="38">
        <f t="shared" si="6"/>
        <v>0.97622892213507106</v>
      </c>
      <c r="U50" s="38">
        <f t="shared" si="7"/>
        <v>2.2824643106109654E-2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240476679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4841327</v>
      </c>
      <c r="K51" s="38">
        <f t="shared" si="2"/>
        <v>2.0132209992803501E-2</v>
      </c>
      <c r="L51" s="33">
        <v>0</v>
      </c>
      <c r="M51" s="38">
        <f t="shared" si="3"/>
        <v>0</v>
      </c>
      <c r="N51" s="33">
        <f t="shared" si="4"/>
        <v>117725286</v>
      </c>
      <c r="O51" s="38">
        <f t="shared" si="5"/>
        <v>0.48954969974448126</v>
      </c>
      <c r="P51" s="33">
        <v>36932262</v>
      </c>
      <c r="Q51" s="33">
        <v>215562970</v>
      </c>
      <c r="R51" s="33">
        <v>246931970</v>
      </c>
      <c r="S51" s="33">
        <v>108002803</v>
      </c>
      <c r="T51" s="38">
        <f t="shared" si="6"/>
        <v>0.4373787768347695</v>
      </c>
      <c r="U51" s="38">
        <f t="shared" si="7"/>
        <v>-0.8689133365294549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756511241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163474687</v>
      </c>
      <c r="K52" s="38">
        <f t="shared" si="2"/>
        <v>0.21609022859185775</v>
      </c>
      <c r="L52" s="33">
        <v>0</v>
      </c>
      <c r="M52" s="38">
        <f t="shared" si="3"/>
        <v>0</v>
      </c>
      <c r="N52" s="33">
        <f t="shared" si="4"/>
        <v>645124795</v>
      </c>
      <c r="O52" s="38">
        <f t="shared" si="5"/>
        <v>0.85276299945951495</v>
      </c>
      <c r="P52" s="33">
        <v>157931346</v>
      </c>
      <c r="Q52" s="33">
        <v>725265541</v>
      </c>
      <c r="R52" s="33">
        <v>799471809</v>
      </c>
      <c r="S52" s="33">
        <v>690546558</v>
      </c>
      <c r="T52" s="38">
        <f t="shared" si="6"/>
        <v>0.86375348101861593</v>
      </c>
      <c r="U52" s="38">
        <f t="shared" si="7"/>
        <v>3.5099688189829115E-2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1992354701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386594974</v>
      </c>
      <c r="K53" s="39">
        <f t="shared" si="2"/>
        <v>0.19403923096924497</v>
      </c>
      <c r="L53" s="34">
        <f>SUM(L48:L52)</f>
        <v>0</v>
      </c>
      <c r="M53" s="39">
        <f t="shared" si="3"/>
        <v>0</v>
      </c>
      <c r="N53" s="34">
        <f t="shared" si="4"/>
        <v>1732853768</v>
      </c>
      <c r="O53" s="39">
        <f t="shared" si="5"/>
        <v>0.86975163967051061</v>
      </c>
      <c r="P53" s="34">
        <f>SUM(P48:P52)</f>
        <v>404422624</v>
      </c>
      <c r="Q53" s="34">
        <f>SUM(Q48:Q52)</f>
        <v>1873592926</v>
      </c>
      <c r="R53" s="34">
        <f>SUM(R48:R52)</f>
        <v>2129008016</v>
      </c>
      <c r="S53" s="34">
        <f>SUM(S48:S52)</f>
        <v>1827654022</v>
      </c>
      <c r="T53" s="39">
        <f t="shared" si="6"/>
        <v>0.85845333050169215</v>
      </c>
      <c r="U53" s="39">
        <f t="shared" si="7"/>
        <v>-4.4081732677744512E-2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16364727486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3146430067</v>
      </c>
      <c r="K54" s="39">
        <f t="shared" si="2"/>
        <v>0.19226901698740576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10985777721</v>
      </c>
      <c r="O54" s="39">
        <f t="shared" si="5"/>
        <v>0.67130832031259402</v>
      </c>
      <c r="P54" s="34">
        <f>SUM(P8:P9,P11:P18,P20:P26,P28:P34,P36:P39,P41:P46,P48:P52)</f>
        <v>3080578248</v>
      </c>
      <c r="Q54" s="34">
        <f>SUM(Q8:Q9,Q11:Q18,Q20:Q26,Q28:Q34,Q36:Q39,Q41:Q46,Q48:Q52)</f>
        <v>11406383091</v>
      </c>
      <c r="R54" s="34">
        <f>SUM(R8:R9,R11:R18,R20:R26,R28:R34,R36:R39,R41:R46,R48:R52)</f>
        <v>12447508955</v>
      </c>
      <c r="S54" s="34">
        <f>SUM(S8:S9,S11:S18,S20:S26,S28:S34,S36:S39,S41:S46,S48:S52)</f>
        <v>11304977944</v>
      </c>
      <c r="T54" s="39">
        <f t="shared" si="6"/>
        <v>0.90821207559436534</v>
      </c>
      <c r="U54" s="39">
        <f t="shared" si="7"/>
        <v>2.1376447438967938E-2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2250335884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319074112</v>
      </c>
      <c r="K57" s="38">
        <f t="shared" ref="K57:K85" si="10">IF(($E57      =0),0,($J57      /$E57      ))</f>
        <v>0.14178954984837278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1871159372</v>
      </c>
      <c r="O57" s="38">
        <f t="shared" ref="O57:O85" si="13">IF(($E57      =0),0,($N57      /$E57      ))</f>
        <v>0.83150225942004308</v>
      </c>
      <c r="P57" s="33">
        <v>576519222</v>
      </c>
      <c r="Q57" s="33">
        <v>2268664705</v>
      </c>
      <c r="R57" s="33">
        <v>2091180603</v>
      </c>
      <c r="S57" s="33">
        <v>1517591714</v>
      </c>
      <c r="T57" s="38">
        <f t="shared" ref="T57:T85" si="14">IF(($R57      =0),0,($S57      /$R57      ))</f>
        <v>0.7257104966557496</v>
      </c>
      <c r="U57" s="38">
        <f t="shared" ref="U57:U85" si="15">IF(($P57      =0),0,(($J57      /$P57      )-1))</f>
        <v>-0.44655078300234019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2250335884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319074112</v>
      </c>
      <c r="K58" s="39">
        <f t="shared" si="10"/>
        <v>0.14178954984837278</v>
      </c>
      <c r="L58" s="34">
        <f>L57</f>
        <v>0</v>
      </c>
      <c r="M58" s="39">
        <f t="shared" si="11"/>
        <v>0</v>
      </c>
      <c r="N58" s="34">
        <f t="shared" si="12"/>
        <v>1871159372</v>
      </c>
      <c r="O58" s="39">
        <f t="shared" si="13"/>
        <v>0.83150225942004308</v>
      </c>
      <c r="P58" s="34">
        <f>P57</f>
        <v>576519222</v>
      </c>
      <c r="Q58" s="34">
        <f>Q57</f>
        <v>2268664705</v>
      </c>
      <c r="R58" s="34">
        <f>R57</f>
        <v>2091180603</v>
      </c>
      <c r="S58" s="34">
        <f>S57</f>
        <v>1517591714</v>
      </c>
      <c r="T58" s="39">
        <f t="shared" si="14"/>
        <v>0.7257104966557496</v>
      </c>
      <c r="U58" s="39">
        <f t="shared" si="15"/>
        <v>-0.44655078300234019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114847270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17472059</v>
      </c>
      <c r="K59" s="38">
        <f t="shared" si="10"/>
        <v>0.15213299367063754</v>
      </c>
      <c r="L59" s="33">
        <v>0</v>
      </c>
      <c r="M59" s="38">
        <f t="shared" si="11"/>
        <v>0</v>
      </c>
      <c r="N59" s="33">
        <f t="shared" si="12"/>
        <v>50708442</v>
      </c>
      <c r="O59" s="38">
        <f t="shared" si="13"/>
        <v>0.44152936330136539</v>
      </c>
      <c r="P59" s="33">
        <v>15224183</v>
      </c>
      <c r="Q59" s="33">
        <v>83568036</v>
      </c>
      <c r="R59" s="33">
        <v>96479385</v>
      </c>
      <c r="S59" s="33">
        <v>98268995</v>
      </c>
      <c r="T59" s="38">
        <f t="shared" si="14"/>
        <v>1.0185491439440664</v>
      </c>
      <c r="U59" s="38">
        <f t="shared" si="15"/>
        <v>0.14765166708781674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254171223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-136482563</v>
      </c>
      <c r="K60" s="38">
        <f t="shared" si="10"/>
        <v>-0.53697094969716541</v>
      </c>
      <c r="L60" s="33">
        <v>0</v>
      </c>
      <c r="M60" s="38">
        <f t="shared" si="11"/>
        <v>0</v>
      </c>
      <c r="N60" s="33">
        <f t="shared" si="12"/>
        <v>-4683351</v>
      </c>
      <c r="O60" s="38">
        <f t="shared" si="13"/>
        <v>-1.8425968702208275E-2</v>
      </c>
      <c r="P60" s="33">
        <v>8873836</v>
      </c>
      <c r="Q60" s="33">
        <v>53884549</v>
      </c>
      <c r="R60" s="33">
        <v>55107287</v>
      </c>
      <c r="S60" s="33">
        <v>62330807</v>
      </c>
      <c r="T60" s="38">
        <f t="shared" si="14"/>
        <v>1.1310810310803361</v>
      </c>
      <c r="U60" s="38">
        <f t="shared" si="15"/>
        <v>-16.380334164390689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101030023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7409397</v>
      </c>
      <c r="K61" s="38">
        <f t="shared" si="10"/>
        <v>7.3338565903325589E-2</v>
      </c>
      <c r="L61" s="33">
        <v>0</v>
      </c>
      <c r="M61" s="38">
        <f t="shared" si="11"/>
        <v>0</v>
      </c>
      <c r="N61" s="33">
        <f t="shared" si="12"/>
        <v>47045927</v>
      </c>
      <c r="O61" s="38">
        <f t="shared" si="13"/>
        <v>0.46566283568994138</v>
      </c>
      <c r="P61" s="33">
        <v>6885980</v>
      </c>
      <c r="Q61" s="33">
        <v>103108356</v>
      </c>
      <c r="R61" s="33">
        <v>103103360</v>
      </c>
      <c r="S61" s="33">
        <v>41799807</v>
      </c>
      <c r="T61" s="38">
        <f t="shared" si="14"/>
        <v>0.40541653540679956</v>
      </c>
      <c r="U61" s="38">
        <f t="shared" si="15"/>
        <v>7.601198376992091E-2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35585253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6832830</v>
      </c>
      <c r="K62" s="38">
        <f t="shared" si="10"/>
        <v>0.19201296671966897</v>
      </c>
      <c r="L62" s="33">
        <v>0</v>
      </c>
      <c r="M62" s="38">
        <f t="shared" si="11"/>
        <v>0</v>
      </c>
      <c r="N62" s="33">
        <f t="shared" si="12"/>
        <v>27490385</v>
      </c>
      <c r="O62" s="38">
        <f t="shared" si="13"/>
        <v>0.77252183650345274</v>
      </c>
      <c r="P62" s="33">
        <v>595687</v>
      </c>
      <c r="Q62" s="33">
        <v>38142142</v>
      </c>
      <c r="R62" s="33">
        <v>38885838</v>
      </c>
      <c r="S62" s="33">
        <v>21238037</v>
      </c>
      <c r="T62" s="38">
        <f t="shared" si="14"/>
        <v>0.54616379875881804</v>
      </c>
      <c r="U62" s="38">
        <f t="shared" si="15"/>
        <v>10.470503804850534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505633769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-104768277</v>
      </c>
      <c r="K63" s="39">
        <f t="shared" si="10"/>
        <v>-0.20720189873236097</v>
      </c>
      <c r="L63" s="34">
        <f>SUM(L59:L62)</f>
        <v>0</v>
      </c>
      <c r="M63" s="39">
        <f t="shared" si="11"/>
        <v>0</v>
      </c>
      <c r="N63" s="34">
        <f t="shared" si="12"/>
        <v>120561403</v>
      </c>
      <c r="O63" s="39">
        <f t="shared" si="13"/>
        <v>0.23843621686588737</v>
      </c>
      <c r="P63" s="34">
        <f>SUM(P59:P62)</f>
        <v>31579686</v>
      </c>
      <c r="Q63" s="34">
        <f>SUM(Q59:Q62)</f>
        <v>278703083</v>
      </c>
      <c r="R63" s="34">
        <f>SUM(R59:R62)</f>
        <v>293575870</v>
      </c>
      <c r="S63" s="34">
        <f>SUM(S59:S62)</f>
        <v>223637646</v>
      </c>
      <c r="T63" s="39">
        <f t="shared" si="14"/>
        <v>0.76177121096498834</v>
      </c>
      <c r="U63" s="39">
        <f t="shared" si="15"/>
        <v>-4.3175845066983882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229264894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16930272</v>
      </c>
      <c r="K64" s="38">
        <f t="shared" si="10"/>
        <v>7.3845898098991114E-2</v>
      </c>
      <c r="L64" s="33">
        <v>0</v>
      </c>
      <c r="M64" s="38">
        <f t="shared" si="11"/>
        <v>0</v>
      </c>
      <c r="N64" s="33">
        <f t="shared" si="12"/>
        <v>52958853</v>
      </c>
      <c r="O64" s="38">
        <f t="shared" si="13"/>
        <v>0.2309941660758581</v>
      </c>
      <c r="P64" s="33">
        <v>14735763</v>
      </c>
      <c r="Q64" s="33">
        <v>236686708</v>
      </c>
      <c r="R64" s="33">
        <v>248035258</v>
      </c>
      <c r="S64" s="33">
        <v>95724138</v>
      </c>
      <c r="T64" s="38">
        <f t="shared" si="14"/>
        <v>0.3859295600627875</v>
      </c>
      <c r="U64" s="38">
        <f t="shared" si="15"/>
        <v>0.14892401567533353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2245192</v>
      </c>
      <c r="K65" s="38">
        <f t="shared" si="10"/>
        <v>7.3142991474308902E-2</v>
      </c>
      <c r="L65" s="33">
        <v>0</v>
      </c>
      <c r="M65" s="38">
        <f t="shared" si="11"/>
        <v>0</v>
      </c>
      <c r="N65" s="33">
        <f t="shared" si="12"/>
        <v>5977605</v>
      </c>
      <c r="O65" s="38">
        <f t="shared" si="13"/>
        <v>0.19473609007683365</v>
      </c>
      <c r="P65" s="33">
        <v>18897296</v>
      </c>
      <c r="Q65" s="33">
        <v>26599321</v>
      </c>
      <c r="R65" s="33">
        <v>28390010</v>
      </c>
      <c r="S65" s="33">
        <v>33629464</v>
      </c>
      <c r="T65" s="38">
        <f t="shared" si="14"/>
        <v>1.1845527352755423</v>
      </c>
      <c r="U65" s="38">
        <f t="shared" si="15"/>
        <v>-0.88118977445238722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31413160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4132573</v>
      </c>
      <c r="K66" s="38">
        <f t="shared" si="10"/>
        <v>0.13155546910912497</v>
      </c>
      <c r="L66" s="33">
        <v>0</v>
      </c>
      <c r="M66" s="38">
        <f t="shared" si="11"/>
        <v>0</v>
      </c>
      <c r="N66" s="33">
        <f t="shared" si="12"/>
        <v>28005108</v>
      </c>
      <c r="O66" s="38">
        <f t="shared" si="13"/>
        <v>0.89150878166984793</v>
      </c>
      <c r="P66" s="33">
        <v>3363612</v>
      </c>
      <c r="Q66" s="33">
        <v>100460000</v>
      </c>
      <c r="R66" s="33">
        <v>26687000</v>
      </c>
      <c r="S66" s="33">
        <v>24914350</v>
      </c>
      <c r="T66" s="38">
        <f t="shared" si="14"/>
        <v>0.93357627309176749</v>
      </c>
      <c r="U66" s="38">
        <f t="shared" si="15"/>
        <v>0.22861168291705458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74167411</v>
      </c>
      <c r="K67" s="38">
        <f t="shared" si="10"/>
        <v>7.1347521434731165E-2</v>
      </c>
      <c r="L67" s="33">
        <v>0</v>
      </c>
      <c r="M67" s="38">
        <f t="shared" si="11"/>
        <v>0</v>
      </c>
      <c r="N67" s="33">
        <f t="shared" si="12"/>
        <v>382983250</v>
      </c>
      <c r="O67" s="38">
        <f t="shared" si="13"/>
        <v>0.36842199653589103</v>
      </c>
      <c r="P67" s="33">
        <v>120702216</v>
      </c>
      <c r="Q67" s="33">
        <v>661702389</v>
      </c>
      <c r="R67" s="33">
        <v>661702389</v>
      </c>
      <c r="S67" s="33">
        <v>407689814</v>
      </c>
      <c r="T67" s="38">
        <f t="shared" si="14"/>
        <v>0.61612262669343332</v>
      </c>
      <c r="U67" s="38">
        <f t="shared" si="15"/>
        <v>-0.38553397395786004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250892353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50492885</v>
      </c>
      <c r="K68" s="38">
        <f t="shared" si="10"/>
        <v>0.20125318446832055</v>
      </c>
      <c r="L68" s="33">
        <v>0</v>
      </c>
      <c r="M68" s="38">
        <f t="shared" si="11"/>
        <v>0</v>
      </c>
      <c r="N68" s="33">
        <f t="shared" si="12"/>
        <v>173479395</v>
      </c>
      <c r="O68" s="38">
        <f t="shared" si="13"/>
        <v>0.69144951181513292</v>
      </c>
      <c r="P68" s="33">
        <v>55029767</v>
      </c>
      <c r="Q68" s="33">
        <v>215600569</v>
      </c>
      <c r="R68" s="33">
        <v>239182037</v>
      </c>
      <c r="S68" s="33">
        <v>171343277</v>
      </c>
      <c r="T68" s="38">
        <f t="shared" si="14"/>
        <v>0.71637184442910318</v>
      </c>
      <c r="U68" s="38">
        <f t="shared" si="15"/>
        <v>-8.244414336698902E-2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4300000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2678010</v>
      </c>
      <c r="K69" s="38">
        <f t="shared" si="10"/>
        <v>0.62279302325581398</v>
      </c>
      <c r="L69" s="33">
        <v>0</v>
      </c>
      <c r="M69" s="38">
        <f t="shared" si="11"/>
        <v>0</v>
      </c>
      <c r="N69" s="33">
        <f t="shared" si="12"/>
        <v>3852921</v>
      </c>
      <c r="O69" s="38">
        <f t="shared" si="13"/>
        <v>0.89602813953488369</v>
      </c>
      <c r="P69" s="33">
        <v>357001</v>
      </c>
      <c r="Q69" s="33">
        <v>4300000</v>
      </c>
      <c r="R69" s="33">
        <v>4300000</v>
      </c>
      <c r="S69" s="33">
        <v>2050574</v>
      </c>
      <c r="T69" s="38">
        <f t="shared" si="14"/>
        <v>0.47687767441860462</v>
      </c>
      <c r="U69" s="38">
        <f t="shared" si="15"/>
        <v>6.5014075590824678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1586089636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150646343</v>
      </c>
      <c r="K70" s="39">
        <f t="shared" si="10"/>
        <v>9.4979715887885674E-2</v>
      </c>
      <c r="L70" s="34">
        <f>SUM(L64:L69)</f>
        <v>0</v>
      </c>
      <c r="M70" s="39">
        <f t="shared" si="11"/>
        <v>0</v>
      </c>
      <c r="N70" s="34">
        <f t="shared" si="12"/>
        <v>647257132</v>
      </c>
      <c r="O70" s="39">
        <f t="shared" si="13"/>
        <v>0.40808357693600111</v>
      </c>
      <c r="P70" s="34">
        <f>SUM(P64:P69)</f>
        <v>213085655</v>
      </c>
      <c r="Q70" s="34">
        <f>SUM(Q64:Q69)</f>
        <v>1245348987</v>
      </c>
      <c r="R70" s="34">
        <f>SUM(R64:R69)</f>
        <v>1208296694</v>
      </c>
      <c r="S70" s="34">
        <f>SUM(S64:S69)</f>
        <v>735351617</v>
      </c>
      <c r="T70" s="39">
        <f t="shared" si="14"/>
        <v>0.60858530909793251</v>
      </c>
      <c r="U70" s="39">
        <f t="shared" si="15"/>
        <v>-0.29302447412520571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119941006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27259501</v>
      </c>
      <c r="K71" s="38">
        <f t="shared" si="10"/>
        <v>0.22727424013768902</v>
      </c>
      <c r="L71" s="33">
        <v>0</v>
      </c>
      <c r="M71" s="38">
        <f t="shared" si="11"/>
        <v>0</v>
      </c>
      <c r="N71" s="33">
        <f t="shared" si="12"/>
        <v>80681984</v>
      </c>
      <c r="O71" s="38">
        <f t="shared" si="13"/>
        <v>0.67268056764506379</v>
      </c>
      <c r="P71" s="33">
        <v>26587878</v>
      </c>
      <c r="Q71" s="33">
        <v>116842932</v>
      </c>
      <c r="R71" s="33">
        <v>100550980</v>
      </c>
      <c r="S71" s="33">
        <v>77630254</v>
      </c>
      <c r="T71" s="38">
        <f t="shared" si="14"/>
        <v>0.77204870603946374</v>
      </c>
      <c r="U71" s="38">
        <f t="shared" si="15"/>
        <v>2.5260496531539722E-2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207682459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37583183</v>
      </c>
      <c r="K72" s="38">
        <f t="shared" si="10"/>
        <v>0.18096464757286027</v>
      </c>
      <c r="L72" s="33">
        <v>0</v>
      </c>
      <c r="M72" s="38">
        <f t="shared" si="11"/>
        <v>0</v>
      </c>
      <c r="N72" s="33">
        <f t="shared" si="12"/>
        <v>121617173</v>
      </c>
      <c r="O72" s="38">
        <f t="shared" si="13"/>
        <v>0.58559193484896088</v>
      </c>
      <c r="P72" s="33">
        <v>36179581</v>
      </c>
      <c r="Q72" s="33">
        <v>202924034</v>
      </c>
      <c r="R72" s="33">
        <v>202924034</v>
      </c>
      <c r="S72" s="33">
        <v>116070639</v>
      </c>
      <c r="T72" s="38">
        <f t="shared" si="14"/>
        <v>0.57199059525891349</v>
      </c>
      <c r="U72" s="38">
        <f t="shared" si="15"/>
        <v>3.8795418885586352E-2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106773017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56484741</v>
      </c>
      <c r="K73" s="38">
        <f t="shared" si="10"/>
        <v>0.52901699874229458</v>
      </c>
      <c r="L73" s="33">
        <v>0</v>
      </c>
      <c r="M73" s="38">
        <f t="shared" si="11"/>
        <v>0</v>
      </c>
      <c r="N73" s="33">
        <f t="shared" si="12"/>
        <v>188347635</v>
      </c>
      <c r="O73" s="38">
        <f t="shared" si="13"/>
        <v>1.7640003091792378</v>
      </c>
      <c r="P73" s="33">
        <v>62488203</v>
      </c>
      <c r="Q73" s="33">
        <v>78871216</v>
      </c>
      <c r="R73" s="33">
        <v>94871216</v>
      </c>
      <c r="S73" s="33">
        <v>190377913</v>
      </c>
      <c r="T73" s="38">
        <f t="shared" si="14"/>
        <v>2.0066983541140657</v>
      </c>
      <c r="U73" s="38">
        <f t="shared" si="15"/>
        <v>-9.6073526070192816E-2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1099338490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436336638</v>
      </c>
      <c r="K74" s="38">
        <f t="shared" si="10"/>
        <v>0.39690836077248598</v>
      </c>
      <c r="L74" s="33">
        <v>0</v>
      </c>
      <c r="M74" s="38">
        <f t="shared" si="11"/>
        <v>0</v>
      </c>
      <c r="N74" s="33">
        <f t="shared" si="12"/>
        <v>874833049</v>
      </c>
      <c r="O74" s="38">
        <f t="shared" si="13"/>
        <v>0.795781333008726</v>
      </c>
      <c r="P74" s="33">
        <v>248794130</v>
      </c>
      <c r="Q74" s="33">
        <v>1113073207</v>
      </c>
      <c r="R74" s="33">
        <v>1242363967</v>
      </c>
      <c r="S74" s="33">
        <v>992256352</v>
      </c>
      <c r="T74" s="38">
        <f t="shared" si="14"/>
        <v>0.79868410414063462</v>
      </c>
      <c r="U74" s="38">
        <f t="shared" si="15"/>
        <v>0.75380600016567922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92041146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21137524</v>
      </c>
      <c r="K75" s="38">
        <f t="shared" si="10"/>
        <v>0.22965298585048038</v>
      </c>
      <c r="L75" s="33">
        <v>0</v>
      </c>
      <c r="M75" s="38">
        <f t="shared" si="11"/>
        <v>0</v>
      </c>
      <c r="N75" s="33">
        <f t="shared" si="12"/>
        <v>58418858</v>
      </c>
      <c r="O75" s="38">
        <f t="shared" si="13"/>
        <v>0.63470372261553543</v>
      </c>
      <c r="P75" s="33">
        <v>51393154</v>
      </c>
      <c r="Q75" s="33">
        <v>89180820</v>
      </c>
      <c r="R75" s="33">
        <v>100678820</v>
      </c>
      <c r="S75" s="33">
        <v>61857707</v>
      </c>
      <c r="T75" s="38">
        <f t="shared" si="14"/>
        <v>0.61440635676898081</v>
      </c>
      <c r="U75" s="38">
        <f t="shared" si="15"/>
        <v>-0.58870934443914458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74620573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17545365</v>
      </c>
      <c r="K76" s="38">
        <f t="shared" si="10"/>
        <v>0.23512771739236041</v>
      </c>
      <c r="L76" s="33">
        <v>0</v>
      </c>
      <c r="M76" s="38">
        <f t="shared" si="11"/>
        <v>0</v>
      </c>
      <c r="N76" s="33">
        <f t="shared" si="12"/>
        <v>29409029</v>
      </c>
      <c r="O76" s="38">
        <f t="shared" si="13"/>
        <v>0.39411422102052207</v>
      </c>
      <c r="P76" s="33">
        <v>32393496</v>
      </c>
      <c r="Q76" s="33">
        <v>86689962</v>
      </c>
      <c r="R76" s="33">
        <v>79263660</v>
      </c>
      <c r="S76" s="33">
        <v>68090120</v>
      </c>
      <c r="T76" s="38">
        <f t="shared" si="14"/>
        <v>0.85903325685440213</v>
      </c>
      <c r="U76" s="38">
        <f t="shared" si="15"/>
        <v>-0.45836766121199146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141967190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37079602</v>
      </c>
      <c r="K77" s="38">
        <f t="shared" si="10"/>
        <v>0.26118430603578191</v>
      </c>
      <c r="L77" s="33">
        <v>0</v>
      </c>
      <c r="M77" s="38">
        <f t="shared" si="11"/>
        <v>0</v>
      </c>
      <c r="N77" s="33">
        <f t="shared" si="12"/>
        <v>133825115</v>
      </c>
      <c r="O77" s="38">
        <f t="shared" si="13"/>
        <v>0.94264819216327378</v>
      </c>
      <c r="P77" s="33">
        <v>30768822</v>
      </c>
      <c r="Q77" s="33">
        <v>134685997</v>
      </c>
      <c r="R77" s="33">
        <v>145210679</v>
      </c>
      <c r="S77" s="33">
        <v>135600059</v>
      </c>
      <c r="T77" s="38">
        <f t="shared" si="14"/>
        <v>0.93381602464650693</v>
      </c>
      <c r="U77" s="38">
        <f t="shared" si="15"/>
        <v>0.20510307479434875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1842363881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633426554</v>
      </c>
      <c r="K78" s="39">
        <f t="shared" si="10"/>
        <v>0.3438118606928986</v>
      </c>
      <c r="L78" s="34">
        <f>SUM(L71:L77)</f>
        <v>0</v>
      </c>
      <c r="M78" s="39">
        <f t="shared" si="11"/>
        <v>0</v>
      </c>
      <c r="N78" s="34">
        <f t="shared" si="12"/>
        <v>1487132843</v>
      </c>
      <c r="O78" s="39">
        <f t="shared" si="13"/>
        <v>0.80718736311353034</v>
      </c>
      <c r="P78" s="34">
        <f>SUM(P71:P77)</f>
        <v>488605264</v>
      </c>
      <c r="Q78" s="34">
        <f>SUM(Q71:Q77)</f>
        <v>1822268168</v>
      </c>
      <c r="R78" s="34">
        <f>SUM(R71:R77)</f>
        <v>1965863356</v>
      </c>
      <c r="S78" s="34">
        <f>SUM(S71:S77)</f>
        <v>1641883044</v>
      </c>
      <c r="T78" s="39">
        <f t="shared" si="14"/>
        <v>0.83519693217171909</v>
      </c>
      <c r="U78" s="39">
        <f t="shared" si="15"/>
        <v>0.29639731838828487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88668763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21249441</v>
      </c>
      <c r="K79" s="38">
        <f t="shared" si="10"/>
        <v>0.23964968362082598</v>
      </c>
      <c r="L79" s="33">
        <v>0</v>
      </c>
      <c r="M79" s="38">
        <f t="shared" si="11"/>
        <v>0</v>
      </c>
      <c r="N79" s="33">
        <f t="shared" si="12"/>
        <v>58646300</v>
      </c>
      <c r="O79" s="38">
        <f t="shared" si="13"/>
        <v>0.6614087984964897</v>
      </c>
      <c r="P79" s="33">
        <v>20928142</v>
      </c>
      <c r="Q79" s="33">
        <v>91917290</v>
      </c>
      <c r="R79" s="33">
        <v>91833566</v>
      </c>
      <c r="S79" s="33">
        <v>63231397</v>
      </c>
      <c r="T79" s="38">
        <f t="shared" si="14"/>
        <v>0.68854341341813952</v>
      </c>
      <c r="U79" s="38">
        <f t="shared" si="15"/>
        <v>1.535248566260683E-2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298293025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99240563</v>
      </c>
      <c r="K80" s="38">
        <f t="shared" si="10"/>
        <v>0.33269488282536946</v>
      </c>
      <c r="L80" s="33">
        <v>0</v>
      </c>
      <c r="M80" s="38">
        <f t="shared" si="11"/>
        <v>0</v>
      </c>
      <c r="N80" s="33">
        <f t="shared" si="12"/>
        <v>283148048</v>
      </c>
      <c r="O80" s="38">
        <f t="shared" si="13"/>
        <v>0.9492278540539123</v>
      </c>
      <c r="P80" s="33">
        <v>80098928</v>
      </c>
      <c r="Q80" s="33">
        <v>324588146</v>
      </c>
      <c r="R80" s="33">
        <v>360274213</v>
      </c>
      <c r="S80" s="33">
        <v>330898070</v>
      </c>
      <c r="T80" s="38">
        <f t="shared" si="14"/>
        <v>0.91846171071921823</v>
      </c>
      <c r="U80" s="38">
        <f t="shared" si="15"/>
        <v>0.23897492111255225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166315360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43382516</v>
      </c>
      <c r="K81" s="38">
        <f t="shared" si="10"/>
        <v>0.26084491534636367</v>
      </c>
      <c r="L81" s="33">
        <v>0</v>
      </c>
      <c r="M81" s="38">
        <f t="shared" si="11"/>
        <v>0</v>
      </c>
      <c r="N81" s="33">
        <f t="shared" si="12"/>
        <v>188475595</v>
      </c>
      <c r="O81" s="38">
        <f t="shared" si="13"/>
        <v>1.1332422633724268</v>
      </c>
      <c r="P81" s="33">
        <v>66397289</v>
      </c>
      <c r="Q81" s="33">
        <v>158532680</v>
      </c>
      <c r="R81" s="33">
        <v>183108610</v>
      </c>
      <c r="S81" s="33">
        <v>198330398</v>
      </c>
      <c r="T81" s="38">
        <f t="shared" si="14"/>
        <v>1.0831298320707039</v>
      </c>
      <c r="U81" s="38">
        <f t="shared" si="15"/>
        <v>-0.34662217910734272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145753913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42946026</v>
      </c>
      <c r="K82" s="38">
        <f t="shared" si="10"/>
        <v>0.29464749944655</v>
      </c>
      <c r="L82" s="33">
        <v>0</v>
      </c>
      <c r="M82" s="38">
        <f t="shared" si="11"/>
        <v>0</v>
      </c>
      <c r="N82" s="33">
        <f t="shared" si="12"/>
        <v>125439158</v>
      </c>
      <c r="O82" s="38">
        <f t="shared" si="13"/>
        <v>0.86062291857646389</v>
      </c>
      <c r="P82" s="33">
        <v>68175455</v>
      </c>
      <c r="Q82" s="33">
        <v>163148579</v>
      </c>
      <c r="R82" s="33">
        <v>179981579</v>
      </c>
      <c r="S82" s="33">
        <v>175818897</v>
      </c>
      <c r="T82" s="38">
        <f t="shared" si="14"/>
        <v>0.97687162195637811</v>
      </c>
      <c r="U82" s="38">
        <f t="shared" si="15"/>
        <v>-0.3700661623747139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178522401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43815847</v>
      </c>
      <c r="K83" s="38">
        <f t="shared" si="10"/>
        <v>0.2454361287690725</v>
      </c>
      <c r="L83" s="33">
        <v>0</v>
      </c>
      <c r="M83" s="38">
        <f t="shared" si="11"/>
        <v>0</v>
      </c>
      <c r="N83" s="33">
        <f t="shared" si="12"/>
        <v>170528493</v>
      </c>
      <c r="O83" s="38">
        <f t="shared" si="13"/>
        <v>0.9552218211539738</v>
      </c>
      <c r="P83" s="33">
        <v>49853264</v>
      </c>
      <c r="Q83" s="33">
        <v>172673000</v>
      </c>
      <c r="R83" s="33">
        <v>180883000</v>
      </c>
      <c r="S83" s="33">
        <v>166806983</v>
      </c>
      <c r="T83" s="38">
        <f t="shared" si="14"/>
        <v>0.9221816478054875</v>
      </c>
      <c r="U83" s="38">
        <f t="shared" si="15"/>
        <v>-0.12110374558424097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877553462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250634393</v>
      </c>
      <c r="K84" s="39">
        <f t="shared" si="10"/>
        <v>0.28560583924857219</v>
      </c>
      <c r="L84" s="34">
        <f>SUM(L79:L83)</f>
        <v>0</v>
      </c>
      <c r="M84" s="39">
        <f t="shared" si="11"/>
        <v>0</v>
      </c>
      <c r="N84" s="34">
        <f t="shared" si="12"/>
        <v>826237594</v>
      </c>
      <c r="O84" s="39">
        <f t="shared" si="13"/>
        <v>0.94152394102229642</v>
      </c>
      <c r="P84" s="34">
        <f>SUM(P79:P83)</f>
        <v>285453078</v>
      </c>
      <c r="Q84" s="34">
        <f>SUM(Q79:Q83)</f>
        <v>910859695</v>
      </c>
      <c r="R84" s="34">
        <f>SUM(R79:R83)</f>
        <v>996080968</v>
      </c>
      <c r="S84" s="34">
        <f>SUM(S79:S83)</f>
        <v>935085745</v>
      </c>
      <c r="T84" s="39">
        <f t="shared" si="14"/>
        <v>0.93876479426921444</v>
      </c>
      <c r="U84" s="39">
        <f t="shared" si="15"/>
        <v>-0.12197691208640604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7061976632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1249013125</v>
      </c>
      <c r="K85" s="39">
        <f t="shared" si="10"/>
        <v>0.17686452251064316</v>
      </c>
      <c r="L85" s="34">
        <f>SUM(L57,L59:L62,L64:L69,L71:L77,L79:L83)</f>
        <v>0</v>
      </c>
      <c r="M85" s="39">
        <f t="shared" si="11"/>
        <v>0</v>
      </c>
      <c r="N85" s="34">
        <f t="shared" si="12"/>
        <v>4952348344</v>
      </c>
      <c r="O85" s="39">
        <f t="shared" si="13"/>
        <v>0.70126943235118877</v>
      </c>
      <c r="P85" s="34">
        <f>SUM(P57,P59:P62,P64:P69,P71:P77,P79:P83)</f>
        <v>1595242905</v>
      </c>
      <c r="Q85" s="34">
        <f>SUM(Q57,Q59:Q62,Q64:Q69,Q71:Q77,Q79:Q83)</f>
        <v>6525844638</v>
      </c>
      <c r="R85" s="34">
        <f>SUM(R57,R59:R62,R64:R69,R71:R77,R79:R83)</f>
        <v>6554997491</v>
      </c>
      <c r="S85" s="34">
        <f>SUM(S57,S59:S62,S64:S69,S71:S77,S79:S83)</f>
        <v>5053549766</v>
      </c>
      <c r="T85" s="39">
        <f t="shared" si="14"/>
        <v>0.77094610225839366</v>
      </c>
      <c r="U85" s="39">
        <f t="shared" si="15"/>
        <v>-0.21703890919358138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10570934197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2711302645</v>
      </c>
      <c r="K88" s="38">
        <f t="shared" ref="K88:K99" si="18">IF(($E88      =0),0,($J88      /$E88      ))</f>
        <v>0.25648656915956014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8899721533</v>
      </c>
      <c r="O88" s="38">
        <f t="shared" ref="O88:O99" si="21">IF(($E88      =0),0,($N88      /$E88      ))</f>
        <v>0.84190492222775493</v>
      </c>
      <c r="P88" s="33">
        <v>2346720810</v>
      </c>
      <c r="Q88" s="33">
        <v>9081728210</v>
      </c>
      <c r="R88" s="33">
        <v>9006862773</v>
      </c>
      <c r="S88" s="33">
        <v>7395660441</v>
      </c>
      <c r="T88" s="38">
        <f t="shared" ref="T88:T99" si="22">IF(($R88      =0),0,($S88      /$R88      ))</f>
        <v>0.82111392472527456</v>
      </c>
      <c r="U88" s="38">
        <f t="shared" ref="U88:U99" si="23">IF(($P88      =0),0,(($J88      /$P88      )-1))</f>
        <v>0.15535799292630803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39117711057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11518028706</v>
      </c>
      <c r="K89" s="38">
        <f t="shared" si="18"/>
        <v>0.29444536489409145</v>
      </c>
      <c r="L89" s="33">
        <v>0</v>
      </c>
      <c r="M89" s="38">
        <f t="shared" si="19"/>
        <v>0</v>
      </c>
      <c r="N89" s="33">
        <f t="shared" si="20"/>
        <v>35522347016</v>
      </c>
      <c r="O89" s="38">
        <f t="shared" si="21"/>
        <v>0.90808858842070161</v>
      </c>
      <c r="P89" s="33">
        <v>10189916979</v>
      </c>
      <c r="Q89" s="33">
        <v>44380064626</v>
      </c>
      <c r="R89" s="33">
        <v>38330415644</v>
      </c>
      <c r="S89" s="33">
        <v>33024871703</v>
      </c>
      <c r="T89" s="38">
        <f t="shared" si="22"/>
        <v>0.86158397053984215</v>
      </c>
      <c r="U89" s="38">
        <f t="shared" si="23"/>
        <v>0.13033587317119988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13792367068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4910932880</v>
      </c>
      <c r="K90" s="38">
        <f t="shared" si="18"/>
        <v>0.3560616430658935</v>
      </c>
      <c r="L90" s="33">
        <v>0</v>
      </c>
      <c r="M90" s="38">
        <f t="shared" si="19"/>
        <v>0</v>
      </c>
      <c r="N90" s="33">
        <f t="shared" si="20"/>
        <v>11203304264</v>
      </c>
      <c r="O90" s="38">
        <f t="shared" si="21"/>
        <v>0.81228292495151566</v>
      </c>
      <c r="P90" s="33">
        <v>3349207023</v>
      </c>
      <c r="Q90" s="33">
        <v>13413636706</v>
      </c>
      <c r="R90" s="33">
        <v>13948805445</v>
      </c>
      <c r="S90" s="33">
        <v>10988835463</v>
      </c>
      <c r="T90" s="38">
        <f t="shared" si="22"/>
        <v>0.78779760075720229</v>
      </c>
      <c r="U90" s="38">
        <f t="shared" si="23"/>
        <v>0.46629719998649355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63481012322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19140264231</v>
      </c>
      <c r="K91" s="39">
        <f t="shared" si="18"/>
        <v>0.30151164152696952</v>
      </c>
      <c r="L91" s="34">
        <f>SUM(L88:L90)</f>
        <v>0</v>
      </c>
      <c r="M91" s="39">
        <f t="shared" si="19"/>
        <v>0</v>
      </c>
      <c r="N91" s="34">
        <f t="shared" si="20"/>
        <v>55625372813</v>
      </c>
      <c r="O91" s="39">
        <f t="shared" si="21"/>
        <v>0.87625213868434881</v>
      </c>
      <c r="P91" s="34">
        <f>SUM(P88:P90)</f>
        <v>15885844812</v>
      </c>
      <c r="Q91" s="34">
        <f>SUM(Q88:Q90)</f>
        <v>66875429542</v>
      </c>
      <c r="R91" s="34">
        <f>SUM(R88:R90)</f>
        <v>61286083862</v>
      </c>
      <c r="S91" s="34">
        <f>SUM(S88:S90)</f>
        <v>51409367607</v>
      </c>
      <c r="T91" s="39">
        <f t="shared" si="22"/>
        <v>0.83884243155037053</v>
      </c>
      <c r="U91" s="39">
        <f t="shared" si="23"/>
        <v>0.20486284849903891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944175356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254410690</v>
      </c>
      <c r="K92" s="38">
        <f t="shared" si="18"/>
        <v>0.26945279643583497</v>
      </c>
      <c r="L92" s="33">
        <v>0</v>
      </c>
      <c r="M92" s="38">
        <f t="shared" si="19"/>
        <v>0</v>
      </c>
      <c r="N92" s="33">
        <f t="shared" si="20"/>
        <v>730906532</v>
      </c>
      <c r="O92" s="38">
        <f t="shared" si="21"/>
        <v>0.77412159442128037</v>
      </c>
      <c r="P92" s="33">
        <v>243769644</v>
      </c>
      <c r="Q92" s="33">
        <v>976567758</v>
      </c>
      <c r="R92" s="33">
        <v>977272829</v>
      </c>
      <c r="S92" s="33">
        <v>726810061</v>
      </c>
      <c r="T92" s="38">
        <f t="shared" si="22"/>
        <v>0.74371254314285251</v>
      </c>
      <c r="U92" s="38">
        <f t="shared" si="23"/>
        <v>4.3652055380611676E-2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374143501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93584567</v>
      </c>
      <c r="K93" s="38">
        <f t="shared" si="18"/>
        <v>0.25013014191044308</v>
      </c>
      <c r="L93" s="33">
        <v>0</v>
      </c>
      <c r="M93" s="38">
        <f t="shared" si="19"/>
        <v>0</v>
      </c>
      <c r="N93" s="33">
        <f t="shared" si="20"/>
        <v>301394930</v>
      </c>
      <c r="O93" s="38">
        <f t="shared" si="21"/>
        <v>0.80555970956181333</v>
      </c>
      <c r="P93" s="33">
        <v>96111607</v>
      </c>
      <c r="Q93" s="33">
        <v>366302001</v>
      </c>
      <c r="R93" s="33">
        <v>388391242</v>
      </c>
      <c r="S93" s="33">
        <v>295963916</v>
      </c>
      <c r="T93" s="38">
        <f t="shared" si="22"/>
        <v>0.7620252055014155</v>
      </c>
      <c r="U93" s="38">
        <f t="shared" si="23"/>
        <v>-2.6292766075589613E-2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320873677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78545670</v>
      </c>
      <c r="K94" s="38">
        <f t="shared" si="18"/>
        <v>0.24478689163399339</v>
      </c>
      <c r="L94" s="33">
        <v>0</v>
      </c>
      <c r="M94" s="38">
        <f t="shared" si="19"/>
        <v>0</v>
      </c>
      <c r="N94" s="33">
        <f t="shared" si="20"/>
        <v>275437059</v>
      </c>
      <c r="O94" s="38">
        <f t="shared" si="21"/>
        <v>0.85839717852580344</v>
      </c>
      <c r="P94" s="33">
        <v>74448384</v>
      </c>
      <c r="Q94" s="33">
        <v>292192191</v>
      </c>
      <c r="R94" s="33">
        <v>319743462</v>
      </c>
      <c r="S94" s="33">
        <v>275455083</v>
      </c>
      <c r="T94" s="38">
        <f t="shared" si="22"/>
        <v>0.86148777296969403</v>
      </c>
      <c r="U94" s="38">
        <f t="shared" si="23"/>
        <v>5.5035257716272268E-2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302228550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74713431</v>
      </c>
      <c r="K95" s="38">
        <f t="shared" si="18"/>
        <v>0.24720838253037311</v>
      </c>
      <c r="L95" s="33">
        <v>0</v>
      </c>
      <c r="M95" s="38">
        <f t="shared" si="19"/>
        <v>0</v>
      </c>
      <c r="N95" s="33">
        <f t="shared" si="20"/>
        <v>294407823</v>
      </c>
      <c r="O95" s="38">
        <f t="shared" si="21"/>
        <v>0.97412313628212821</v>
      </c>
      <c r="P95" s="33">
        <v>73920320</v>
      </c>
      <c r="Q95" s="33">
        <v>305552851</v>
      </c>
      <c r="R95" s="33">
        <v>304412347</v>
      </c>
      <c r="S95" s="33">
        <v>302636774</v>
      </c>
      <c r="T95" s="38">
        <f t="shared" si="22"/>
        <v>0.99416721096401517</v>
      </c>
      <c r="U95" s="38">
        <f t="shared" si="23"/>
        <v>1.0729269029138511E-2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1941421084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501254358</v>
      </c>
      <c r="K96" s="39">
        <f t="shared" si="18"/>
        <v>0.25818940678610658</v>
      </c>
      <c r="L96" s="34">
        <f>SUM(L92:L95)</f>
        <v>0</v>
      </c>
      <c r="M96" s="39">
        <f t="shared" si="19"/>
        <v>0</v>
      </c>
      <c r="N96" s="34">
        <f t="shared" si="20"/>
        <v>1602146344</v>
      </c>
      <c r="O96" s="39">
        <f t="shared" si="21"/>
        <v>0.82524412514312639</v>
      </c>
      <c r="P96" s="34">
        <f>SUM(P92:P95)</f>
        <v>488249955</v>
      </c>
      <c r="Q96" s="34">
        <f>SUM(Q92:Q95)</f>
        <v>1940614801</v>
      </c>
      <c r="R96" s="34">
        <f>SUM(R92:R95)</f>
        <v>1989819880</v>
      </c>
      <c r="S96" s="34">
        <f>SUM(S92:S95)</f>
        <v>1600865834</v>
      </c>
      <c r="T96" s="39">
        <f t="shared" si="22"/>
        <v>0.8045280128571235</v>
      </c>
      <c r="U96" s="39">
        <f t="shared" si="23"/>
        <v>2.6634724421019218E-2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612545236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157285355</v>
      </c>
      <c r="K97" s="38">
        <f t="shared" si="18"/>
        <v>0.2567734524018076</v>
      </c>
      <c r="L97" s="33">
        <v>0</v>
      </c>
      <c r="M97" s="38">
        <f t="shared" si="19"/>
        <v>0</v>
      </c>
      <c r="N97" s="33">
        <f t="shared" si="20"/>
        <v>456378522</v>
      </c>
      <c r="O97" s="38">
        <f t="shared" si="21"/>
        <v>0.74505276537649867</v>
      </c>
      <c r="P97" s="33">
        <v>132586132</v>
      </c>
      <c r="Q97" s="33">
        <v>768249709</v>
      </c>
      <c r="R97" s="33">
        <v>759097681</v>
      </c>
      <c r="S97" s="33">
        <v>399588587</v>
      </c>
      <c r="T97" s="38">
        <f t="shared" si="22"/>
        <v>0.52639943053652938</v>
      </c>
      <c r="U97" s="38">
        <f t="shared" si="23"/>
        <v>0.18628813306055259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1072422437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206273193</v>
      </c>
      <c r="K98" s="38">
        <f t="shared" si="18"/>
        <v>0.19234322770887718</v>
      </c>
      <c r="L98" s="33">
        <v>0</v>
      </c>
      <c r="M98" s="38">
        <f t="shared" si="19"/>
        <v>0</v>
      </c>
      <c r="N98" s="33">
        <f t="shared" si="20"/>
        <v>625478113</v>
      </c>
      <c r="O98" s="38">
        <f t="shared" si="21"/>
        <v>0.58323855546114423</v>
      </c>
      <c r="P98" s="33">
        <v>205372786</v>
      </c>
      <c r="Q98" s="33">
        <v>855614827</v>
      </c>
      <c r="R98" s="33">
        <v>906547661</v>
      </c>
      <c r="S98" s="33">
        <v>1844400379</v>
      </c>
      <c r="T98" s="38">
        <f t="shared" si="22"/>
        <v>2.0345321689600611</v>
      </c>
      <c r="U98" s="38">
        <f t="shared" si="23"/>
        <v>4.3842566366121272E-3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586235807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198540378</v>
      </c>
      <c r="K99" s="38">
        <f t="shared" si="18"/>
        <v>0.33866982471782042</v>
      </c>
      <c r="L99" s="33">
        <v>0</v>
      </c>
      <c r="M99" s="38">
        <f t="shared" si="19"/>
        <v>0</v>
      </c>
      <c r="N99" s="33">
        <f t="shared" si="20"/>
        <v>545304252</v>
      </c>
      <c r="O99" s="38">
        <f t="shared" si="21"/>
        <v>0.93017902606552993</v>
      </c>
      <c r="P99" s="33">
        <v>146266365</v>
      </c>
      <c r="Q99" s="33">
        <v>439370392</v>
      </c>
      <c r="R99" s="33">
        <v>465574451</v>
      </c>
      <c r="S99" s="33">
        <v>346447843</v>
      </c>
      <c r="T99" s="38">
        <f t="shared" si="22"/>
        <v>0.74412984272627103</v>
      </c>
      <c r="U99" s="38">
        <f t="shared" si="23"/>
        <v>0.35738915778757474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53655657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-41147949</v>
      </c>
      <c r="K100" s="38">
        <f>IF(($E100     =0),0,($J100     /$E100     ))</f>
        <v>-0.76688929556859209</v>
      </c>
      <c r="L100" s="33">
        <v>0</v>
      </c>
      <c r="M100" s="38">
        <f>IF(($E100     =0),0,($L100     /$E100     ))</f>
        <v>0</v>
      </c>
      <c r="N100" s="33">
        <f>$F100     +$H100     +$J100</f>
        <v>56799727</v>
      </c>
      <c r="O100" s="38">
        <f>IF(($E100     =0),0,($N100     /$E100     ))</f>
        <v>1.0585971764356552</v>
      </c>
      <c r="P100" s="33">
        <v>12140699</v>
      </c>
      <c r="Q100" s="33">
        <v>60839062</v>
      </c>
      <c r="R100" s="33">
        <v>60839064</v>
      </c>
      <c r="S100" s="33">
        <v>50927825</v>
      </c>
      <c r="T100" s="38">
        <f>IF(($R100     =0),0,($S100     /$R100     ))</f>
        <v>0.83709086977406488</v>
      </c>
      <c r="U100" s="38">
        <f>IF(($P100     =0),0,(($J100     /$P100     )-1))</f>
        <v>-4.3892569941813075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2324859137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520950977</v>
      </c>
      <c r="K101" s="39">
        <f>IF(($E101     =0),0,($J101     /$E101     ))</f>
        <v>0.22407851241784718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1683960614</v>
      </c>
      <c r="O101" s="39">
        <f>IF(($E101     =0),0,($N101     /$E101     ))</f>
        <v>0.72432801936249092</v>
      </c>
      <c r="P101" s="34">
        <f>SUM(P97:P100)</f>
        <v>496365982</v>
      </c>
      <c r="Q101" s="34">
        <f>SUM(Q97:Q100)</f>
        <v>2124073990</v>
      </c>
      <c r="R101" s="34">
        <f>SUM(R97:R100)</f>
        <v>2192058857</v>
      </c>
      <c r="S101" s="34">
        <f>SUM(S97:S100)</f>
        <v>2641364634</v>
      </c>
      <c r="T101" s="39">
        <f>IF(($R101     =0),0,($S101     /$R101     ))</f>
        <v>1.2049697596235664</v>
      </c>
      <c r="U101" s="39">
        <f>IF(($P101     =0),0,(($J101     /$P101     )-1))</f>
        <v>4.9529975646074753E-2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67747292543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20162469566</v>
      </c>
      <c r="K102" s="39">
        <f>IF(($E102     =0),0,($J102     /$E102     ))</f>
        <v>0.29761292015031665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58911479771</v>
      </c>
      <c r="O102" s="39">
        <f>IF(($E102     =0),0,($N102     /$E102     ))</f>
        <v>0.86957688727720295</v>
      </c>
      <c r="P102" s="34">
        <f>SUM(P88:P90,P92:P95,P97:P100)</f>
        <v>16870460749</v>
      </c>
      <c r="Q102" s="34">
        <f>SUM(Q88:Q90,Q92:Q95,Q97:Q100)</f>
        <v>70940118333</v>
      </c>
      <c r="R102" s="34">
        <f>SUM(R88:R90,R92:R95,R97:R100)</f>
        <v>65467962599</v>
      </c>
      <c r="S102" s="34">
        <f>SUM(S88:S90,S92:S95,S97:S100)</f>
        <v>55651598075</v>
      </c>
      <c r="T102" s="39">
        <f>IF(($R102     =0),0,($S102     /$R102     ))</f>
        <v>0.85005849984783333</v>
      </c>
      <c r="U102" s="39">
        <f>IF(($P102     =0),0,(($J102     /$P102     )-1))</f>
        <v>0.19513449371530256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15341514750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3821454672</v>
      </c>
      <c r="K105" s="38">
        <f t="shared" ref="K105:K136" si="26">IF(($E105     =0),0,($J105     /$E105     ))</f>
        <v>0.24909239630330507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13194706473</v>
      </c>
      <c r="O105" s="38">
        <f t="shared" ref="O105:O136" si="29">IF(($E105     =0),0,($N105     /$E105     ))</f>
        <v>0.86006542952350906</v>
      </c>
      <c r="P105" s="33">
        <v>3391757226</v>
      </c>
      <c r="Q105" s="33">
        <v>14810507320</v>
      </c>
      <c r="R105" s="33">
        <v>14709048763</v>
      </c>
      <c r="S105" s="33">
        <v>12683627660</v>
      </c>
      <c r="T105" s="38">
        <f t="shared" ref="T105:T136" si="30">IF(($R105     =0),0,($S105     /$R105     ))</f>
        <v>0.86230101377494495</v>
      </c>
      <c r="U105" s="38">
        <f t="shared" ref="U105:U136" si="31">IF(($P105     =0),0,(($J105     /$P105     )-1))</f>
        <v>0.12668873901294964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15341514750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3821454672</v>
      </c>
      <c r="K106" s="39">
        <f t="shared" si="26"/>
        <v>0.24909239630330507</v>
      </c>
      <c r="L106" s="34">
        <f>L105</f>
        <v>0</v>
      </c>
      <c r="M106" s="39">
        <f t="shared" si="27"/>
        <v>0</v>
      </c>
      <c r="N106" s="34">
        <f t="shared" si="28"/>
        <v>13194706473</v>
      </c>
      <c r="O106" s="39">
        <f t="shared" si="29"/>
        <v>0.86006542952350906</v>
      </c>
      <c r="P106" s="34">
        <f>P105</f>
        <v>3391757226</v>
      </c>
      <c r="Q106" s="34">
        <f>Q105</f>
        <v>14810507320</v>
      </c>
      <c r="R106" s="34">
        <f>R105</f>
        <v>14709048763</v>
      </c>
      <c r="S106" s="34">
        <f>S105</f>
        <v>12683627660</v>
      </c>
      <c r="T106" s="39">
        <f t="shared" si="30"/>
        <v>0.86230101377494495</v>
      </c>
      <c r="U106" s="39">
        <f t="shared" si="31"/>
        <v>0.12668873901294964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126627530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25033425</v>
      </c>
      <c r="K107" s="38">
        <f t="shared" si="26"/>
        <v>0.19769338468498912</v>
      </c>
      <c r="L107" s="33">
        <v>0</v>
      </c>
      <c r="M107" s="38">
        <f t="shared" si="27"/>
        <v>0</v>
      </c>
      <c r="N107" s="33">
        <f t="shared" si="28"/>
        <v>98996562</v>
      </c>
      <c r="O107" s="38">
        <f t="shared" si="29"/>
        <v>0.78179335883752921</v>
      </c>
      <c r="P107" s="33">
        <v>25743062</v>
      </c>
      <c r="Q107" s="33">
        <v>125571215</v>
      </c>
      <c r="R107" s="33">
        <v>117647268</v>
      </c>
      <c r="S107" s="33">
        <v>94735447</v>
      </c>
      <c r="T107" s="38">
        <f t="shared" si="30"/>
        <v>0.80524986776573515</v>
      </c>
      <c r="U107" s="38">
        <f t="shared" si="31"/>
        <v>-2.7566145783279428E-2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145183377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44804019</v>
      </c>
      <c r="K108" s="38">
        <f t="shared" si="26"/>
        <v>0.30860295390428893</v>
      </c>
      <c r="L108" s="33">
        <v>0</v>
      </c>
      <c r="M108" s="38">
        <f t="shared" si="27"/>
        <v>0</v>
      </c>
      <c r="N108" s="33">
        <f t="shared" si="28"/>
        <v>173539612</v>
      </c>
      <c r="O108" s="38">
        <f t="shared" si="29"/>
        <v>1.1953132347927131</v>
      </c>
      <c r="P108" s="33">
        <v>36520488</v>
      </c>
      <c r="Q108" s="33">
        <v>146327330</v>
      </c>
      <c r="R108" s="33">
        <v>141891019</v>
      </c>
      <c r="S108" s="33">
        <v>169746979</v>
      </c>
      <c r="T108" s="38">
        <f t="shared" si="30"/>
        <v>1.1963194020052812</v>
      </c>
      <c r="U108" s="38">
        <f t="shared" si="31"/>
        <v>0.22681873801905383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54788388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-96793</v>
      </c>
      <c r="K109" s="38">
        <f t="shared" si="26"/>
        <v>-1.7666699739368129E-3</v>
      </c>
      <c r="L109" s="33">
        <v>0</v>
      </c>
      <c r="M109" s="38">
        <f t="shared" si="27"/>
        <v>0</v>
      </c>
      <c r="N109" s="33">
        <f t="shared" si="28"/>
        <v>42757526</v>
      </c>
      <c r="O109" s="38">
        <f t="shared" si="29"/>
        <v>0.78041219245216709</v>
      </c>
      <c r="P109" s="33">
        <v>8799051</v>
      </c>
      <c r="Q109" s="33">
        <v>77159760</v>
      </c>
      <c r="R109" s="33">
        <v>76675760</v>
      </c>
      <c r="S109" s="33">
        <v>42026042</v>
      </c>
      <c r="T109" s="38">
        <f t="shared" si="30"/>
        <v>0.5481007557016716</v>
      </c>
      <c r="U109" s="38">
        <f t="shared" si="31"/>
        <v>-1.0110003908376028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506441493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132510926</v>
      </c>
      <c r="K110" s="38">
        <f t="shared" si="26"/>
        <v>0.26165100575596006</v>
      </c>
      <c r="L110" s="33">
        <v>0</v>
      </c>
      <c r="M110" s="38">
        <f t="shared" si="27"/>
        <v>0</v>
      </c>
      <c r="N110" s="33">
        <f t="shared" si="28"/>
        <v>449606279</v>
      </c>
      <c r="O110" s="38">
        <f t="shared" si="29"/>
        <v>0.88777536046004824</v>
      </c>
      <c r="P110" s="33">
        <v>127268783</v>
      </c>
      <c r="Q110" s="33">
        <v>492630274</v>
      </c>
      <c r="R110" s="33">
        <v>491044374</v>
      </c>
      <c r="S110" s="33">
        <v>430801209</v>
      </c>
      <c r="T110" s="38">
        <f t="shared" si="30"/>
        <v>0.87731625044542305</v>
      </c>
      <c r="U110" s="38">
        <f t="shared" si="31"/>
        <v>4.118954292192778E-2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531164525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166925099</v>
      </c>
      <c r="K111" s="38">
        <f t="shared" si="26"/>
        <v>0.31426251404873096</v>
      </c>
      <c r="L111" s="33">
        <v>0</v>
      </c>
      <c r="M111" s="38">
        <f t="shared" si="27"/>
        <v>0</v>
      </c>
      <c r="N111" s="33">
        <f t="shared" si="28"/>
        <v>647125395</v>
      </c>
      <c r="O111" s="38">
        <f t="shared" si="29"/>
        <v>1.2183144102102827</v>
      </c>
      <c r="P111" s="33">
        <v>157491189</v>
      </c>
      <c r="Q111" s="33">
        <v>155267643</v>
      </c>
      <c r="R111" s="33">
        <v>252372783</v>
      </c>
      <c r="S111" s="33">
        <v>660889194</v>
      </c>
      <c r="T111" s="38">
        <f t="shared" si="30"/>
        <v>2.6187023265500069</v>
      </c>
      <c r="U111" s="38">
        <f t="shared" si="31"/>
        <v>5.9901192313685625E-2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1364205313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369176676</v>
      </c>
      <c r="K112" s="39">
        <f t="shared" si="26"/>
        <v>0.27061665314009814</v>
      </c>
      <c r="L112" s="34">
        <f>SUM(L107:L111)</f>
        <v>0</v>
      </c>
      <c r="M112" s="39">
        <f t="shared" si="27"/>
        <v>0</v>
      </c>
      <c r="N112" s="34">
        <f t="shared" si="28"/>
        <v>1412025374</v>
      </c>
      <c r="O112" s="39">
        <f t="shared" si="29"/>
        <v>1.0350534194115106</v>
      </c>
      <c r="P112" s="34">
        <f>SUM(P107:P111)</f>
        <v>355822573</v>
      </c>
      <c r="Q112" s="34">
        <f>SUM(Q107:Q111)</f>
        <v>996956222</v>
      </c>
      <c r="R112" s="34">
        <f>SUM(R107:R111)</f>
        <v>1079631204</v>
      </c>
      <c r="S112" s="34">
        <f>SUM(S107:S111)</f>
        <v>1398198871</v>
      </c>
      <c r="T112" s="39">
        <f t="shared" si="30"/>
        <v>1.2950708221656773</v>
      </c>
      <c r="U112" s="39">
        <f t="shared" si="31"/>
        <v>3.7530229989090724E-2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177787291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41992416</v>
      </c>
      <c r="K113" s="38">
        <f t="shared" si="26"/>
        <v>0.23619470077869628</v>
      </c>
      <c r="L113" s="33">
        <v>0</v>
      </c>
      <c r="M113" s="38">
        <f t="shared" si="27"/>
        <v>0</v>
      </c>
      <c r="N113" s="33">
        <f t="shared" si="28"/>
        <v>64099250</v>
      </c>
      <c r="O113" s="38">
        <f t="shared" si="29"/>
        <v>0.36053898813273444</v>
      </c>
      <c r="P113" s="33">
        <v>40202301</v>
      </c>
      <c r="Q113" s="33">
        <v>158155000</v>
      </c>
      <c r="R113" s="33">
        <v>182595000</v>
      </c>
      <c r="S113" s="33">
        <v>252965684</v>
      </c>
      <c r="T113" s="38">
        <f t="shared" si="30"/>
        <v>1.3853921739368549</v>
      </c>
      <c r="U113" s="38">
        <f t="shared" si="31"/>
        <v>4.4527675169637737E-2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249378775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67167601</v>
      </c>
      <c r="K114" s="38">
        <f t="shared" si="26"/>
        <v>0.26933968618620407</v>
      </c>
      <c r="L114" s="33">
        <v>0</v>
      </c>
      <c r="M114" s="38">
        <f t="shared" si="27"/>
        <v>0</v>
      </c>
      <c r="N114" s="33">
        <f t="shared" si="28"/>
        <v>194137539</v>
      </c>
      <c r="O114" s="38">
        <f t="shared" si="29"/>
        <v>0.77848461241338607</v>
      </c>
      <c r="P114" s="33">
        <v>65061081</v>
      </c>
      <c r="Q114" s="33">
        <v>235013605</v>
      </c>
      <c r="R114" s="33">
        <v>239132343</v>
      </c>
      <c r="S114" s="33">
        <v>183564503</v>
      </c>
      <c r="T114" s="38">
        <f t="shared" si="30"/>
        <v>0.76762725065592652</v>
      </c>
      <c r="U114" s="38">
        <f t="shared" si="31"/>
        <v>3.2377574544142584E-2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41467936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8995000</v>
      </c>
      <c r="K115" s="38">
        <f t="shared" si="26"/>
        <v>0.21691458190733195</v>
      </c>
      <c r="L115" s="33">
        <v>0</v>
      </c>
      <c r="M115" s="38">
        <f t="shared" si="27"/>
        <v>0</v>
      </c>
      <c r="N115" s="33">
        <f t="shared" si="28"/>
        <v>32058478</v>
      </c>
      <c r="O115" s="38">
        <f t="shared" si="29"/>
        <v>0.77309075619292944</v>
      </c>
      <c r="P115" s="33">
        <v>8574989</v>
      </c>
      <c r="Q115" s="33">
        <v>38439337</v>
      </c>
      <c r="R115" s="33">
        <v>22844595</v>
      </c>
      <c r="S115" s="33">
        <v>30623720</v>
      </c>
      <c r="T115" s="38">
        <f t="shared" si="30"/>
        <v>1.3405236555955578</v>
      </c>
      <c r="U115" s="38">
        <f t="shared" si="31"/>
        <v>4.8980937468257935E-2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20475986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8704022</v>
      </c>
      <c r="K116" s="38">
        <f t="shared" si="26"/>
        <v>0.42508438909852742</v>
      </c>
      <c r="L116" s="33">
        <v>0</v>
      </c>
      <c r="M116" s="38">
        <f t="shared" si="27"/>
        <v>0</v>
      </c>
      <c r="N116" s="33">
        <f t="shared" si="28"/>
        <v>23709965</v>
      </c>
      <c r="O116" s="38">
        <f t="shared" si="29"/>
        <v>1.1579400864993754</v>
      </c>
      <c r="P116" s="33">
        <v>3636937</v>
      </c>
      <c r="Q116" s="33">
        <v>22505828</v>
      </c>
      <c r="R116" s="33">
        <v>22178383</v>
      </c>
      <c r="S116" s="33">
        <v>18424703</v>
      </c>
      <c r="T116" s="38">
        <f t="shared" si="30"/>
        <v>0.83075051053090754</v>
      </c>
      <c r="U116" s="38">
        <f t="shared" si="31"/>
        <v>1.3932286976650956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2122881637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299188809</v>
      </c>
      <c r="K117" s="38">
        <f t="shared" si="26"/>
        <v>0.14093522869358166</v>
      </c>
      <c r="L117" s="33">
        <v>0</v>
      </c>
      <c r="M117" s="38">
        <f t="shared" si="27"/>
        <v>0</v>
      </c>
      <c r="N117" s="33">
        <f t="shared" si="28"/>
        <v>2013538185</v>
      </c>
      <c r="O117" s="38">
        <f t="shared" si="29"/>
        <v>0.94849291166580474</v>
      </c>
      <c r="P117" s="33">
        <v>2643168464</v>
      </c>
      <c r="Q117" s="33">
        <v>1761201815</v>
      </c>
      <c r="R117" s="33">
        <v>1850308715</v>
      </c>
      <c r="S117" s="33">
        <v>5181316555</v>
      </c>
      <c r="T117" s="38">
        <f t="shared" si="30"/>
        <v>2.8002443662489047</v>
      </c>
      <c r="U117" s="38">
        <f t="shared" si="31"/>
        <v>-0.88680675746742721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99320530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24948512</v>
      </c>
      <c r="K118" s="38">
        <f t="shared" si="26"/>
        <v>0.25119189355916649</v>
      </c>
      <c r="L118" s="33">
        <v>0</v>
      </c>
      <c r="M118" s="38">
        <f t="shared" si="27"/>
        <v>0</v>
      </c>
      <c r="N118" s="33">
        <f t="shared" si="28"/>
        <v>93578577</v>
      </c>
      <c r="O118" s="38">
        <f t="shared" si="29"/>
        <v>0.94218765244204794</v>
      </c>
      <c r="P118" s="33">
        <v>23932645</v>
      </c>
      <c r="Q118" s="33">
        <v>109755009</v>
      </c>
      <c r="R118" s="33">
        <v>107871688</v>
      </c>
      <c r="S118" s="33">
        <v>99169981</v>
      </c>
      <c r="T118" s="38">
        <f t="shared" si="30"/>
        <v>0.91933280028027375</v>
      </c>
      <c r="U118" s="38">
        <f t="shared" si="31"/>
        <v>4.244691717108573E-2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96726426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4523643</v>
      </c>
      <c r="K119" s="38">
        <f t="shared" si="26"/>
        <v>4.6767395292781726E-2</v>
      </c>
      <c r="L119" s="33">
        <v>0</v>
      </c>
      <c r="M119" s="38">
        <f t="shared" si="27"/>
        <v>0</v>
      </c>
      <c r="N119" s="33">
        <f t="shared" si="28"/>
        <v>55799882</v>
      </c>
      <c r="O119" s="38">
        <f t="shared" si="29"/>
        <v>0.57688352922292407</v>
      </c>
      <c r="P119" s="33">
        <v>3373162</v>
      </c>
      <c r="Q119" s="33">
        <v>93552142</v>
      </c>
      <c r="R119" s="33">
        <v>108480242</v>
      </c>
      <c r="S119" s="33">
        <v>92007758</v>
      </c>
      <c r="T119" s="38">
        <f t="shared" si="30"/>
        <v>0.84815221927694451</v>
      </c>
      <c r="U119" s="38">
        <f t="shared" si="31"/>
        <v>0.34106900291180797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617289888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160865354</v>
      </c>
      <c r="K120" s="38">
        <f t="shared" si="26"/>
        <v>0.26059936688935359</v>
      </c>
      <c r="L120" s="33">
        <v>0</v>
      </c>
      <c r="M120" s="38">
        <f t="shared" si="27"/>
        <v>0</v>
      </c>
      <c r="N120" s="33">
        <f t="shared" si="28"/>
        <v>623273041</v>
      </c>
      <c r="O120" s="38">
        <f t="shared" si="29"/>
        <v>1.0096926146310046</v>
      </c>
      <c r="P120" s="33">
        <v>139812936</v>
      </c>
      <c r="Q120" s="33">
        <v>577438500</v>
      </c>
      <c r="R120" s="33">
        <v>618795843</v>
      </c>
      <c r="S120" s="33">
        <v>614087437</v>
      </c>
      <c r="T120" s="38">
        <f t="shared" si="30"/>
        <v>0.99239101869661395</v>
      </c>
      <c r="U120" s="38">
        <f t="shared" si="31"/>
        <v>0.15057560911245016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3425328469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616385357</v>
      </c>
      <c r="K121" s="39">
        <f t="shared" si="26"/>
        <v>0.17994926985205284</v>
      </c>
      <c r="L121" s="34">
        <f>SUM(L113:L120)</f>
        <v>0</v>
      </c>
      <c r="M121" s="39">
        <f t="shared" si="27"/>
        <v>0</v>
      </c>
      <c r="N121" s="34">
        <f t="shared" si="28"/>
        <v>3100194917</v>
      </c>
      <c r="O121" s="39">
        <f t="shared" si="29"/>
        <v>0.90507959895159473</v>
      </c>
      <c r="P121" s="34">
        <f>SUM(P113:P120)</f>
        <v>2927762515</v>
      </c>
      <c r="Q121" s="34">
        <f>SUM(Q113:Q120)</f>
        <v>2996061236</v>
      </c>
      <c r="R121" s="34">
        <f>SUM(R113:R120)</f>
        <v>3152206809</v>
      </c>
      <c r="S121" s="34">
        <f>SUM(S113:S120)</f>
        <v>6472160341</v>
      </c>
      <c r="T121" s="39">
        <f t="shared" si="30"/>
        <v>2.0532156464230265</v>
      </c>
      <c r="U121" s="39">
        <f t="shared" si="31"/>
        <v>-0.78946879952112514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40979343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10774480</v>
      </c>
      <c r="K122" s="38">
        <f t="shared" si="26"/>
        <v>0.26292466426316302</v>
      </c>
      <c r="L122" s="33">
        <v>0</v>
      </c>
      <c r="M122" s="38">
        <f t="shared" si="27"/>
        <v>0</v>
      </c>
      <c r="N122" s="33">
        <f t="shared" si="28"/>
        <v>31167735</v>
      </c>
      <c r="O122" s="38">
        <f t="shared" si="29"/>
        <v>0.76057185689873064</v>
      </c>
      <c r="P122" s="33">
        <v>10445692</v>
      </c>
      <c r="Q122" s="33">
        <v>42147793</v>
      </c>
      <c r="R122" s="33">
        <v>43347162</v>
      </c>
      <c r="S122" s="33">
        <v>32119044</v>
      </c>
      <c r="T122" s="38">
        <f t="shared" si="30"/>
        <v>0.74097224634913816</v>
      </c>
      <c r="U122" s="38">
        <f t="shared" si="31"/>
        <v>3.1475942426791859E-2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554368855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110172138</v>
      </c>
      <c r="K123" s="38">
        <f t="shared" si="26"/>
        <v>0.19873435710958184</v>
      </c>
      <c r="L123" s="33">
        <v>0</v>
      </c>
      <c r="M123" s="38">
        <f t="shared" si="27"/>
        <v>0</v>
      </c>
      <c r="N123" s="33">
        <f t="shared" si="28"/>
        <v>441725312</v>
      </c>
      <c r="O123" s="38">
        <f t="shared" si="29"/>
        <v>0.79680759122010925</v>
      </c>
      <c r="P123" s="33">
        <v>110352595</v>
      </c>
      <c r="Q123" s="33">
        <v>528000556</v>
      </c>
      <c r="R123" s="33">
        <v>559457297</v>
      </c>
      <c r="S123" s="33">
        <v>383654706</v>
      </c>
      <c r="T123" s="38">
        <f t="shared" si="30"/>
        <v>0.68576227007367108</v>
      </c>
      <c r="U123" s="38">
        <f t="shared" si="31"/>
        <v>-1.6352764518133833E-3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224489226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54738570</v>
      </c>
      <c r="K124" s="38">
        <f t="shared" si="26"/>
        <v>0.2438360672150921</v>
      </c>
      <c r="L124" s="33">
        <v>0</v>
      </c>
      <c r="M124" s="38">
        <f t="shared" si="27"/>
        <v>0</v>
      </c>
      <c r="N124" s="33">
        <f t="shared" si="28"/>
        <v>187416886</v>
      </c>
      <c r="O124" s="38">
        <f t="shared" si="29"/>
        <v>0.83485915711607472</v>
      </c>
      <c r="P124" s="33">
        <v>49391846</v>
      </c>
      <c r="Q124" s="33">
        <v>209891448</v>
      </c>
      <c r="R124" s="33">
        <v>214862467</v>
      </c>
      <c r="S124" s="33">
        <v>171081143</v>
      </c>
      <c r="T124" s="38">
        <f t="shared" si="30"/>
        <v>0.7962355891594598</v>
      </c>
      <c r="U124" s="38">
        <f t="shared" si="31"/>
        <v>0.10825114736549835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471045380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181771876</v>
      </c>
      <c r="K125" s="38">
        <f t="shared" si="26"/>
        <v>0.3858903700530934</v>
      </c>
      <c r="L125" s="33">
        <v>0</v>
      </c>
      <c r="M125" s="38">
        <f t="shared" si="27"/>
        <v>0</v>
      </c>
      <c r="N125" s="33">
        <f t="shared" si="28"/>
        <v>547966914</v>
      </c>
      <c r="O125" s="38">
        <f t="shared" si="29"/>
        <v>1.1632996251868557</v>
      </c>
      <c r="P125" s="33">
        <v>4494917</v>
      </c>
      <c r="Q125" s="33">
        <v>428142754</v>
      </c>
      <c r="R125" s="33">
        <v>567285971</v>
      </c>
      <c r="S125" s="33">
        <v>411972747</v>
      </c>
      <c r="T125" s="38">
        <f t="shared" si="30"/>
        <v>0.72621705464315101</v>
      </c>
      <c r="U125" s="38">
        <f t="shared" si="31"/>
        <v>39.439428803690923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1290882804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357457064</v>
      </c>
      <c r="K126" s="39">
        <f t="shared" si="26"/>
        <v>0.27690899816185016</v>
      </c>
      <c r="L126" s="34">
        <f>SUM(L122:L125)</f>
        <v>0</v>
      </c>
      <c r="M126" s="39">
        <f t="shared" si="27"/>
        <v>0</v>
      </c>
      <c r="N126" s="34">
        <f t="shared" si="28"/>
        <v>1208276847</v>
      </c>
      <c r="O126" s="39">
        <f t="shared" si="29"/>
        <v>0.93600816685757016</v>
      </c>
      <c r="P126" s="34">
        <f>SUM(P122:P125)</f>
        <v>174685050</v>
      </c>
      <c r="Q126" s="34">
        <f>SUM(Q122:Q125)</f>
        <v>1208182551</v>
      </c>
      <c r="R126" s="34">
        <f>SUM(R122:R125)</f>
        <v>1384952897</v>
      </c>
      <c r="S126" s="34">
        <f>SUM(S122:S125)</f>
        <v>998827640</v>
      </c>
      <c r="T126" s="39">
        <f t="shared" si="30"/>
        <v>0.72119971889556611</v>
      </c>
      <c r="U126" s="39">
        <f t="shared" si="31"/>
        <v>1.0462945398017749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136344883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26463751</v>
      </c>
      <c r="K127" s="38">
        <f t="shared" si="26"/>
        <v>0.19409420007350037</v>
      </c>
      <c r="L127" s="33">
        <v>0</v>
      </c>
      <c r="M127" s="38">
        <f t="shared" si="27"/>
        <v>0</v>
      </c>
      <c r="N127" s="33">
        <f t="shared" si="28"/>
        <v>96545191</v>
      </c>
      <c r="O127" s="38">
        <f t="shared" si="29"/>
        <v>0.70809544792377721</v>
      </c>
      <c r="P127" s="33">
        <v>6498692</v>
      </c>
      <c r="Q127" s="33">
        <v>106212446</v>
      </c>
      <c r="R127" s="33">
        <v>107336804</v>
      </c>
      <c r="S127" s="33">
        <v>55710320</v>
      </c>
      <c r="T127" s="38">
        <f t="shared" si="30"/>
        <v>0.51902346561390067</v>
      </c>
      <c r="U127" s="38">
        <f t="shared" si="31"/>
        <v>3.072165752739167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204190551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19972833</v>
      </c>
      <c r="K128" s="38">
        <f t="shared" si="26"/>
        <v>9.7814678016124257E-2</v>
      </c>
      <c r="L128" s="33">
        <v>0</v>
      </c>
      <c r="M128" s="38">
        <f t="shared" si="27"/>
        <v>0</v>
      </c>
      <c r="N128" s="33">
        <f t="shared" si="28"/>
        <v>157339695</v>
      </c>
      <c r="O128" s="38">
        <f t="shared" si="29"/>
        <v>0.7705532613014987</v>
      </c>
      <c r="P128" s="33">
        <v>51283055</v>
      </c>
      <c r="Q128" s="33">
        <v>201127035</v>
      </c>
      <c r="R128" s="33">
        <v>229073981</v>
      </c>
      <c r="S128" s="33">
        <v>217947996</v>
      </c>
      <c r="T128" s="38">
        <f t="shared" si="30"/>
        <v>0.95143060354811748</v>
      </c>
      <c r="U128" s="38">
        <f t="shared" si="31"/>
        <v>-0.61053737925714446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239183192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83295093</v>
      </c>
      <c r="K129" s="38">
        <f t="shared" si="26"/>
        <v>0.34824810348713803</v>
      </c>
      <c r="L129" s="33">
        <v>0</v>
      </c>
      <c r="M129" s="38">
        <f t="shared" si="27"/>
        <v>0</v>
      </c>
      <c r="N129" s="33">
        <f t="shared" si="28"/>
        <v>309935409</v>
      </c>
      <c r="O129" s="38">
        <f t="shared" si="29"/>
        <v>1.2958076460489749</v>
      </c>
      <c r="P129" s="33">
        <v>63088850</v>
      </c>
      <c r="Q129" s="33">
        <v>203914075</v>
      </c>
      <c r="R129" s="33">
        <v>240127388</v>
      </c>
      <c r="S129" s="33">
        <v>256763903</v>
      </c>
      <c r="T129" s="38">
        <f t="shared" si="30"/>
        <v>1.0692820387485329</v>
      </c>
      <c r="U129" s="38">
        <f t="shared" si="31"/>
        <v>0.3202823161303463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49160716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12919449</v>
      </c>
      <c r="K130" s="38">
        <f t="shared" si="26"/>
        <v>0.26280026108651466</v>
      </c>
      <c r="L130" s="33">
        <v>0</v>
      </c>
      <c r="M130" s="38">
        <f t="shared" si="27"/>
        <v>0</v>
      </c>
      <c r="N130" s="33">
        <f t="shared" si="28"/>
        <v>38362055</v>
      </c>
      <c r="O130" s="38">
        <f t="shared" si="29"/>
        <v>0.78033963134304229</v>
      </c>
      <c r="P130" s="33">
        <v>13096085</v>
      </c>
      <c r="Q130" s="33">
        <v>55731053</v>
      </c>
      <c r="R130" s="33">
        <v>52105126</v>
      </c>
      <c r="S130" s="33">
        <v>40506497</v>
      </c>
      <c r="T130" s="38">
        <f t="shared" si="30"/>
        <v>0.77739946353838585</v>
      </c>
      <c r="U130" s="38">
        <f t="shared" si="31"/>
        <v>-1.3487694986707877E-2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415524727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101683737</v>
      </c>
      <c r="K131" s="38">
        <f t="shared" si="26"/>
        <v>0.24471163902599713</v>
      </c>
      <c r="L131" s="33">
        <v>0</v>
      </c>
      <c r="M131" s="38">
        <f t="shared" si="27"/>
        <v>0</v>
      </c>
      <c r="N131" s="33">
        <f t="shared" si="28"/>
        <v>411980079</v>
      </c>
      <c r="O131" s="38">
        <f t="shared" si="29"/>
        <v>0.99146946554639093</v>
      </c>
      <c r="P131" s="33">
        <v>97507811</v>
      </c>
      <c r="Q131" s="33">
        <v>396370712</v>
      </c>
      <c r="R131" s="33">
        <v>434857962</v>
      </c>
      <c r="S131" s="33">
        <v>433507967</v>
      </c>
      <c r="T131" s="38">
        <f t="shared" si="30"/>
        <v>0.99689554954038073</v>
      </c>
      <c r="U131" s="38">
        <f t="shared" si="31"/>
        <v>4.2826579298349765E-2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1044404069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244334863</v>
      </c>
      <c r="K132" s="39">
        <f t="shared" si="26"/>
        <v>0.23394667854362794</v>
      </c>
      <c r="L132" s="34">
        <f>SUM(L127:L131)</f>
        <v>0</v>
      </c>
      <c r="M132" s="39">
        <f t="shared" si="27"/>
        <v>0</v>
      </c>
      <c r="N132" s="34">
        <f t="shared" si="28"/>
        <v>1014162429</v>
      </c>
      <c r="O132" s="39">
        <f t="shared" si="29"/>
        <v>0.9710441189405209</v>
      </c>
      <c r="P132" s="34">
        <f>SUM(P127:P131)</f>
        <v>231474493</v>
      </c>
      <c r="Q132" s="34">
        <f>SUM(Q127:Q131)</f>
        <v>963355321</v>
      </c>
      <c r="R132" s="34">
        <f>SUM(R127:R131)</f>
        <v>1063501261</v>
      </c>
      <c r="S132" s="34">
        <f>SUM(S127:S131)</f>
        <v>1004436683</v>
      </c>
      <c r="T132" s="39">
        <f t="shared" si="30"/>
        <v>0.94446214577643084</v>
      </c>
      <c r="U132" s="39">
        <f t="shared" si="31"/>
        <v>5.5558475723716194E-2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21584262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39450078</v>
      </c>
      <c r="K133" s="38">
        <f t="shared" si="26"/>
        <v>1.8277242001602834</v>
      </c>
      <c r="L133" s="33">
        <v>0</v>
      </c>
      <c r="M133" s="38">
        <f t="shared" si="27"/>
        <v>0</v>
      </c>
      <c r="N133" s="33">
        <f t="shared" si="28"/>
        <v>300538552</v>
      </c>
      <c r="O133" s="38">
        <f t="shared" si="29"/>
        <v>13.923967008925299</v>
      </c>
      <c r="P133" s="33">
        <v>110134381</v>
      </c>
      <c r="Q133" s="33">
        <v>506309603</v>
      </c>
      <c r="R133" s="33">
        <v>528498145</v>
      </c>
      <c r="S133" s="33">
        <v>384408654</v>
      </c>
      <c r="T133" s="38">
        <f t="shared" si="30"/>
        <v>0.72736046027181422</v>
      </c>
      <c r="U133" s="38">
        <f t="shared" si="31"/>
        <v>-0.64180052003924182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41148190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7663595</v>
      </c>
      <c r="K134" s="38">
        <f t="shared" si="26"/>
        <v>0.18624379346940897</v>
      </c>
      <c r="L134" s="33">
        <v>0</v>
      </c>
      <c r="M134" s="38">
        <f t="shared" si="27"/>
        <v>0</v>
      </c>
      <c r="N134" s="33">
        <f t="shared" si="28"/>
        <v>19911302</v>
      </c>
      <c r="O134" s="38">
        <f t="shared" si="29"/>
        <v>0.48389253573486463</v>
      </c>
      <c r="P134" s="33">
        <v>6971241</v>
      </c>
      <c r="Q134" s="33">
        <v>44863561</v>
      </c>
      <c r="R134" s="33">
        <v>38719869</v>
      </c>
      <c r="S134" s="33">
        <v>20339780</v>
      </c>
      <c r="T134" s="38">
        <f t="shared" si="30"/>
        <v>0.52530601278635525</v>
      </c>
      <c r="U134" s="38">
        <f t="shared" si="31"/>
        <v>9.93157459339018E-2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144807220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40812668</v>
      </c>
      <c r="K135" s="38">
        <f t="shared" si="26"/>
        <v>0.28184138884787652</v>
      </c>
      <c r="L135" s="33">
        <v>0</v>
      </c>
      <c r="M135" s="38">
        <f t="shared" si="27"/>
        <v>0</v>
      </c>
      <c r="N135" s="33">
        <f t="shared" si="28"/>
        <v>160966200</v>
      </c>
      <c r="O135" s="38">
        <f t="shared" si="29"/>
        <v>1.1115896016787008</v>
      </c>
      <c r="P135" s="33">
        <v>46301146</v>
      </c>
      <c r="Q135" s="33">
        <v>131696517</v>
      </c>
      <c r="R135" s="33">
        <v>129014967</v>
      </c>
      <c r="S135" s="33">
        <v>148924835</v>
      </c>
      <c r="T135" s="38">
        <f t="shared" si="30"/>
        <v>1.154322157056398</v>
      </c>
      <c r="U135" s="38">
        <f t="shared" si="31"/>
        <v>-0.11853870744365591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88146219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23215668</v>
      </c>
      <c r="K136" s="38">
        <f t="shared" si="26"/>
        <v>0.26337678760787231</v>
      </c>
      <c r="L136" s="33">
        <v>0</v>
      </c>
      <c r="M136" s="38">
        <f t="shared" si="27"/>
        <v>0</v>
      </c>
      <c r="N136" s="33">
        <f t="shared" si="28"/>
        <v>84866185</v>
      </c>
      <c r="O136" s="38">
        <f t="shared" si="29"/>
        <v>0.96278871587220316</v>
      </c>
      <c r="P136" s="33">
        <v>9980170</v>
      </c>
      <c r="Q136" s="33">
        <v>77427384</v>
      </c>
      <c r="R136" s="33">
        <v>102239158</v>
      </c>
      <c r="S136" s="33">
        <v>88219829</v>
      </c>
      <c r="T136" s="38">
        <f t="shared" si="30"/>
        <v>0.86287710820153662</v>
      </c>
      <c r="U136" s="38">
        <f t="shared" si="31"/>
        <v>1.3261796141749089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295685891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111142009</v>
      </c>
      <c r="K137" s="39">
        <f t="shared" ref="K137:K170" si="34">IF(($E137     =0),0,($J137     /$E137     ))</f>
        <v>0.37587863466911242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566282239</v>
      </c>
      <c r="O137" s="39">
        <f t="shared" ref="O137:O170" si="37">IF(($E137     =0),0,($N137     /$E137     ))</f>
        <v>1.9151479872267561</v>
      </c>
      <c r="P137" s="34">
        <f>SUM(P133:P136)</f>
        <v>173386938</v>
      </c>
      <c r="Q137" s="34">
        <f>SUM(Q133:Q136)</f>
        <v>760297065</v>
      </c>
      <c r="R137" s="34">
        <f>SUM(R133:R136)</f>
        <v>798472139</v>
      </c>
      <c r="S137" s="34">
        <f>SUM(S133:S136)</f>
        <v>641893098</v>
      </c>
      <c r="T137" s="39">
        <f t="shared" ref="T137:T170" si="38">IF(($R137     =0),0,($S137     /$R137     ))</f>
        <v>0.80390168504050963</v>
      </c>
      <c r="U137" s="39">
        <f t="shared" ref="U137:U170" si="39">IF(($P137     =0),0,(($J137     /$P137     )-1))</f>
        <v>-0.35899433785490809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60137363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13459907</v>
      </c>
      <c r="K138" s="38">
        <f t="shared" si="34"/>
        <v>0.22381937498656201</v>
      </c>
      <c r="L138" s="33">
        <v>0</v>
      </c>
      <c r="M138" s="38">
        <f t="shared" si="35"/>
        <v>0</v>
      </c>
      <c r="N138" s="33">
        <f t="shared" si="36"/>
        <v>40704071</v>
      </c>
      <c r="O138" s="38">
        <f t="shared" si="37"/>
        <v>0.67685161053703002</v>
      </c>
      <c r="P138" s="33">
        <v>12089286</v>
      </c>
      <c r="Q138" s="33">
        <v>64779050</v>
      </c>
      <c r="R138" s="33">
        <v>65779050</v>
      </c>
      <c r="S138" s="33">
        <v>43806626</v>
      </c>
      <c r="T138" s="38">
        <f t="shared" si="38"/>
        <v>0.66596623088962215</v>
      </c>
      <c r="U138" s="38">
        <f t="shared" si="39"/>
        <v>0.11337485108715262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100817224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27565643</v>
      </c>
      <c r="K139" s="38">
        <f t="shared" si="34"/>
        <v>0.27342196012062381</v>
      </c>
      <c r="L139" s="33">
        <v>0</v>
      </c>
      <c r="M139" s="38">
        <f t="shared" si="35"/>
        <v>0</v>
      </c>
      <c r="N139" s="33">
        <f t="shared" si="36"/>
        <v>89774520</v>
      </c>
      <c r="O139" s="38">
        <f t="shared" si="37"/>
        <v>0.89046808112867704</v>
      </c>
      <c r="P139" s="33">
        <v>57304013</v>
      </c>
      <c r="Q139" s="33">
        <v>111692958</v>
      </c>
      <c r="R139" s="33">
        <v>108553150</v>
      </c>
      <c r="S139" s="33">
        <v>80994561</v>
      </c>
      <c r="T139" s="38">
        <f t="shared" si="38"/>
        <v>0.74612815012737999</v>
      </c>
      <c r="U139" s="38">
        <f t="shared" si="39"/>
        <v>-0.5189578956712857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341262715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78471386</v>
      </c>
      <c r="K140" s="38">
        <f t="shared" si="34"/>
        <v>0.22994421174900398</v>
      </c>
      <c r="L140" s="33">
        <v>0</v>
      </c>
      <c r="M140" s="38">
        <f t="shared" si="35"/>
        <v>0</v>
      </c>
      <c r="N140" s="33">
        <f t="shared" si="36"/>
        <v>266516361</v>
      </c>
      <c r="O140" s="38">
        <f t="shared" si="37"/>
        <v>0.7809712262296219</v>
      </c>
      <c r="P140" s="33">
        <v>71087000</v>
      </c>
      <c r="Q140" s="33">
        <v>267142265</v>
      </c>
      <c r="R140" s="33">
        <v>300430265</v>
      </c>
      <c r="S140" s="33">
        <v>291505702</v>
      </c>
      <c r="T140" s="38">
        <f t="shared" si="38"/>
        <v>0.97029406141887864</v>
      </c>
      <c r="U140" s="38">
        <f t="shared" si="39"/>
        <v>0.1038781493100005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207005946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2834207</v>
      </c>
      <c r="K141" s="38">
        <f t="shared" si="34"/>
        <v>1.3691427974730736E-2</v>
      </c>
      <c r="L141" s="33">
        <v>0</v>
      </c>
      <c r="M141" s="38">
        <f t="shared" si="35"/>
        <v>0</v>
      </c>
      <c r="N141" s="33">
        <f t="shared" si="36"/>
        <v>154379460</v>
      </c>
      <c r="O141" s="38">
        <f t="shared" si="37"/>
        <v>0.7457730706923752</v>
      </c>
      <c r="P141" s="33">
        <v>46684308</v>
      </c>
      <c r="Q141" s="33">
        <v>198925778</v>
      </c>
      <c r="R141" s="33">
        <v>228173778</v>
      </c>
      <c r="S141" s="33">
        <v>223579824</v>
      </c>
      <c r="T141" s="38">
        <f t="shared" si="38"/>
        <v>0.97986642444076111</v>
      </c>
      <c r="U141" s="38">
        <f t="shared" si="39"/>
        <v>-0.9392899429932644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357654641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69325704</v>
      </c>
      <c r="K142" s="38">
        <f t="shared" si="34"/>
        <v>0.19383420778817742</v>
      </c>
      <c r="L142" s="33">
        <v>0</v>
      </c>
      <c r="M142" s="38">
        <f t="shared" si="35"/>
        <v>0</v>
      </c>
      <c r="N142" s="33">
        <f t="shared" si="36"/>
        <v>307325940</v>
      </c>
      <c r="O142" s="38">
        <f t="shared" si="37"/>
        <v>0.85928128638487311</v>
      </c>
      <c r="P142" s="33">
        <v>95613225</v>
      </c>
      <c r="Q142" s="33">
        <v>277065079</v>
      </c>
      <c r="R142" s="33">
        <v>312190634</v>
      </c>
      <c r="S142" s="33">
        <v>326312654</v>
      </c>
      <c r="T142" s="38">
        <f t="shared" si="38"/>
        <v>1.0452352455903593</v>
      </c>
      <c r="U142" s="38">
        <f t="shared" si="39"/>
        <v>-0.27493603526081256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536732975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132042820</v>
      </c>
      <c r="K143" s="38">
        <f t="shared" si="34"/>
        <v>0.24601212548940188</v>
      </c>
      <c r="L143" s="33">
        <v>0</v>
      </c>
      <c r="M143" s="38">
        <f t="shared" si="35"/>
        <v>0</v>
      </c>
      <c r="N143" s="33">
        <f t="shared" si="36"/>
        <v>528745270</v>
      </c>
      <c r="O143" s="38">
        <f t="shared" si="37"/>
        <v>0.98511791640899271</v>
      </c>
      <c r="P143" s="33">
        <v>213579187</v>
      </c>
      <c r="Q143" s="33">
        <v>510249000</v>
      </c>
      <c r="R143" s="33">
        <v>571672000</v>
      </c>
      <c r="S143" s="33">
        <v>442191028</v>
      </c>
      <c r="T143" s="38">
        <f t="shared" si="38"/>
        <v>0.77350478596118055</v>
      </c>
      <c r="U143" s="38">
        <f t="shared" si="39"/>
        <v>-0.38176176314408383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1603610864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323699667</v>
      </c>
      <c r="K144" s="39">
        <f t="shared" si="34"/>
        <v>0.20185674359462308</v>
      </c>
      <c r="L144" s="34">
        <f>SUM(L138:L143)</f>
        <v>0</v>
      </c>
      <c r="M144" s="39">
        <f t="shared" si="35"/>
        <v>0</v>
      </c>
      <c r="N144" s="34">
        <f t="shared" si="36"/>
        <v>1387445622</v>
      </c>
      <c r="O144" s="39">
        <f t="shared" si="37"/>
        <v>0.86520093692755129</v>
      </c>
      <c r="P144" s="34">
        <f>SUM(P138:P143)</f>
        <v>496357019</v>
      </c>
      <c r="Q144" s="34">
        <f>SUM(Q138:Q143)</f>
        <v>1429854130</v>
      </c>
      <c r="R144" s="34">
        <f>SUM(R138:R143)</f>
        <v>1586798877</v>
      </c>
      <c r="S144" s="34">
        <f>SUM(S138:S143)</f>
        <v>1408390395</v>
      </c>
      <c r="T144" s="39">
        <f t="shared" si="38"/>
        <v>0.88756704798197306</v>
      </c>
      <c r="U144" s="39">
        <f t="shared" si="39"/>
        <v>-0.34784911946616393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214097280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53877900</v>
      </c>
      <c r="K145" s="38">
        <f t="shared" si="34"/>
        <v>0.25165149225623046</v>
      </c>
      <c r="L145" s="33">
        <v>0</v>
      </c>
      <c r="M145" s="38">
        <f t="shared" si="35"/>
        <v>0</v>
      </c>
      <c r="N145" s="33">
        <f t="shared" si="36"/>
        <v>208478512</v>
      </c>
      <c r="O145" s="38">
        <f t="shared" si="37"/>
        <v>0.97375600474700097</v>
      </c>
      <c r="P145" s="33">
        <v>51882240</v>
      </c>
      <c r="Q145" s="33">
        <v>214004034</v>
      </c>
      <c r="R145" s="33">
        <v>241834890</v>
      </c>
      <c r="S145" s="33">
        <v>233934284</v>
      </c>
      <c r="T145" s="38">
        <f t="shared" si="38"/>
        <v>0.96733057831316238</v>
      </c>
      <c r="U145" s="38">
        <f t="shared" si="39"/>
        <v>3.8465185774554156E-2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96757923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21370560</v>
      </c>
      <c r="K146" s="38">
        <f t="shared" si="34"/>
        <v>0.22086625402242255</v>
      </c>
      <c r="L146" s="33">
        <v>0</v>
      </c>
      <c r="M146" s="38">
        <f t="shared" si="35"/>
        <v>0</v>
      </c>
      <c r="N146" s="33">
        <f t="shared" si="36"/>
        <v>118808396</v>
      </c>
      <c r="O146" s="38">
        <f t="shared" si="37"/>
        <v>1.2278932031230145</v>
      </c>
      <c r="P146" s="33">
        <v>30573596</v>
      </c>
      <c r="Q146" s="33">
        <v>151337780</v>
      </c>
      <c r="R146" s="33">
        <v>149200563</v>
      </c>
      <c r="S146" s="33">
        <v>145803530</v>
      </c>
      <c r="T146" s="38">
        <f t="shared" si="38"/>
        <v>0.97723176822060653</v>
      </c>
      <c r="U146" s="38">
        <f t="shared" si="39"/>
        <v>-0.30101254690485213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156556308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17744000</v>
      </c>
      <c r="K147" s="38">
        <f t="shared" si="34"/>
        <v>0.11333941267955808</v>
      </c>
      <c r="L147" s="33">
        <v>0</v>
      </c>
      <c r="M147" s="38">
        <f t="shared" si="35"/>
        <v>0</v>
      </c>
      <c r="N147" s="33">
        <f t="shared" si="36"/>
        <v>116299347</v>
      </c>
      <c r="O147" s="38">
        <f t="shared" si="37"/>
        <v>0.74285954035144974</v>
      </c>
      <c r="P147" s="33">
        <v>34225447</v>
      </c>
      <c r="Q147" s="33">
        <v>93020595</v>
      </c>
      <c r="R147" s="33">
        <v>126125214</v>
      </c>
      <c r="S147" s="33">
        <v>203975994</v>
      </c>
      <c r="T147" s="38">
        <f t="shared" si="38"/>
        <v>1.617249933863343</v>
      </c>
      <c r="U147" s="38">
        <f t="shared" si="39"/>
        <v>-0.48155534681548495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38032186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7281603</v>
      </c>
      <c r="K148" s="38">
        <f t="shared" si="34"/>
        <v>0.19145896583488523</v>
      </c>
      <c r="L148" s="33">
        <v>0</v>
      </c>
      <c r="M148" s="38">
        <f t="shared" si="35"/>
        <v>0</v>
      </c>
      <c r="N148" s="33">
        <f t="shared" si="36"/>
        <v>46315334</v>
      </c>
      <c r="O148" s="38">
        <f t="shared" si="37"/>
        <v>1.217793108184736</v>
      </c>
      <c r="P148" s="33">
        <v>6890825</v>
      </c>
      <c r="Q148" s="33">
        <v>28594982</v>
      </c>
      <c r="R148" s="33">
        <v>37017245</v>
      </c>
      <c r="S148" s="33">
        <v>30773817</v>
      </c>
      <c r="T148" s="38">
        <f t="shared" si="38"/>
        <v>0.83133731319010906</v>
      </c>
      <c r="U148" s="38">
        <f t="shared" si="39"/>
        <v>5.6709900483614017E-2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19702223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5986715</v>
      </c>
      <c r="K149" s="38">
        <f t="shared" si="34"/>
        <v>0.30385987408628967</v>
      </c>
      <c r="L149" s="33">
        <v>0</v>
      </c>
      <c r="M149" s="38">
        <f t="shared" si="35"/>
        <v>0</v>
      </c>
      <c r="N149" s="33">
        <f t="shared" si="36"/>
        <v>17157112</v>
      </c>
      <c r="O149" s="38">
        <f t="shared" si="37"/>
        <v>0.87082112510857279</v>
      </c>
      <c r="P149" s="33">
        <v>4001912</v>
      </c>
      <c r="Q149" s="33">
        <v>22375580</v>
      </c>
      <c r="R149" s="33">
        <v>18176864</v>
      </c>
      <c r="S149" s="33">
        <v>12382562</v>
      </c>
      <c r="T149" s="38">
        <f t="shared" si="38"/>
        <v>0.68122653060505922</v>
      </c>
      <c r="U149" s="38">
        <f t="shared" si="39"/>
        <v>0.4959636793612654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525145920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106260778</v>
      </c>
      <c r="K150" s="39">
        <f t="shared" si="34"/>
        <v>0.20234524149021285</v>
      </c>
      <c r="L150" s="34">
        <f>SUM(L145:L149)</f>
        <v>0</v>
      </c>
      <c r="M150" s="39">
        <f t="shared" si="35"/>
        <v>0</v>
      </c>
      <c r="N150" s="34">
        <f t="shared" si="36"/>
        <v>507058701</v>
      </c>
      <c r="O150" s="39">
        <f t="shared" si="37"/>
        <v>0.96555772726940348</v>
      </c>
      <c r="P150" s="34">
        <f>SUM(P145:P149)</f>
        <v>127574020</v>
      </c>
      <c r="Q150" s="34">
        <f>SUM(Q145:Q149)</f>
        <v>509332971</v>
      </c>
      <c r="R150" s="34">
        <f>SUM(R145:R149)</f>
        <v>572354776</v>
      </c>
      <c r="S150" s="34">
        <f>SUM(S145:S149)</f>
        <v>626870187</v>
      </c>
      <c r="T150" s="39">
        <f t="shared" si="38"/>
        <v>1.0952475864375419</v>
      </c>
      <c r="U150" s="39">
        <f t="shared" si="39"/>
        <v>-0.16706569252893344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182233440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42807964</v>
      </c>
      <c r="K151" s="38">
        <f t="shared" si="34"/>
        <v>0.2349072925364302</v>
      </c>
      <c r="L151" s="33">
        <v>0</v>
      </c>
      <c r="M151" s="38">
        <f t="shared" si="35"/>
        <v>0</v>
      </c>
      <c r="N151" s="33">
        <f t="shared" si="36"/>
        <v>162127847</v>
      </c>
      <c r="O151" s="38">
        <f t="shared" si="37"/>
        <v>0.88967122060583392</v>
      </c>
      <c r="P151" s="33">
        <v>38985487</v>
      </c>
      <c r="Q151" s="33">
        <v>172206000</v>
      </c>
      <c r="R151" s="33">
        <v>199385800</v>
      </c>
      <c r="S151" s="33">
        <v>178174981</v>
      </c>
      <c r="T151" s="38">
        <f t="shared" si="38"/>
        <v>0.89361920959265906</v>
      </c>
      <c r="U151" s="38">
        <f t="shared" si="39"/>
        <v>9.8048717462475121E-2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708858794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144077635</v>
      </c>
      <c r="K152" s="38">
        <f t="shared" si="34"/>
        <v>0.20325294151602216</v>
      </c>
      <c r="L152" s="33">
        <v>0</v>
      </c>
      <c r="M152" s="38">
        <f t="shared" si="35"/>
        <v>0</v>
      </c>
      <c r="N152" s="33">
        <f t="shared" si="36"/>
        <v>498700602</v>
      </c>
      <c r="O152" s="38">
        <f t="shared" si="37"/>
        <v>0.7035260142374703</v>
      </c>
      <c r="P152" s="33">
        <v>145190746</v>
      </c>
      <c r="Q152" s="33">
        <v>627518800</v>
      </c>
      <c r="R152" s="33">
        <v>634205783</v>
      </c>
      <c r="S152" s="33">
        <v>466244049</v>
      </c>
      <c r="T152" s="38">
        <f t="shared" si="38"/>
        <v>0.73516209012556422</v>
      </c>
      <c r="U152" s="38">
        <f t="shared" si="39"/>
        <v>-7.6665423290820378E-3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88025670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3453881</v>
      </c>
      <c r="K153" s="38">
        <f t="shared" si="34"/>
        <v>3.9237202057081755E-2</v>
      </c>
      <c r="L153" s="33">
        <v>0</v>
      </c>
      <c r="M153" s="38">
        <f t="shared" si="35"/>
        <v>0</v>
      </c>
      <c r="N153" s="33">
        <f t="shared" si="36"/>
        <v>68829254</v>
      </c>
      <c r="O153" s="38">
        <f t="shared" si="37"/>
        <v>0.78192252328212897</v>
      </c>
      <c r="P153" s="33">
        <v>5955862</v>
      </c>
      <c r="Q153" s="33">
        <v>82643380</v>
      </c>
      <c r="R153" s="33">
        <v>82651754</v>
      </c>
      <c r="S153" s="33">
        <v>100088113</v>
      </c>
      <c r="T153" s="38">
        <f t="shared" si="38"/>
        <v>1.210961754060295</v>
      </c>
      <c r="U153" s="38">
        <f t="shared" si="39"/>
        <v>-0.42008713432245404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127198279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98789838</v>
      </c>
      <c r="K154" s="38">
        <f t="shared" si="34"/>
        <v>0.77666017792583497</v>
      </c>
      <c r="L154" s="33">
        <v>0</v>
      </c>
      <c r="M154" s="38">
        <f t="shared" si="35"/>
        <v>0</v>
      </c>
      <c r="N154" s="33">
        <f t="shared" si="36"/>
        <v>144285320</v>
      </c>
      <c r="O154" s="38">
        <f t="shared" si="37"/>
        <v>1.1343339008541145</v>
      </c>
      <c r="P154" s="33">
        <v>63897958</v>
      </c>
      <c r="Q154" s="33">
        <v>125999276</v>
      </c>
      <c r="R154" s="33">
        <v>135450482</v>
      </c>
      <c r="S154" s="33">
        <v>119807270</v>
      </c>
      <c r="T154" s="38">
        <f t="shared" si="38"/>
        <v>0.88450973544708389</v>
      </c>
      <c r="U154" s="38">
        <f t="shared" si="39"/>
        <v>0.5460562605146162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189429000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47089712</v>
      </c>
      <c r="K155" s="38">
        <f t="shared" si="34"/>
        <v>0.24858766081223044</v>
      </c>
      <c r="L155" s="33">
        <v>0</v>
      </c>
      <c r="M155" s="38">
        <f t="shared" si="35"/>
        <v>0</v>
      </c>
      <c r="N155" s="33">
        <f t="shared" si="36"/>
        <v>162511939</v>
      </c>
      <c r="O155" s="38">
        <f t="shared" si="37"/>
        <v>0.85790422269029554</v>
      </c>
      <c r="P155" s="33">
        <v>62459329</v>
      </c>
      <c r="Q155" s="33">
        <v>182486000</v>
      </c>
      <c r="R155" s="33">
        <v>202307630</v>
      </c>
      <c r="S155" s="33">
        <v>169291569</v>
      </c>
      <c r="T155" s="38">
        <f t="shared" si="38"/>
        <v>0.83680269004189312</v>
      </c>
      <c r="U155" s="38">
        <f t="shared" si="39"/>
        <v>-0.24607400121125222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351383353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82903654</v>
      </c>
      <c r="K156" s="38">
        <f t="shared" si="34"/>
        <v>0.23593506434552122</v>
      </c>
      <c r="L156" s="33">
        <v>0</v>
      </c>
      <c r="M156" s="38">
        <f t="shared" si="35"/>
        <v>0</v>
      </c>
      <c r="N156" s="33">
        <f t="shared" si="36"/>
        <v>340580437</v>
      </c>
      <c r="O156" s="38">
        <f t="shared" si="37"/>
        <v>0.96925603928652815</v>
      </c>
      <c r="P156" s="33">
        <v>69248851</v>
      </c>
      <c r="Q156" s="33">
        <v>347783614</v>
      </c>
      <c r="R156" s="33">
        <v>355391925</v>
      </c>
      <c r="S156" s="33">
        <v>306723638</v>
      </c>
      <c r="T156" s="38">
        <f t="shared" si="38"/>
        <v>0.86305742033953081</v>
      </c>
      <c r="U156" s="38">
        <f t="shared" si="39"/>
        <v>0.19718454245544081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1647128536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419122684</v>
      </c>
      <c r="K157" s="39">
        <f t="shared" si="34"/>
        <v>0.25445657387360082</v>
      </c>
      <c r="L157" s="34">
        <f>SUM(L151:L156)</f>
        <v>0</v>
      </c>
      <c r="M157" s="39">
        <f t="shared" si="35"/>
        <v>0</v>
      </c>
      <c r="N157" s="34">
        <f t="shared" si="36"/>
        <v>1377035399</v>
      </c>
      <c r="O157" s="39">
        <f t="shared" si="37"/>
        <v>0.83602182155382199</v>
      </c>
      <c r="P157" s="34">
        <f>SUM(P151:P156)</f>
        <v>385738233</v>
      </c>
      <c r="Q157" s="34">
        <f>SUM(Q151:Q156)</f>
        <v>1538637070</v>
      </c>
      <c r="R157" s="34">
        <f>SUM(R151:R156)</f>
        <v>1609393374</v>
      </c>
      <c r="S157" s="34">
        <f>SUM(S151:S156)</f>
        <v>1340329620</v>
      </c>
      <c r="T157" s="39">
        <f t="shared" si="38"/>
        <v>0.83281666350392214</v>
      </c>
      <c r="U157" s="39">
        <f t="shared" si="39"/>
        <v>8.6546907057564182E-2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298186693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71032314</v>
      </c>
      <c r="K158" s="38">
        <f t="shared" si="34"/>
        <v>0.23821423177995404</v>
      </c>
      <c r="L158" s="33">
        <v>0</v>
      </c>
      <c r="M158" s="38">
        <f t="shared" si="35"/>
        <v>0</v>
      </c>
      <c r="N158" s="33">
        <f t="shared" si="36"/>
        <v>262476023</v>
      </c>
      <c r="O158" s="38">
        <f t="shared" si="37"/>
        <v>0.88024056459152589</v>
      </c>
      <c r="P158" s="33">
        <v>25231913</v>
      </c>
      <c r="Q158" s="33">
        <v>247524696</v>
      </c>
      <c r="R158" s="33">
        <v>282798945</v>
      </c>
      <c r="S158" s="33">
        <v>157290491</v>
      </c>
      <c r="T158" s="38">
        <f t="shared" si="38"/>
        <v>0.5561919299239253</v>
      </c>
      <c r="U158" s="38">
        <f t="shared" si="39"/>
        <v>1.8151775095293012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658547016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168057743</v>
      </c>
      <c r="K159" s="38">
        <f t="shared" si="34"/>
        <v>0.25519475286788029</v>
      </c>
      <c r="L159" s="33">
        <v>0</v>
      </c>
      <c r="M159" s="38">
        <f t="shared" si="35"/>
        <v>0</v>
      </c>
      <c r="N159" s="33">
        <f t="shared" si="36"/>
        <v>453897071</v>
      </c>
      <c r="O159" s="38">
        <f t="shared" si="37"/>
        <v>0.68924019086284949</v>
      </c>
      <c r="P159" s="33">
        <v>147869152</v>
      </c>
      <c r="Q159" s="33">
        <v>620193420</v>
      </c>
      <c r="R159" s="33">
        <v>611834478</v>
      </c>
      <c r="S159" s="33">
        <v>431483859</v>
      </c>
      <c r="T159" s="38">
        <f t="shared" si="38"/>
        <v>0.70522972227792624</v>
      </c>
      <c r="U159" s="38">
        <f t="shared" si="39"/>
        <v>0.1365301060223838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194791325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43818825</v>
      </c>
      <c r="K160" s="38">
        <f t="shared" si="34"/>
        <v>0.2249526512538482</v>
      </c>
      <c r="L160" s="33">
        <v>0</v>
      </c>
      <c r="M160" s="38">
        <f t="shared" si="35"/>
        <v>0</v>
      </c>
      <c r="N160" s="33">
        <f t="shared" si="36"/>
        <v>191279404</v>
      </c>
      <c r="O160" s="38">
        <f t="shared" si="37"/>
        <v>0.98197085522160699</v>
      </c>
      <c r="P160" s="33">
        <v>42269529</v>
      </c>
      <c r="Q160" s="33">
        <v>192976936</v>
      </c>
      <c r="R160" s="33">
        <v>188556317</v>
      </c>
      <c r="S160" s="33">
        <v>213268067</v>
      </c>
      <c r="T160" s="38">
        <f t="shared" si="38"/>
        <v>1.1310576616746284</v>
      </c>
      <c r="U160" s="38">
        <f t="shared" si="39"/>
        <v>3.6652785982072444E-2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126265256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600992</v>
      </c>
      <c r="K161" s="38">
        <f t="shared" si="34"/>
        <v>4.7597575060553477E-3</v>
      </c>
      <c r="L161" s="33">
        <v>0</v>
      </c>
      <c r="M161" s="38">
        <f t="shared" si="35"/>
        <v>0</v>
      </c>
      <c r="N161" s="33">
        <f t="shared" si="36"/>
        <v>98516419</v>
      </c>
      <c r="O161" s="38">
        <f t="shared" si="37"/>
        <v>0.78023378814517275</v>
      </c>
      <c r="P161" s="33">
        <v>37083570</v>
      </c>
      <c r="Q161" s="33">
        <v>127871464</v>
      </c>
      <c r="R161" s="33">
        <v>141131725</v>
      </c>
      <c r="S161" s="33">
        <v>141977967</v>
      </c>
      <c r="T161" s="38">
        <f t="shared" si="38"/>
        <v>1.0059961146227043</v>
      </c>
      <c r="U161" s="38">
        <f t="shared" si="39"/>
        <v>-0.98379357758705543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163973715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44870175</v>
      </c>
      <c r="K162" s="38">
        <f t="shared" si="34"/>
        <v>0.27364248593135798</v>
      </c>
      <c r="L162" s="33">
        <v>0</v>
      </c>
      <c r="M162" s="38">
        <f t="shared" si="35"/>
        <v>0</v>
      </c>
      <c r="N162" s="33">
        <f t="shared" si="36"/>
        <v>149621528</v>
      </c>
      <c r="O162" s="38">
        <f t="shared" si="37"/>
        <v>0.91247263623928998</v>
      </c>
      <c r="P162" s="33">
        <v>90839383</v>
      </c>
      <c r="Q162" s="33">
        <v>186097320</v>
      </c>
      <c r="R162" s="33">
        <v>180842880</v>
      </c>
      <c r="S162" s="33">
        <v>158889924</v>
      </c>
      <c r="T162" s="38">
        <f t="shared" si="38"/>
        <v>0.87860757360201303</v>
      </c>
      <c r="U162" s="38">
        <f t="shared" si="39"/>
        <v>-0.5060493200399655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1441764005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328380049</v>
      </c>
      <c r="K163" s="39">
        <f t="shared" si="34"/>
        <v>0.22776269060760745</v>
      </c>
      <c r="L163" s="34">
        <f>SUM(L158:L162)</f>
        <v>0</v>
      </c>
      <c r="M163" s="39">
        <f t="shared" si="35"/>
        <v>0</v>
      </c>
      <c r="N163" s="34">
        <f t="shared" si="36"/>
        <v>1155790445</v>
      </c>
      <c r="O163" s="39">
        <f t="shared" si="37"/>
        <v>0.80165022915799589</v>
      </c>
      <c r="P163" s="34">
        <f>SUM(P158:P162)</f>
        <v>343293547</v>
      </c>
      <c r="Q163" s="34">
        <f>SUM(Q158:Q162)</f>
        <v>1374663836</v>
      </c>
      <c r="R163" s="34">
        <f>SUM(R158:R162)</f>
        <v>1405164345</v>
      </c>
      <c r="S163" s="34">
        <f>SUM(S158:S162)</f>
        <v>1102910308</v>
      </c>
      <c r="T163" s="39">
        <f t="shared" si="38"/>
        <v>0.78489773237165361</v>
      </c>
      <c r="U163" s="39">
        <f t="shared" si="39"/>
        <v>-4.3442407031321184E-2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205607912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45768769</v>
      </c>
      <c r="K164" s="38">
        <f t="shared" si="34"/>
        <v>0.22260217787727934</v>
      </c>
      <c r="L164" s="33">
        <v>0</v>
      </c>
      <c r="M164" s="38">
        <f t="shared" si="35"/>
        <v>0</v>
      </c>
      <c r="N164" s="33">
        <f t="shared" si="36"/>
        <v>179435741</v>
      </c>
      <c r="O164" s="38">
        <f t="shared" si="37"/>
        <v>0.87270834694338029</v>
      </c>
      <c r="P164" s="33">
        <v>44236764</v>
      </c>
      <c r="Q164" s="33">
        <v>203262416</v>
      </c>
      <c r="R164" s="33">
        <v>209165084</v>
      </c>
      <c r="S164" s="33">
        <v>181631323</v>
      </c>
      <c r="T164" s="38">
        <f t="shared" si="38"/>
        <v>0.86836349321094142</v>
      </c>
      <c r="U164" s="38">
        <f t="shared" si="39"/>
        <v>3.4631940980131448E-2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155319803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38862612</v>
      </c>
      <c r="K165" s="38">
        <f t="shared" si="34"/>
        <v>0.25021028387474842</v>
      </c>
      <c r="L165" s="33">
        <v>0</v>
      </c>
      <c r="M165" s="38">
        <f t="shared" si="35"/>
        <v>0</v>
      </c>
      <c r="N165" s="33">
        <f t="shared" si="36"/>
        <v>144948973</v>
      </c>
      <c r="O165" s="38">
        <f t="shared" si="37"/>
        <v>0.93322918391803522</v>
      </c>
      <c r="P165" s="33">
        <v>37173200</v>
      </c>
      <c r="Q165" s="33">
        <v>155169923</v>
      </c>
      <c r="R165" s="33">
        <v>170033882</v>
      </c>
      <c r="S165" s="33">
        <v>104672604</v>
      </c>
      <c r="T165" s="38">
        <f t="shared" si="38"/>
        <v>0.61559850759626833</v>
      </c>
      <c r="U165" s="38">
        <f t="shared" si="39"/>
        <v>4.5447042492978706E-2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75369972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18086976</v>
      </c>
      <c r="K166" s="38">
        <f t="shared" si="34"/>
        <v>0.23997588854086346</v>
      </c>
      <c r="L166" s="33">
        <v>0</v>
      </c>
      <c r="M166" s="38">
        <f t="shared" si="35"/>
        <v>0</v>
      </c>
      <c r="N166" s="33">
        <f t="shared" si="36"/>
        <v>72892157</v>
      </c>
      <c r="O166" s="38">
        <f t="shared" si="37"/>
        <v>0.96712463950497418</v>
      </c>
      <c r="P166" s="33">
        <v>11040186</v>
      </c>
      <c r="Q166" s="33">
        <v>83806418</v>
      </c>
      <c r="R166" s="33">
        <v>84199310</v>
      </c>
      <c r="S166" s="33">
        <v>79911521</v>
      </c>
      <c r="T166" s="38">
        <f t="shared" si="38"/>
        <v>0.94907572282955766</v>
      </c>
      <c r="U166" s="38">
        <f t="shared" si="39"/>
        <v>0.63828544193005454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191994113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48820092</v>
      </c>
      <c r="K167" s="38">
        <f t="shared" si="34"/>
        <v>0.25427910906830775</v>
      </c>
      <c r="L167" s="33">
        <v>0</v>
      </c>
      <c r="M167" s="38">
        <f t="shared" si="35"/>
        <v>0</v>
      </c>
      <c r="N167" s="33">
        <f t="shared" si="36"/>
        <v>178490284</v>
      </c>
      <c r="O167" s="38">
        <f t="shared" si="37"/>
        <v>0.92966540073028181</v>
      </c>
      <c r="P167" s="33">
        <v>46106983</v>
      </c>
      <c r="Q167" s="33">
        <v>191340623</v>
      </c>
      <c r="R167" s="33">
        <v>202564176</v>
      </c>
      <c r="S167" s="33">
        <v>196381662</v>
      </c>
      <c r="T167" s="38">
        <f t="shared" si="38"/>
        <v>0.96947873941935325</v>
      </c>
      <c r="U167" s="38">
        <f t="shared" si="39"/>
        <v>5.8843776440544726E-2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393591278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98629850</v>
      </c>
      <c r="K168" s="38">
        <f t="shared" si="34"/>
        <v>0.25058952144767799</v>
      </c>
      <c r="L168" s="33">
        <v>0</v>
      </c>
      <c r="M168" s="38">
        <f t="shared" si="35"/>
        <v>0</v>
      </c>
      <c r="N168" s="33">
        <f t="shared" si="36"/>
        <v>391687586</v>
      </c>
      <c r="O168" s="38">
        <f t="shared" si="37"/>
        <v>0.9951632769667218</v>
      </c>
      <c r="P168" s="33">
        <v>94280430</v>
      </c>
      <c r="Q168" s="33">
        <v>391886717</v>
      </c>
      <c r="R168" s="33">
        <v>434636729</v>
      </c>
      <c r="S168" s="33">
        <v>420663746</v>
      </c>
      <c r="T168" s="38">
        <f t="shared" si="38"/>
        <v>0.96785135247969345</v>
      </c>
      <c r="U168" s="38">
        <f t="shared" si="39"/>
        <v>4.613279765482603E-2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1021883078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250168299</v>
      </c>
      <c r="K169" s="39">
        <f t="shared" si="34"/>
        <v>0.24481107906163019</v>
      </c>
      <c r="L169" s="34">
        <f>SUM(L164:L168)</f>
        <v>0</v>
      </c>
      <c r="M169" s="39">
        <f t="shared" si="35"/>
        <v>0</v>
      </c>
      <c r="N169" s="34">
        <f t="shared" si="36"/>
        <v>967454741</v>
      </c>
      <c r="O169" s="39">
        <f t="shared" si="37"/>
        <v>0.94673721664270483</v>
      </c>
      <c r="P169" s="34">
        <f>SUM(P164:P168)</f>
        <v>232837563</v>
      </c>
      <c r="Q169" s="34">
        <f>SUM(Q164:Q168)</f>
        <v>1025466097</v>
      </c>
      <c r="R169" s="34">
        <f>SUM(R164:R168)</f>
        <v>1100599181</v>
      </c>
      <c r="S169" s="34">
        <f>SUM(S164:S168)</f>
        <v>983260856</v>
      </c>
      <c r="T169" s="39">
        <f t="shared" si="38"/>
        <v>0.89338686869329953</v>
      </c>
      <c r="U169" s="39">
        <f t="shared" si="39"/>
        <v>7.4432732316477734E-2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29001553699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6947582118</v>
      </c>
      <c r="K170" s="39">
        <f t="shared" si="34"/>
        <v>0.23955896260273665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25890433187</v>
      </c>
      <c r="O170" s="39">
        <f t="shared" si="37"/>
        <v>0.89272572965264019</v>
      </c>
      <c r="P170" s="34">
        <f>SUM(P105,P107:P111,P113:P120,P122:P125,P127:P131,P133:P136,P138:P143,P145:P149,P151:P156,P158:P162,P164:P168)</f>
        <v>8840689177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28462123626</v>
      </c>
      <c r="S170" s="34">
        <f>SUM(S105,S107:S111,S113:S120,S122:S125,S127:S131,S133:S136,S138:S143,S145:S149,S151:S156,S158:S162,S164:S168)</f>
        <v>28660905659</v>
      </c>
      <c r="T170" s="39">
        <f t="shared" si="38"/>
        <v>1.0069840900001719</v>
      </c>
      <c r="U170" s="39">
        <f t="shared" si="39"/>
        <v>-0.21413568796481619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498601231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120817388</v>
      </c>
      <c r="K173" s="38">
        <f t="shared" ref="K173:K205" si="42">IF(($E173     =0),0,($J173     /$E173     ))</f>
        <v>0.24231265485985132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425104579</v>
      </c>
      <c r="O173" s="38">
        <f t="shared" ref="O173:O205" si="45">IF(($E173     =0),0,($N173     /$E173     ))</f>
        <v>0.85259432301722493</v>
      </c>
      <c r="P173" s="33">
        <v>110012097</v>
      </c>
      <c r="Q173" s="33">
        <v>515260410</v>
      </c>
      <c r="R173" s="33">
        <v>516470906</v>
      </c>
      <c r="S173" s="33">
        <v>350131595</v>
      </c>
      <c r="T173" s="38">
        <f t="shared" ref="T173:T205" si="46">IF(($R173     =0),0,($S173     /$R173     ))</f>
        <v>0.67793091717735599</v>
      </c>
      <c r="U173" s="38">
        <f t="shared" ref="U173:U205" si="47">IF(($P173     =0),0,(($J173     /$P173     )-1))</f>
        <v>9.8219116757678027E-2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85946630</v>
      </c>
      <c r="K174" s="38">
        <f t="shared" si="42"/>
        <v>0.23687674200288267</v>
      </c>
      <c r="L174" s="33">
        <v>0</v>
      </c>
      <c r="M174" s="38">
        <f t="shared" si="43"/>
        <v>0</v>
      </c>
      <c r="N174" s="33">
        <f t="shared" si="44"/>
        <v>329468772</v>
      </c>
      <c r="O174" s="38">
        <f t="shared" si="45"/>
        <v>0.90804595017920509</v>
      </c>
      <c r="P174" s="33">
        <v>72201832</v>
      </c>
      <c r="Q174" s="33">
        <v>367066645</v>
      </c>
      <c r="R174" s="33">
        <v>409058454</v>
      </c>
      <c r="S174" s="33">
        <v>346468809</v>
      </c>
      <c r="T174" s="38">
        <f t="shared" si="46"/>
        <v>0.84699095107810685</v>
      </c>
      <c r="U174" s="38">
        <f t="shared" si="47"/>
        <v>0.19036633308694983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576220359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235914954</v>
      </c>
      <c r="K175" s="38">
        <f t="shared" si="42"/>
        <v>0.40941794283252669</v>
      </c>
      <c r="L175" s="33">
        <v>0</v>
      </c>
      <c r="M175" s="38">
        <f t="shared" si="43"/>
        <v>0</v>
      </c>
      <c r="N175" s="33">
        <f t="shared" si="44"/>
        <v>839042327</v>
      </c>
      <c r="O175" s="38">
        <f t="shared" si="45"/>
        <v>1.4561136445371587</v>
      </c>
      <c r="P175" s="33">
        <v>178625899</v>
      </c>
      <c r="Q175" s="33">
        <v>552811982</v>
      </c>
      <c r="R175" s="33">
        <v>646042113</v>
      </c>
      <c r="S175" s="33">
        <v>1135351768</v>
      </c>
      <c r="T175" s="38">
        <f t="shared" si="46"/>
        <v>1.7573959114334083</v>
      </c>
      <c r="U175" s="38">
        <f t="shared" si="47"/>
        <v>0.32072087709968633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355729219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91201325</v>
      </c>
      <c r="K176" s="38">
        <f t="shared" si="42"/>
        <v>0.25637850401037765</v>
      </c>
      <c r="L176" s="33">
        <v>0</v>
      </c>
      <c r="M176" s="38">
        <f t="shared" si="43"/>
        <v>0</v>
      </c>
      <c r="N176" s="33">
        <f t="shared" si="44"/>
        <v>388365838</v>
      </c>
      <c r="O176" s="38">
        <f t="shared" si="45"/>
        <v>1.0917456797384979</v>
      </c>
      <c r="P176" s="33">
        <v>37026747</v>
      </c>
      <c r="Q176" s="33">
        <v>356837282</v>
      </c>
      <c r="R176" s="33">
        <v>379657124</v>
      </c>
      <c r="S176" s="33">
        <v>268565533</v>
      </c>
      <c r="T176" s="38">
        <f t="shared" si="46"/>
        <v>0.70738968406661584</v>
      </c>
      <c r="U176" s="38">
        <f t="shared" si="47"/>
        <v>1.4631201061222039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274787588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69029822</v>
      </c>
      <c r="K177" s="38">
        <f t="shared" si="42"/>
        <v>0.25121157219080797</v>
      </c>
      <c r="L177" s="33">
        <v>0</v>
      </c>
      <c r="M177" s="38">
        <f t="shared" si="43"/>
        <v>0</v>
      </c>
      <c r="N177" s="33">
        <f t="shared" si="44"/>
        <v>228445966</v>
      </c>
      <c r="O177" s="38">
        <f t="shared" si="45"/>
        <v>0.83135474809000476</v>
      </c>
      <c r="P177" s="33">
        <v>44739116</v>
      </c>
      <c r="Q177" s="33">
        <v>258715051</v>
      </c>
      <c r="R177" s="33">
        <v>285006827</v>
      </c>
      <c r="S177" s="33">
        <v>226149382</v>
      </c>
      <c r="T177" s="38">
        <f t="shared" si="46"/>
        <v>0.79348759600063901</v>
      </c>
      <c r="U177" s="38">
        <f t="shared" si="47"/>
        <v>0.54294112561365759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1205644244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262917168</v>
      </c>
      <c r="K178" s="38">
        <f t="shared" si="42"/>
        <v>0.21807193067808484</v>
      </c>
      <c r="L178" s="33">
        <v>0</v>
      </c>
      <c r="M178" s="38">
        <f t="shared" si="43"/>
        <v>0</v>
      </c>
      <c r="N178" s="33">
        <f t="shared" si="44"/>
        <v>704106900</v>
      </c>
      <c r="O178" s="38">
        <f t="shared" si="45"/>
        <v>0.58400884299332334</v>
      </c>
      <c r="P178" s="33">
        <v>15561015</v>
      </c>
      <c r="Q178" s="33">
        <v>1153075876</v>
      </c>
      <c r="R178" s="33">
        <v>1284646876</v>
      </c>
      <c r="S178" s="33">
        <v>468303748</v>
      </c>
      <c r="T178" s="38">
        <f t="shared" si="46"/>
        <v>0.36453889138636725</v>
      </c>
      <c r="U178" s="38">
        <f t="shared" si="47"/>
        <v>15.89588808956228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3273815350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865827287</v>
      </c>
      <c r="K179" s="39">
        <f t="shared" si="42"/>
        <v>0.26447040973156899</v>
      </c>
      <c r="L179" s="34">
        <f>SUM(L173:L178)</f>
        <v>0</v>
      </c>
      <c r="M179" s="39">
        <f t="shared" si="43"/>
        <v>0</v>
      </c>
      <c r="N179" s="34">
        <f t="shared" si="44"/>
        <v>2914534382</v>
      </c>
      <c r="O179" s="39">
        <f t="shared" si="45"/>
        <v>0.89025619053316496</v>
      </c>
      <c r="P179" s="34">
        <f>SUM(P173:P178)</f>
        <v>458166706</v>
      </c>
      <c r="Q179" s="34">
        <f>SUM(Q173:Q178)</f>
        <v>3203767246</v>
      </c>
      <c r="R179" s="34">
        <f>SUM(R173:R178)</f>
        <v>3520882300</v>
      </c>
      <c r="S179" s="34">
        <f>SUM(S173:S178)</f>
        <v>2794970835</v>
      </c>
      <c r="T179" s="39">
        <f t="shared" si="46"/>
        <v>0.79382682999656085</v>
      </c>
      <c r="U179" s="39">
        <f t="shared" si="47"/>
        <v>0.88976474209367806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191869878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7395541</v>
      </c>
      <c r="K180" s="38">
        <f t="shared" si="42"/>
        <v>3.854456508280054E-2</v>
      </c>
      <c r="L180" s="33">
        <v>0</v>
      </c>
      <c r="M180" s="38">
        <f t="shared" si="43"/>
        <v>0</v>
      </c>
      <c r="N180" s="33">
        <f t="shared" si="44"/>
        <v>132142053</v>
      </c>
      <c r="O180" s="38">
        <f t="shared" si="45"/>
        <v>0.68870660875700351</v>
      </c>
      <c r="P180" s="33">
        <v>5471314</v>
      </c>
      <c r="Q180" s="33">
        <v>165076000</v>
      </c>
      <c r="R180" s="33">
        <v>211469751</v>
      </c>
      <c r="S180" s="33">
        <v>21603790</v>
      </c>
      <c r="T180" s="38">
        <f t="shared" si="46"/>
        <v>0.10216019027704819</v>
      </c>
      <c r="U180" s="38">
        <f t="shared" si="47"/>
        <v>0.35169376131583752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139318550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35837983</v>
      </c>
      <c r="K181" s="38">
        <f t="shared" si="42"/>
        <v>0.25723769734898905</v>
      </c>
      <c r="L181" s="33">
        <v>0</v>
      </c>
      <c r="M181" s="38">
        <f t="shared" si="43"/>
        <v>0</v>
      </c>
      <c r="N181" s="33">
        <f t="shared" si="44"/>
        <v>103030315</v>
      </c>
      <c r="O181" s="38">
        <f t="shared" si="45"/>
        <v>0.73953048606951477</v>
      </c>
      <c r="P181" s="33">
        <v>37931428</v>
      </c>
      <c r="Q181" s="33">
        <v>169438756</v>
      </c>
      <c r="R181" s="33">
        <v>142006993</v>
      </c>
      <c r="S181" s="33">
        <v>109141112</v>
      </c>
      <c r="T181" s="38">
        <f t="shared" si="46"/>
        <v>0.76856153133247462</v>
      </c>
      <c r="U181" s="38">
        <f t="shared" si="47"/>
        <v>-5.5190250153513865E-2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140452856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44559979</v>
      </c>
      <c r="K182" s="38">
        <f t="shared" si="42"/>
        <v>0.31725933006303553</v>
      </c>
      <c r="L182" s="33">
        <v>0</v>
      </c>
      <c r="M182" s="38">
        <f t="shared" si="43"/>
        <v>0</v>
      </c>
      <c r="N182" s="33">
        <f t="shared" si="44"/>
        <v>117844764</v>
      </c>
      <c r="O182" s="38">
        <f t="shared" si="45"/>
        <v>0.83903430201519003</v>
      </c>
      <c r="P182" s="33">
        <v>35840241</v>
      </c>
      <c r="Q182" s="33">
        <v>121099296</v>
      </c>
      <c r="R182" s="33">
        <v>123178296</v>
      </c>
      <c r="S182" s="33">
        <v>100673850</v>
      </c>
      <c r="T182" s="38">
        <f t="shared" si="46"/>
        <v>0.81730185648939324</v>
      </c>
      <c r="U182" s="38">
        <f t="shared" si="47"/>
        <v>0.24329462516728051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501696382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170916376</v>
      </c>
      <c r="K183" s="38">
        <f t="shared" si="42"/>
        <v>0.34067691562503633</v>
      </c>
      <c r="L183" s="33">
        <v>0</v>
      </c>
      <c r="M183" s="38">
        <f t="shared" si="43"/>
        <v>0</v>
      </c>
      <c r="N183" s="33">
        <f t="shared" si="44"/>
        <v>494257766</v>
      </c>
      <c r="O183" s="38">
        <f t="shared" si="45"/>
        <v>0.9851730722666443</v>
      </c>
      <c r="P183" s="33">
        <v>112703985</v>
      </c>
      <c r="Q183" s="33">
        <v>446729980</v>
      </c>
      <c r="R183" s="33">
        <v>522405896</v>
      </c>
      <c r="S183" s="33">
        <v>514256596</v>
      </c>
      <c r="T183" s="38">
        <f t="shared" si="46"/>
        <v>0.98440044405624394</v>
      </c>
      <c r="U183" s="38">
        <f t="shared" si="47"/>
        <v>0.51650694516258677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117325073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-130581952</v>
      </c>
      <c r="K184" s="38">
        <f t="shared" si="42"/>
        <v>-1.1129927189561604</v>
      </c>
      <c r="L184" s="33">
        <v>0</v>
      </c>
      <c r="M184" s="38">
        <f t="shared" si="43"/>
        <v>0</v>
      </c>
      <c r="N184" s="33">
        <f t="shared" si="44"/>
        <v>213533956</v>
      </c>
      <c r="O184" s="38">
        <f t="shared" si="45"/>
        <v>1.8200198008826298</v>
      </c>
      <c r="P184" s="33">
        <v>10233223</v>
      </c>
      <c r="Q184" s="33">
        <v>229175808</v>
      </c>
      <c r="R184" s="33">
        <v>229335144</v>
      </c>
      <c r="S184" s="33">
        <v>27096516</v>
      </c>
      <c r="T184" s="38">
        <f t="shared" si="46"/>
        <v>0.1181524799356526</v>
      </c>
      <c r="U184" s="38">
        <f t="shared" si="47"/>
        <v>-13.760588917098747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1090662739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128127927</v>
      </c>
      <c r="K185" s="39">
        <f t="shared" si="42"/>
        <v>0.11747712873869436</v>
      </c>
      <c r="L185" s="34">
        <f>SUM(L180:L184)</f>
        <v>0</v>
      </c>
      <c r="M185" s="39">
        <f t="shared" si="43"/>
        <v>0</v>
      </c>
      <c r="N185" s="34">
        <f t="shared" si="44"/>
        <v>1060808854</v>
      </c>
      <c r="O185" s="39">
        <f t="shared" si="45"/>
        <v>0.97262775747948238</v>
      </c>
      <c r="P185" s="34">
        <f>SUM(P180:P184)</f>
        <v>202180191</v>
      </c>
      <c r="Q185" s="34">
        <f>SUM(Q180:Q184)</f>
        <v>1131519840</v>
      </c>
      <c r="R185" s="34">
        <f>SUM(R180:R184)</f>
        <v>1228396080</v>
      </c>
      <c r="S185" s="34">
        <f>SUM(S180:S184)</f>
        <v>772771864</v>
      </c>
      <c r="T185" s="39">
        <f t="shared" si="46"/>
        <v>0.62909014167482524</v>
      </c>
      <c r="U185" s="39">
        <f t="shared" si="47"/>
        <v>-0.36626864201547815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241875582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53140464</v>
      </c>
      <c r="K186" s="38">
        <f t="shared" si="42"/>
        <v>0.21970164809773976</v>
      </c>
      <c r="L186" s="33">
        <v>0</v>
      </c>
      <c r="M186" s="38">
        <f t="shared" si="43"/>
        <v>0</v>
      </c>
      <c r="N186" s="33">
        <f t="shared" si="44"/>
        <v>235912962</v>
      </c>
      <c r="O186" s="38">
        <f t="shared" si="45"/>
        <v>0.97534840040198845</v>
      </c>
      <c r="P186" s="33">
        <v>51060012</v>
      </c>
      <c r="Q186" s="33">
        <v>238343830</v>
      </c>
      <c r="R186" s="33">
        <v>272823830</v>
      </c>
      <c r="S186" s="33">
        <v>266883296</v>
      </c>
      <c r="T186" s="38">
        <f t="shared" si="46"/>
        <v>0.97822575102768694</v>
      </c>
      <c r="U186" s="38">
        <f t="shared" si="47"/>
        <v>4.074523131721941E-2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208845155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48526167</v>
      </c>
      <c r="K187" s="38">
        <f t="shared" si="42"/>
        <v>0.23235476542417274</v>
      </c>
      <c r="L187" s="33">
        <v>0</v>
      </c>
      <c r="M187" s="38">
        <f t="shared" si="43"/>
        <v>0</v>
      </c>
      <c r="N187" s="33">
        <f t="shared" si="44"/>
        <v>182258256</v>
      </c>
      <c r="O187" s="38">
        <f t="shared" si="45"/>
        <v>0.87269563902499914</v>
      </c>
      <c r="P187" s="33">
        <v>48126094</v>
      </c>
      <c r="Q187" s="33">
        <v>201861893</v>
      </c>
      <c r="R187" s="33">
        <v>235424527</v>
      </c>
      <c r="S187" s="33">
        <v>149040804</v>
      </c>
      <c r="T187" s="38">
        <f t="shared" si="46"/>
        <v>0.6330725430320181</v>
      </c>
      <c r="U187" s="38">
        <f t="shared" si="47"/>
        <v>8.3130162194338109E-3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1925128708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427581191</v>
      </c>
      <c r="K188" s="38">
        <f t="shared" si="42"/>
        <v>0.22210524897538436</v>
      </c>
      <c r="L188" s="33">
        <v>0</v>
      </c>
      <c r="M188" s="38">
        <f t="shared" si="43"/>
        <v>0</v>
      </c>
      <c r="N188" s="33">
        <f t="shared" si="44"/>
        <v>1585742514</v>
      </c>
      <c r="O188" s="38">
        <f t="shared" si="45"/>
        <v>0.82370727079718975</v>
      </c>
      <c r="P188" s="33">
        <v>459975108</v>
      </c>
      <c r="Q188" s="33">
        <v>1865912365</v>
      </c>
      <c r="R188" s="33">
        <v>2058184406</v>
      </c>
      <c r="S188" s="33">
        <v>1585292015</v>
      </c>
      <c r="T188" s="38">
        <f t="shared" si="46"/>
        <v>0.77023808477927025</v>
      </c>
      <c r="U188" s="38">
        <f t="shared" si="47"/>
        <v>-7.042536962674073E-2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471047478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83211365</v>
      </c>
      <c r="K189" s="38">
        <f t="shared" si="42"/>
        <v>0.17665175780858336</v>
      </c>
      <c r="L189" s="33">
        <v>0</v>
      </c>
      <c r="M189" s="38">
        <f t="shared" si="43"/>
        <v>0</v>
      </c>
      <c r="N189" s="33">
        <f t="shared" si="44"/>
        <v>304593913</v>
      </c>
      <c r="O189" s="38">
        <f t="shared" si="45"/>
        <v>0.64663102389012261</v>
      </c>
      <c r="P189" s="33">
        <v>79814056</v>
      </c>
      <c r="Q189" s="33">
        <v>364554477</v>
      </c>
      <c r="R189" s="33">
        <v>417111807</v>
      </c>
      <c r="S189" s="33">
        <v>359231292</v>
      </c>
      <c r="T189" s="38">
        <f t="shared" si="46"/>
        <v>0.86123501174350603</v>
      </c>
      <c r="U189" s="38">
        <f t="shared" si="47"/>
        <v>4.2565297019863335E-2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382080000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98176773</v>
      </c>
      <c r="K190" s="38">
        <f t="shared" si="42"/>
        <v>0.25695344692211053</v>
      </c>
      <c r="L190" s="33">
        <v>0</v>
      </c>
      <c r="M190" s="38">
        <f t="shared" si="43"/>
        <v>0</v>
      </c>
      <c r="N190" s="33">
        <f t="shared" si="44"/>
        <v>361446698</v>
      </c>
      <c r="O190" s="38">
        <f t="shared" si="45"/>
        <v>0.94599742985762147</v>
      </c>
      <c r="P190" s="33">
        <v>302203468</v>
      </c>
      <c r="Q190" s="33">
        <v>339146000</v>
      </c>
      <c r="R190" s="33">
        <v>299885000</v>
      </c>
      <c r="S190" s="33">
        <v>481226237</v>
      </c>
      <c r="T190" s="38">
        <f t="shared" si="46"/>
        <v>1.6047025926605198</v>
      </c>
      <c r="U190" s="38">
        <f t="shared" si="47"/>
        <v>-0.67513022385302346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3228976923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710635960</v>
      </c>
      <c r="K191" s="39">
        <f t="shared" si="42"/>
        <v>0.22008084199615693</v>
      </c>
      <c r="L191" s="34">
        <f>SUM(L186:L190)</f>
        <v>0</v>
      </c>
      <c r="M191" s="39">
        <f t="shared" si="43"/>
        <v>0</v>
      </c>
      <c r="N191" s="34">
        <f t="shared" si="44"/>
        <v>2669954343</v>
      </c>
      <c r="O191" s="39">
        <f t="shared" si="45"/>
        <v>0.82687315724739852</v>
      </c>
      <c r="P191" s="34">
        <f>SUM(P186:P190)</f>
        <v>941178738</v>
      </c>
      <c r="Q191" s="34">
        <f>SUM(Q186:Q190)</f>
        <v>3009818565</v>
      </c>
      <c r="R191" s="34">
        <f>SUM(R186:R190)</f>
        <v>3283429570</v>
      </c>
      <c r="S191" s="34">
        <f>SUM(S186:S190)</f>
        <v>2841673644</v>
      </c>
      <c r="T191" s="39">
        <f t="shared" si="46"/>
        <v>0.86545899140452709</v>
      </c>
      <c r="U191" s="39">
        <f t="shared" si="47"/>
        <v>-0.24495111150715354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127319372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46905159</v>
      </c>
      <c r="K192" s="38">
        <f t="shared" si="42"/>
        <v>0.36840551648338321</v>
      </c>
      <c r="L192" s="33">
        <v>0</v>
      </c>
      <c r="M192" s="38">
        <f t="shared" si="43"/>
        <v>0</v>
      </c>
      <c r="N192" s="33">
        <f t="shared" si="44"/>
        <v>102273599</v>
      </c>
      <c r="O192" s="38">
        <f t="shared" si="45"/>
        <v>0.80328387890571751</v>
      </c>
      <c r="P192" s="33">
        <v>27341632</v>
      </c>
      <c r="Q192" s="33">
        <v>122146596</v>
      </c>
      <c r="R192" s="33">
        <v>124915372</v>
      </c>
      <c r="S192" s="33">
        <v>82074545</v>
      </c>
      <c r="T192" s="38">
        <f t="shared" si="46"/>
        <v>0.65704119265641703</v>
      </c>
      <c r="U192" s="38">
        <f t="shared" si="47"/>
        <v>0.71552155335862899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305010243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59614313</v>
      </c>
      <c r="K193" s="38">
        <f t="shared" si="42"/>
        <v>0.19545020001180746</v>
      </c>
      <c r="L193" s="33">
        <v>0</v>
      </c>
      <c r="M193" s="38">
        <f t="shared" si="43"/>
        <v>0</v>
      </c>
      <c r="N193" s="33">
        <f t="shared" si="44"/>
        <v>306745578</v>
      </c>
      <c r="O193" s="38">
        <f t="shared" si="45"/>
        <v>1.0056894318791778</v>
      </c>
      <c r="P193" s="33">
        <v>15132995</v>
      </c>
      <c r="Q193" s="33">
        <v>76830182</v>
      </c>
      <c r="R193" s="33">
        <v>114041181</v>
      </c>
      <c r="S193" s="33">
        <v>85381634</v>
      </c>
      <c r="T193" s="38">
        <f t="shared" si="46"/>
        <v>0.74869124689264666</v>
      </c>
      <c r="U193" s="38">
        <f t="shared" si="47"/>
        <v>2.9393598557324574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224023087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59880389</v>
      </c>
      <c r="K194" s="38">
        <f t="shared" si="42"/>
        <v>0.26729561583088085</v>
      </c>
      <c r="L194" s="33">
        <v>0</v>
      </c>
      <c r="M194" s="38">
        <f t="shared" si="43"/>
        <v>0</v>
      </c>
      <c r="N194" s="33">
        <f t="shared" si="44"/>
        <v>175685683</v>
      </c>
      <c r="O194" s="38">
        <f t="shared" si="45"/>
        <v>0.7842302565895809</v>
      </c>
      <c r="P194" s="33">
        <v>40783073</v>
      </c>
      <c r="Q194" s="33">
        <v>219618900</v>
      </c>
      <c r="R194" s="33">
        <v>228870560</v>
      </c>
      <c r="S194" s="33">
        <v>170995443</v>
      </c>
      <c r="T194" s="38">
        <f t="shared" si="46"/>
        <v>0.74712729763059083</v>
      </c>
      <c r="U194" s="38">
        <f t="shared" si="47"/>
        <v>0.46826574348627426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28394743</v>
      </c>
      <c r="K195" s="38">
        <f t="shared" si="42"/>
        <v>0.24861158214752183</v>
      </c>
      <c r="L195" s="33">
        <v>0</v>
      </c>
      <c r="M195" s="38">
        <f t="shared" si="43"/>
        <v>0</v>
      </c>
      <c r="N195" s="33">
        <f t="shared" si="44"/>
        <v>84500709</v>
      </c>
      <c r="O195" s="38">
        <f t="shared" si="45"/>
        <v>0.73985015314550784</v>
      </c>
      <c r="P195" s="33">
        <v>27832767</v>
      </c>
      <c r="Q195" s="33">
        <v>115830082</v>
      </c>
      <c r="R195" s="33">
        <v>107757817</v>
      </c>
      <c r="S195" s="33">
        <v>79942355</v>
      </c>
      <c r="T195" s="38">
        <f t="shared" si="46"/>
        <v>0.74187058744889012</v>
      </c>
      <c r="U195" s="38">
        <f t="shared" si="47"/>
        <v>2.0191165326824967E-2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44947235</v>
      </c>
      <c r="K196" s="38">
        <f t="shared" si="42"/>
        <v>0.20458922451890194</v>
      </c>
      <c r="L196" s="33">
        <v>0</v>
      </c>
      <c r="M196" s="38">
        <f t="shared" si="43"/>
        <v>0</v>
      </c>
      <c r="N196" s="33">
        <f t="shared" si="44"/>
        <v>145116840</v>
      </c>
      <c r="O196" s="38">
        <f t="shared" si="45"/>
        <v>0.66053766733890462</v>
      </c>
      <c r="P196" s="33">
        <v>45680722</v>
      </c>
      <c r="Q196" s="33">
        <v>206933424</v>
      </c>
      <c r="R196" s="33">
        <v>207729360</v>
      </c>
      <c r="S196" s="33">
        <v>133590155</v>
      </c>
      <c r="T196" s="38">
        <f t="shared" si="46"/>
        <v>0.64309712887961523</v>
      </c>
      <c r="U196" s="38">
        <f t="shared" si="47"/>
        <v>-1.6056817140499668E-2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145920181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35907147</v>
      </c>
      <c r="K197" s="38">
        <f t="shared" si="42"/>
        <v>0.2460738929593296</v>
      </c>
      <c r="L197" s="33">
        <v>0</v>
      </c>
      <c r="M197" s="38">
        <f t="shared" si="43"/>
        <v>0</v>
      </c>
      <c r="N197" s="33">
        <f t="shared" si="44"/>
        <v>142823964</v>
      </c>
      <c r="O197" s="38">
        <f t="shared" si="45"/>
        <v>0.97878143394024431</v>
      </c>
      <c r="P197" s="33">
        <v>10948798</v>
      </c>
      <c r="Q197" s="33">
        <v>146087400</v>
      </c>
      <c r="R197" s="33">
        <v>148519503</v>
      </c>
      <c r="S197" s="33">
        <v>121673636</v>
      </c>
      <c r="T197" s="38">
        <f t="shared" si="46"/>
        <v>0.81924349019670506</v>
      </c>
      <c r="U197" s="38">
        <f t="shared" si="47"/>
        <v>2.2795515087592264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1136181184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275648986</v>
      </c>
      <c r="K198" s="39">
        <f t="shared" si="42"/>
        <v>0.24261006068553234</v>
      </c>
      <c r="L198" s="34">
        <f>SUM(L192:L197)</f>
        <v>0</v>
      </c>
      <c r="M198" s="39">
        <f t="shared" si="43"/>
        <v>0</v>
      </c>
      <c r="N198" s="34">
        <f t="shared" si="44"/>
        <v>957146373</v>
      </c>
      <c r="O198" s="39">
        <f t="shared" si="45"/>
        <v>0.84242406623061983</v>
      </c>
      <c r="P198" s="34">
        <f>SUM(P192:P197)</f>
        <v>167719987</v>
      </c>
      <c r="Q198" s="34">
        <f>SUM(Q192:Q197)</f>
        <v>887446584</v>
      </c>
      <c r="R198" s="34">
        <f>SUM(R192:R197)</f>
        <v>931833793</v>
      </c>
      <c r="S198" s="34">
        <f>SUM(S192:S197)</f>
        <v>673657768</v>
      </c>
      <c r="T198" s="39">
        <f t="shared" si="46"/>
        <v>0.72293768809476955</v>
      </c>
      <c r="U198" s="39">
        <f t="shared" si="47"/>
        <v>0.64350707945141927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217183616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53818684</v>
      </c>
      <c r="K199" s="38">
        <f t="shared" si="42"/>
        <v>0.24780268876267353</v>
      </c>
      <c r="L199" s="33">
        <v>0</v>
      </c>
      <c r="M199" s="38">
        <f t="shared" si="43"/>
        <v>0</v>
      </c>
      <c r="N199" s="33">
        <f t="shared" si="44"/>
        <v>201621971</v>
      </c>
      <c r="O199" s="38">
        <f t="shared" si="45"/>
        <v>0.92834797906670818</v>
      </c>
      <c r="P199" s="33">
        <v>51577272</v>
      </c>
      <c r="Q199" s="33">
        <v>209985510</v>
      </c>
      <c r="R199" s="33">
        <v>239318430</v>
      </c>
      <c r="S199" s="33">
        <v>222138207</v>
      </c>
      <c r="T199" s="38">
        <f t="shared" si="46"/>
        <v>0.92821186817914525</v>
      </c>
      <c r="U199" s="38">
        <f t="shared" si="47"/>
        <v>4.3457358504730426E-2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202785709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45965310</v>
      </c>
      <c r="K200" s="38">
        <f t="shared" si="42"/>
        <v>0.22666937540455576</v>
      </c>
      <c r="L200" s="33">
        <v>0</v>
      </c>
      <c r="M200" s="38">
        <f t="shared" si="43"/>
        <v>0</v>
      </c>
      <c r="N200" s="33">
        <f t="shared" si="44"/>
        <v>172895143</v>
      </c>
      <c r="O200" s="38">
        <f t="shared" si="45"/>
        <v>0.85260023426996034</v>
      </c>
      <c r="P200" s="33">
        <v>43484687</v>
      </c>
      <c r="Q200" s="33">
        <v>169449891</v>
      </c>
      <c r="R200" s="33">
        <v>208065082</v>
      </c>
      <c r="S200" s="33">
        <v>187988490</v>
      </c>
      <c r="T200" s="38">
        <f t="shared" si="46"/>
        <v>0.90350811483110849</v>
      </c>
      <c r="U200" s="38">
        <f t="shared" si="47"/>
        <v>5.70458975592949E-2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405722268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96432833</v>
      </c>
      <c r="K201" s="38">
        <f t="shared" si="42"/>
        <v>0.23768188390389261</v>
      </c>
      <c r="L201" s="33">
        <v>0</v>
      </c>
      <c r="M201" s="38">
        <f t="shared" si="43"/>
        <v>0</v>
      </c>
      <c r="N201" s="33">
        <f t="shared" si="44"/>
        <v>334730204</v>
      </c>
      <c r="O201" s="38">
        <f t="shared" si="45"/>
        <v>0.8250230031741812</v>
      </c>
      <c r="P201" s="33">
        <v>408096948</v>
      </c>
      <c r="Q201" s="33">
        <v>382387763</v>
      </c>
      <c r="R201" s="33">
        <v>435970815</v>
      </c>
      <c r="S201" s="33">
        <v>1192246659</v>
      </c>
      <c r="T201" s="38">
        <f t="shared" si="46"/>
        <v>2.7346937409101568</v>
      </c>
      <c r="U201" s="38">
        <f t="shared" si="47"/>
        <v>-0.76370116592981718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690928663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29470754</v>
      </c>
      <c r="K202" s="38">
        <f t="shared" si="42"/>
        <v>4.2653830385380898E-2</v>
      </c>
      <c r="L202" s="33">
        <v>0</v>
      </c>
      <c r="M202" s="38">
        <f t="shared" si="43"/>
        <v>0</v>
      </c>
      <c r="N202" s="33">
        <f t="shared" si="44"/>
        <v>293270746</v>
      </c>
      <c r="O202" s="38">
        <f t="shared" si="45"/>
        <v>0.42445879249910351</v>
      </c>
      <c r="P202" s="33">
        <v>148685004</v>
      </c>
      <c r="Q202" s="33">
        <v>645688364</v>
      </c>
      <c r="R202" s="33">
        <v>750700479</v>
      </c>
      <c r="S202" s="33">
        <v>541762120</v>
      </c>
      <c r="T202" s="38">
        <f t="shared" si="46"/>
        <v>0.72167546865252497</v>
      </c>
      <c r="U202" s="38">
        <f t="shared" si="47"/>
        <v>-0.80179067688628503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1161361877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259536489</v>
      </c>
      <c r="K203" s="38">
        <f t="shared" si="42"/>
        <v>0.22347598465211202</v>
      </c>
      <c r="L203" s="33">
        <v>0</v>
      </c>
      <c r="M203" s="38">
        <f t="shared" si="43"/>
        <v>0</v>
      </c>
      <c r="N203" s="33">
        <f t="shared" si="44"/>
        <v>978928765</v>
      </c>
      <c r="O203" s="38">
        <f t="shared" si="45"/>
        <v>0.84291449925043471</v>
      </c>
      <c r="P203" s="33">
        <v>239263071</v>
      </c>
      <c r="Q203" s="33">
        <v>1040055726</v>
      </c>
      <c r="R203" s="33">
        <v>1170254515</v>
      </c>
      <c r="S203" s="33">
        <v>1114621682</v>
      </c>
      <c r="T203" s="38">
        <f t="shared" si="46"/>
        <v>0.95246091146249501</v>
      </c>
      <c r="U203" s="38">
        <f t="shared" si="47"/>
        <v>8.4732750086619069E-2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2677982133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485224070</v>
      </c>
      <c r="K204" s="39">
        <f t="shared" si="42"/>
        <v>0.18119018197348069</v>
      </c>
      <c r="L204" s="34">
        <f>SUM(L199:L203)</f>
        <v>0</v>
      </c>
      <c r="M204" s="39">
        <f t="shared" si="43"/>
        <v>0</v>
      </c>
      <c r="N204" s="34">
        <f t="shared" si="44"/>
        <v>1981446829</v>
      </c>
      <c r="O204" s="39">
        <f t="shared" si="45"/>
        <v>0.73990293086096548</v>
      </c>
      <c r="P204" s="34">
        <f>SUM(P199:P203)</f>
        <v>891106982</v>
      </c>
      <c r="Q204" s="34">
        <f>SUM(Q199:Q203)</f>
        <v>2447567254</v>
      </c>
      <c r="R204" s="34">
        <f>SUM(R199:R203)</f>
        <v>2804309321</v>
      </c>
      <c r="S204" s="34">
        <f>SUM(S199:S203)</f>
        <v>3258757158</v>
      </c>
      <c r="T204" s="39">
        <f t="shared" si="46"/>
        <v>1.1620533917556379</v>
      </c>
      <c r="U204" s="39">
        <f t="shared" si="47"/>
        <v>-0.45548168760729113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11407618329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2465464230</v>
      </c>
      <c r="K205" s="39">
        <f t="shared" si="42"/>
        <v>0.21612436171119029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9583890781</v>
      </c>
      <c r="O205" s="39">
        <f t="shared" si="45"/>
        <v>0.84013073584660602</v>
      </c>
      <c r="P205" s="34">
        <f>SUM(P173:P178,P180:P184,P186:P190,P192:P197,P199:P203)</f>
        <v>2660352604</v>
      </c>
      <c r="Q205" s="34">
        <f>SUM(Q173:Q178,Q180:Q184,Q186:Q190,Q192:Q197,Q199:Q203)</f>
        <v>10680119489</v>
      </c>
      <c r="R205" s="34">
        <f>SUM(R173:R178,R180:R184,R186:R190,R192:R197,R199:R203)</f>
        <v>11768851064</v>
      </c>
      <c r="S205" s="34">
        <f>SUM(S173:S178,S180:S184,S186:S190,S192:S197,S199:S203)</f>
        <v>10341831269</v>
      </c>
      <c r="T205" s="39">
        <f t="shared" si="46"/>
        <v>0.87874604009858337</v>
      </c>
      <c r="U205" s="39">
        <f t="shared" si="47"/>
        <v>-7.3256595274992398E-2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468713693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-39754225</v>
      </c>
      <c r="K208" s="38">
        <f t="shared" ref="K208:K231" si="50">IF(($E208     =0),0,($J208     /$E208     ))</f>
        <v>-8.4815582718638427E-2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-348166147</v>
      </c>
      <c r="O208" s="38">
        <f t="shared" ref="O208:O231" si="53">IF(($E208     =0),0,($N208     /$E208     ))</f>
        <v>-0.74281198138583082</v>
      </c>
      <c r="P208" s="33">
        <v>98253881</v>
      </c>
      <c r="Q208" s="33">
        <v>442034901</v>
      </c>
      <c r="R208" s="33">
        <v>508185630</v>
      </c>
      <c r="S208" s="33">
        <v>446031692</v>
      </c>
      <c r="T208" s="38">
        <f t="shared" ref="T208:T231" si="54">IF(($R208     =0),0,($S208     /$R208     ))</f>
        <v>0.87769442044238832</v>
      </c>
      <c r="U208" s="38">
        <f t="shared" ref="U208:U231" si="55">IF(($P208     =0),0,(($J208     /$P208     )-1))</f>
        <v>-1.4046071727181952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195955409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48068537</v>
      </c>
      <c r="K209" s="38">
        <f t="shared" si="50"/>
        <v>0.2453034455405107</v>
      </c>
      <c r="L209" s="33">
        <v>0</v>
      </c>
      <c r="M209" s="38">
        <f t="shared" si="51"/>
        <v>0</v>
      </c>
      <c r="N209" s="33">
        <f t="shared" si="52"/>
        <v>143426970</v>
      </c>
      <c r="O209" s="38">
        <f t="shared" si="53"/>
        <v>0.73193677445260008</v>
      </c>
      <c r="P209" s="33">
        <v>34754200</v>
      </c>
      <c r="Q209" s="33">
        <v>139395909</v>
      </c>
      <c r="R209" s="33">
        <v>140016307</v>
      </c>
      <c r="S209" s="33">
        <v>105414900</v>
      </c>
      <c r="T209" s="38">
        <f t="shared" si="54"/>
        <v>0.75287587752189467</v>
      </c>
      <c r="U209" s="38">
        <f t="shared" si="55"/>
        <v>0.38310008574503218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99074499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26937606</v>
      </c>
      <c r="K210" s="38">
        <f t="shared" si="50"/>
        <v>0.27189242713203121</v>
      </c>
      <c r="L210" s="33">
        <v>0</v>
      </c>
      <c r="M210" s="38">
        <f t="shared" si="51"/>
        <v>0</v>
      </c>
      <c r="N210" s="33">
        <f t="shared" si="52"/>
        <v>82963234</v>
      </c>
      <c r="O210" s="38">
        <f t="shared" si="53"/>
        <v>0.837382321761728</v>
      </c>
      <c r="P210" s="33">
        <v>34520071</v>
      </c>
      <c r="Q210" s="33">
        <v>113973708</v>
      </c>
      <c r="R210" s="33">
        <v>133006414</v>
      </c>
      <c r="S210" s="33">
        <v>103839577</v>
      </c>
      <c r="T210" s="38">
        <f t="shared" si="54"/>
        <v>0.78071104901753086</v>
      </c>
      <c r="U210" s="38">
        <f t="shared" si="55"/>
        <v>-0.21965380662166079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23696298</v>
      </c>
      <c r="K211" s="38">
        <f t="shared" si="50"/>
        <v>0.20149032259150709</v>
      </c>
      <c r="L211" s="33">
        <v>0</v>
      </c>
      <c r="M211" s="38">
        <f t="shared" si="51"/>
        <v>0</v>
      </c>
      <c r="N211" s="33">
        <f t="shared" si="52"/>
        <v>88618974</v>
      </c>
      <c r="O211" s="38">
        <f t="shared" si="53"/>
        <v>0.75352975637748898</v>
      </c>
      <c r="P211" s="33">
        <v>18573817</v>
      </c>
      <c r="Q211" s="33">
        <v>123260296</v>
      </c>
      <c r="R211" s="33">
        <v>123260296</v>
      </c>
      <c r="S211" s="33">
        <v>77333201</v>
      </c>
      <c r="T211" s="38">
        <f t="shared" si="54"/>
        <v>0.62739749545952739</v>
      </c>
      <c r="U211" s="38">
        <f t="shared" si="55"/>
        <v>0.27579043122907909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375696456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95430148</v>
      </c>
      <c r="K212" s="38">
        <f t="shared" si="50"/>
        <v>0.25400864574564952</v>
      </c>
      <c r="L212" s="33">
        <v>0</v>
      </c>
      <c r="M212" s="38">
        <f t="shared" si="51"/>
        <v>0</v>
      </c>
      <c r="N212" s="33">
        <f t="shared" si="52"/>
        <v>310766096</v>
      </c>
      <c r="O212" s="38">
        <f t="shared" si="53"/>
        <v>0.82717334975339774</v>
      </c>
      <c r="P212" s="33">
        <v>146065529</v>
      </c>
      <c r="Q212" s="33">
        <v>353761270</v>
      </c>
      <c r="R212" s="33">
        <v>397006070</v>
      </c>
      <c r="S212" s="33">
        <v>300662640</v>
      </c>
      <c r="T212" s="38">
        <f t="shared" si="54"/>
        <v>0.75732504543318446</v>
      </c>
      <c r="U212" s="38">
        <f t="shared" si="55"/>
        <v>-0.3466620861654498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77731316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19510463</v>
      </c>
      <c r="K213" s="38">
        <f t="shared" si="50"/>
        <v>0.25099874804641159</v>
      </c>
      <c r="L213" s="33">
        <v>0</v>
      </c>
      <c r="M213" s="38">
        <f t="shared" si="51"/>
        <v>0</v>
      </c>
      <c r="N213" s="33">
        <f t="shared" si="52"/>
        <v>57064842</v>
      </c>
      <c r="O213" s="38">
        <f t="shared" si="53"/>
        <v>0.73412936942943308</v>
      </c>
      <c r="P213" s="33">
        <v>17184443</v>
      </c>
      <c r="Q213" s="33">
        <v>63789276</v>
      </c>
      <c r="R213" s="33">
        <v>63789276</v>
      </c>
      <c r="S213" s="33">
        <v>51134224</v>
      </c>
      <c r="T213" s="38">
        <f t="shared" si="54"/>
        <v>0.80161160631451589</v>
      </c>
      <c r="U213" s="38">
        <f t="shared" si="55"/>
        <v>0.13535614741775448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780162331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185516197</v>
      </c>
      <c r="K214" s="38">
        <f t="shared" si="50"/>
        <v>0.23779178977048046</v>
      </c>
      <c r="L214" s="33">
        <v>0</v>
      </c>
      <c r="M214" s="38">
        <f t="shared" si="51"/>
        <v>0</v>
      </c>
      <c r="N214" s="33">
        <f t="shared" si="52"/>
        <v>650681569</v>
      </c>
      <c r="O214" s="38">
        <f t="shared" si="53"/>
        <v>0.83403356345847468</v>
      </c>
      <c r="P214" s="33">
        <v>193617701</v>
      </c>
      <c r="Q214" s="33">
        <v>772266232</v>
      </c>
      <c r="R214" s="33">
        <v>772266232</v>
      </c>
      <c r="S214" s="33">
        <v>795705343</v>
      </c>
      <c r="T214" s="38">
        <f t="shared" si="54"/>
        <v>1.030351075870944</v>
      </c>
      <c r="U214" s="38">
        <f t="shared" si="55"/>
        <v>-4.1842785851485709E-2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348268620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86762231</v>
      </c>
      <c r="K215" s="38">
        <f t="shared" si="50"/>
        <v>0.2491244574374803</v>
      </c>
      <c r="L215" s="33">
        <v>0</v>
      </c>
      <c r="M215" s="38">
        <f t="shared" si="51"/>
        <v>0</v>
      </c>
      <c r="N215" s="33">
        <f t="shared" si="52"/>
        <v>332211716</v>
      </c>
      <c r="O215" s="38">
        <f t="shared" si="53"/>
        <v>0.95389505950895026</v>
      </c>
      <c r="P215" s="33">
        <v>80409043</v>
      </c>
      <c r="Q215" s="33">
        <v>333061814</v>
      </c>
      <c r="R215" s="33">
        <v>331374909</v>
      </c>
      <c r="S215" s="33">
        <v>315990545</v>
      </c>
      <c r="T215" s="38">
        <f t="shared" si="54"/>
        <v>0.95357414341832381</v>
      </c>
      <c r="U215" s="38">
        <f t="shared" si="55"/>
        <v>7.90108644869707E-2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2463207466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446167255</v>
      </c>
      <c r="K216" s="39">
        <f t="shared" si="50"/>
        <v>0.18113263342958705</v>
      </c>
      <c r="L216" s="34">
        <f>SUM(L208:L215)</f>
        <v>0</v>
      </c>
      <c r="M216" s="39">
        <f t="shared" si="51"/>
        <v>0</v>
      </c>
      <c r="N216" s="34">
        <f t="shared" si="52"/>
        <v>1317567254</v>
      </c>
      <c r="O216" s="39">
        <f t="shared" si="53"/>
        <v>0.53489901771838821</v>
      </c>
      <c r="P216" s="34">
        <f>SUM(P208:P215)</f>
        <v>623378685</v>
      </c>
      <c r="Q216" s="34">
        <f>SUM(Q208:Q215)</f>
        <v>2341543406</v>
      </c>
      <c r="R216" s="34">
        <f>SUM(R208:R215)</f>
        <v>2468905134</v>
      </c>
      <c r="S216" s="34">
        <f>SUM(S208:S215)</f>
        <v>2196112122</v>
      </c>
      <c r="T216" s="39">
        <f t="shared" si="54"/>
        <v>0.88950850794415337</v>
      </c>
      <c r="U216" s="39">
        <f t="shared" si="55"/>
        <v>-0.28427572880519647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96862696</v>
      </c>
      <c r="K217" s="38">
        <f t="shared" si="50"/>
        <v>0.48579728465232352</v>
      </c>
      <c r="L217" s="33">
        <v>0</v>
      </c>
      <c r="M217" s="38">
        <f t="shared" si="51"/>
        <v>0</v>
      </c>
      <c r="N217" s="33">
        <f t="shared" si="52"/>
        <v>174886542</v>
      </c>
      <c r="O217" s="38">
        <f t="shared" si="53"/>
        <v>0.87711173376626361</v>
      </c>
      <c r="P217" s="33">
        <v>-7258138</v>
      </c>
      <c r="Q217" s="33">
        <v>176865982</v>
      </c>
      <c r="R217" s="33">
        <v>249068860</v>
      </c>
      <c r="S217" s="33">
        <v>104302341</v>
      </c>
      <c r="T217" s="38">
        <f t="shared" si="54"/>
        <v>0.41876909461905437</v>
      </c>
      <c r="U217" s="38">
        <f t="shared" si="55"/>
        <v>-14.345391889765667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1418784656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346811132</v>
      </c>
      <c r="K218" s="38">
        <f t="shared" si="50"/>
        <v>0.24444240394999028</v>
      </c>
      <c r="L218" s="33">
        <v>0</v>
      </c>
      <c r="M218" s="38">
        <f t="shared" si="51"/>
        <v>0</v>
      </c>
      <c r="N218" s="33">
        <f t="shared" si="52"/>
        <v>1057065089</v>
      </c>
      <c r="O218" s="38">
        <f t="shared" si="53"/>
        <v>0.74504970471008536</v>
      </c>
      <c r="P218" s="33">
        <v>355438596</v>
      </c>
      <c r="Q218" s="33">
        <v>1130549761</v>
      </c>
      <c r="R218" s="33">
        <v>1130549761</v>
      </c>
      <c r="S218" s="33">
        <v>1213666404</v>
      </c>
      <c r="T218" s="38">
        <f t="shared" si="54"/>
        <v>1.0735187833983364</v>
      </c>
      <c r="U218" s="38">
        <f t="shared" si="55"/>
        <v>-2.4272726983200266E-2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131043733</v>
      </c>
      <c r="K219" s="38">
        <f t="shared" si="50"/>
        <v>0.22217140150976189</v>
      </c>
      <c r="L219" s="33">
        <v>0</v>
      </c>
      <c r="M219" s="38">
        <f t="shared" si="51"/>
        <v>0</v>
      </c>
      <c r="N219" s="33">
        <f t="shared" si="52"/>
        <v>391969838</v>
      </c>
      <c r="O219" s="38">
        <f t="shared" si="53"/>
        <v>0.66454523436091617</v>
      </c>
      <c r="P219" s="33">
        <v>119650990</v>
      </c>
      <c r="Q219" s="33">
        <v>524138663</v>
      </c>
      <c r="R219" s="33">
        <v>528153038</v>
      </c>
      <c r="S219" s="33">
        <v>389934566</v>
      </c>
      <c r="T219" s="38">
        <f t="shared" si="54"/>
        <v>0.73829844371736819</v>
      </c>
      <c r="U219" s="38">
        <f t="shared" si="55"/>
        <v>9.5216454122109662E-2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86167124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13501122</v>
      </c>
      <c r="K220" s="38">
        <f t="shared" si="50"/>
        <v>0.15668530378244955</v>
      </c>
      <c r="L220" s="33">
        <v>0</v>
      </c>
      <c r="M220" s="38">
        <f t="shared" si="51"/>
        <v>0</v>
      </c>
      <c r="N220" s="33">
        <f t="shared" si="52"/>
        <v>64003704</v>
      </c>
      <c r="O220" s="38">
        <f t="shared" si="53"/>
        <v>0.74278565918017647</v>
      </c>
      <c r="P220" s="33">
        <v>38886400</v>
      </c>
      <c r="Q220" s="33">
        <v>86289408</v>
      </c>
      <c r="R220" s="33">
        <v>82800180</v>
      </c>
      <c r="S220" s="33">
        <v>47560544</v>
      </c>
      <c r="T220" s="38">
        <f t="shared" si="54"/>
        <v>0.57440145661519093</v>
      </c>
      <c r="U220" s="38">
        <f t="shared" si="55"/>
        <v>-0.65280607101711652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521816885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86491496</v>
      </c>
      <c r="K221" s="38">
        <f t="shared" si="50"/>
        <v>0.16575066558070461</v>
      </c>
      <c r="L221" s="33">
        <v>0</v>
      </c>
      <c r="M221" s="38">
        <f t="shared" si="51"/>
        <v>0</v>
      </c>
      <c r="N221" s="33">
        <f t="shared" si="52"/>
        <v>514961990</v>
      </c>
      <c r="O221" s="38">
        <f t="shared" si="53"/>
        <v>0.98686340899068459</v>
      </c>
      <c r="P221" s="33">
        <v>139606652</v>
      </c>
      <c r="Q221" s="33">
        <v>498071812</v>
      </c>
      <c r="R221" s="33">
        <v>603922728</v>
      </c>
      <c r="S221" s="33">
        <v>607703774</v>
      </c>
      <c r="T221" s="38">
        <f t="shared" si="54"/>
        <v>1.0062608109029472</v>
      </c>
      <c r="U221" s="38">
        <f t="shared" si="55"/>
        <v>-0.38046293094973727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594866945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159718118</v>
      </c>
      <c r="K222" s="38">
        <f t="shared" si="50"/>
        <v>0.26849385285645683</v>
      </c>
      <c r="L222" s="33">
        <v>0</v>
      </c>
      <c r="M222" s="38">
        <f t="shared" si="51"/>
        <v>0</v>
      </c>
      <c r="N222" s="33">
        <f t="shared" si="52"/>
        <v>523924734</v>
      </c>
      <c r="O222" s="38">
        <f t="shared" si="53"/>
        <v>0.88074272474494275</v>
      </c>
      <c r="P222" s="33">
        <v>493171827</v>
      </c>
      <c r="Q222" s="33">
        <v>483992662</v>
      </c>
      <c r="R222" s="33">
        <v>551748127</v>
      </c>
      <c r="S222" s="33">
        <v>544276922</v>
      </c>
      <c r="T222" s="38">
        <f t="shared" si="54"/>
        <v>0.98645902970142751</v>
      </c>
      <c r="U222" s="38">
        <f t="shared" si="55"/>
        <v>-0.67614103390378788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400921050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96510877</v>
      </c>
      <c r="K223" s="38">
        <f t="shared" si="50"/>
        <v>0.2407228979371375</v>
      </c>
      <c r="L223" s="33">
        <v>0</v>
      </c>
      <c r="M223" s="38">
        <f t="shared" si="51"/>
        <v>0</v>
      </c>
      <c r="N223" s="33">
        <f t="shared" si="52"/>
        <v>384485463</v>
      </c>
      <c r="O223" s="38">
        <f t="shared" si="53"/>
        <v>0.95900542762720986</v>
      </c>
      <c r="P223" s="33">
        <v>94966173</v>
      </c>
      <c r="Q223" s="33">
        <v>392632000</v>
      </c>
      <c r="R223" s="33">
        <v>397715000</v>
      </c>
      <c r="S223" s="33">
        <v>380064885</v>
      </c>
      <c r="T223" s="38">
        <f t="shared" si="54"/>
        <v>0.95562119859698524</v>
      </c>
      <c r="U223" s="38">
        <f t="shared" si="55"/>
        <v>1.6265833940681151E-2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3811777475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930939174</v>
      </c>
      <c r="K224" s="39">
        <f t="shared" si="50"/>
        <v>0.24422705158044411</v>
      </c>
      <c r="L224" s="34">
        <f>SUM(L217:L223)</f>
        <v>0</v>
      </c>
      <c r="M224" s="39">
        <f t="shared" si="51"/>
        <v>0</v>
      </c>
      <c r="N224" s="34">
        <f t="shared" si="52"/>
        <v>3111297360</v>
      </c>
      <c r="O224" s="39">
        <f t="shared" si="53"/>
        <v>0.81623268420200734</v>
      </c>
      <c r="P224" s="34">
        <f>SUM(P217:P223)</f>
        <v>1234462500</v>
      </c>
      <c r="Q224" s="34">
        <f>SUM(Q217:Q223)</f>
        <v>3292540288</v>
      </c>
      <c r="R224" s="34">
        <f>SUM(R217:R223)</f>
        <v>3543957694</v>
      </c>
      <c r="S224" s="34">
        <f>SUM(S217:S223)</f>
        <v>3287509436</v>
      </c>
      <c r="T224" s="39">
        <f t="shared" si="54"/>
        <v>0.92763788957352045</v>
      </c>
      <c r="U224" s="39">
        <f t="shared" si="55"/>
        <v>-0.24587488562836057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146497380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38885385</v>
      </c>
      <c r="K225" s="38">
        <f t="shared" si="50"/>
        <v>0.26543399615747393</v>
      </c>
      <c r="L225" s="33">
        <v>0</v>
      </c>
      <c r="M225" s="38">
        <f t="shared" si="51"/>
        <v>0</v>
      </c>
      <c r="N225" s="33">
        <f t="shared" si="52"/>
        <v>100815731</v>
      </c>
      <c r="O225" s="38">
        <f t="shared" si="53"/>
        <v>0.68817429362900551</v>
      </c>
      <c r="P225" s="33">
        <v>26863700</v>
      </c>
      <c r="Q225" s="33">
        <v>113765904</v>
      </c>
      <c r="R225" s="33">
        <v>128620646</v>
      </c>
      <c r="S225" s="33">
        <v>73759540</v>
      </c>
      <c r="T225" s="38">
        <f t="shared" si="54"/>
        <v>0.573465787133428</v>
      </c>
      <c r="U225" s="38">
        <f t="shared" si="55"/>
        <v>0.44750667257302612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378499761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83363825</v>
      </c>
      <c r="K226" s="38">
        <f t="shared" si="50"/>
        <v>0.22024802546704911</v>
      </c>
      <c r="L226" s="33">
        <v>0</v>
      </c>
      <c r="M226" s="38">
        <f t="shared" si="51"/>
        <v>0</v>
      </c>
      <c r="N226" s="33">
        <f t="shared" si="52"/>
        <v>305560265</v>
      </c>
      <c r="O226" s="38">
        <f t="shared" si="53"/>
        <v>0.80729315176502847</v>
      </c>
      <c r="P226" s="33">
        <v>208812153</v>
      </c>
      <c r="Q226" s="33">
        <v>391483308</v>
      </c>
      <c r="R226" s="33">
        <v>438978170</v>
      </c>
      <c r="S226" s="33">
        <v>380443490</v>
      </c>
      <c r="T226" s="38">
        <f t="shared" si="54"/>
        <v>0.86665696838637785</v>
      </c>
      <c r="U226" s="38">
        <f t="shared" si="55"/>
        <v>-0.60077120128156525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1308865085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291210945</v>
      </c>
      <c r="K227" s="38">
        <f t="shared" si="50"/>
        <v>0.22249118594220885</v>
      </c>
      <c r="L227" s="33">
        <v>0</v>
      </c>
      <c r="M227" s="38">
        <f t="shared" si="51"/>
        <v>0</v>
      </c>
      <c r="N227" s="33">
        <f t="shared" si="52"/>
        <v>1073623743</v>
      </c>
      <c r="O227" s="38">
        <f t="shared" si="53"/>
        <v>0.82027074853173276</v>
      </c>
      <c r="P227" s="33">
        <v>279026413</v>
      </c>
      <c r="Q227" s="33">
        <v>1475414870</v>
      </c>
      <c r="R227" s="33">
        <v>1418426578</v>
      </c>
      <c r="S227" s="33">
        <v>1216824727</v>
      </c>
      <c r="T227" s="38">
        <f t="shared" si="54"/>
        <v>0.8578693785586976</v>
      </c>
      <c r="U227" s="38">
        <f t="shared" si="55"/>
        <v>4.366802364333866E-2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969255379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-308615193</v>
      </c>
      <c r="K228" s="38">
        <f t="shared" si="50"/>
        <v>-0.31840441609764852</v>
      </c>
      <c r="L228" s="33">
        <v>0</v>
      </c>
      <c r="M228" s="38">
        <f t="shared" si="51"/>
        <v>0</v>
      </c>
      <c r="N228" s="33">
        <f t="shared" si="52"/>
        <v>725212459</v>
      </c>
      <c r="O228" s="38">
        <f t="shared" si="53"/>
        <v>0.74821607876782281</v>
      </c>
      <c r="P228" s="33">
        <v>196995449</v>
      </c>
      <c r="Q228" s="33">
        <v>898141304</v>
      </c>
      <c r="R228" s="33">
        <v>913641304</v>
      </c>
      <c r="S228" s="33">
        <v>713727135</v>
      </c>
      <c r="T228" s="38">
        <f t="shared" si="54"/>
        <v>0.78118965492829773</v>
      </c>
      <c r="U228" s="38">
        <f t="shared" si="55"/>
        <v>-2.5666107748509459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289674590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71132552</v>
      </c>
      <c r="K229" s="38">
        <f t="shared" si="50"/>
        <v>0.24556020602290315</v>
      </c>
      <c r="L229" s="33">
        <v>0</v>
      </c>
      <c r="M229" s="38">
        <f t="shared" si="51"/>
        <v>0</v>
      </c>
      <c r="N229" s="33">
        <f t="shared" si="52"/>
        <v>281736782</v>
      </c>
      <c r="O229" s="38">
        <f t="shared" si="53"/>
        <v>0.97259749983593657</v>
      </c>
      <c r="P229" s="33">
        <v>70040718</v>
      </c>
      <c r="Q229" s="33">
        <v>279672000</v>
      </c>
      <c r="R229" s="33">
        <v>299483670</v>
      </c>
      <c r="S229" s="33">
        <v>292356104</v>
      </c>
      <c r="T229" s="38">
        <f t="shared" si="54"/>
        <v>0.97620048532195425</v>
      </c>
      <c r="U229" s="38">
        <f t="shared" si="55"/>
        <v>1.5588560928230244E-2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3092792195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175977514</v>
      </c>
      <c r="K230" s="39">
        <f t="shared" si="50"/>
        <v>5.6899236322600716E-2</v>
      </c>
      <c r="L230" s="34">
        <f>SUM(L225:L229)</f>
        <v>0</v>
      </c>
      <c r="M230" s="39">
        <f t="shared" si="51"/>
        <v>0</v>
      </c>
      <c r="N230" s="34">
        <f t="shared" si="52"/>
        <v>2486948980</v>
      </c>
      <c r="O230" s="39">
        <f t="shared" si="53"/>
        <v>0.80411124420856861</v>
      </c>
      <c r="P230" s="34">
        <f>SUM(P225:P229)</f>
        <v>781738433</v>
      </c>
      <c r="Q230" s="34">
        <f>SUM(Q225:Q229)</f>
        <v>3158477386</v>
      </c>
      <c r="R230" s="34">
        <f>SUM(R225:R229)</f>
        <v>3199150368</v>
      </c>
      <c r="S230" s="34">
        <f>SUM(S225:S229)</f>
        <v>2677110996</v>
      </c>
      <c r="T230" s="39">
        <f t="shared" si="54"/>
        <v>0.83681937016097141</v>
      </c>
      <c r="U230" s="39">
        <f t="shared" si="55"/>
        <v>-0.77488951985554988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9367777136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1553083943</v>
      </c>
      <c r="K231" s="39">
        <f t="shared" si="50"/>
        <v>0.16579001832052123</v>
      </c>
      <c r="L231" s="34">
        <f>SUM(L208:L215,L217:L223,L225:L229)</f>
        <v>0</v>
      </c>
      <c r="M231" s="39">
        <f t="shared" si="51"/>
        <v>0</v>
      </c>
      <c r="N231" s="34">
        <f t="shared" si="52"/>
        <v>6915813594</v>
      </c>
      <c r="O231" s="39">
        <f t="shared" si="53"/>
        <v>0.73825556411059345</v>
      </c>
      <c r="P231" s="34">
        <f>SUM(P208:P215,P217:P223,P225:P229)</f>
        <v>2639579618</v>
      </c>
      <c r="Q231" s="34">
        <f>SUM(Q208:Q215,Q217:Q223,Q225:Q229)</f>
        <v>8792561080</v>
      </c>
      <c r="R231" s="34">
        <f>SUM(R208:R215,R217:R223,R225:R229)</f>
        <v>9212013196</v>
      </c>
      <c r="S231" s="34">
        <f>SUM(S208:S215,S217:S223,S225:S229)</f>
        <v>8160732554</v>
      </c>
      <c r="T231" s="39">
        <f t="shared" si="54"/>
        <v>0.88587938166909241</v>
      </c>
      <c r="U231" s="39">
        <f t="shared" si="55"/>
        <v>-0.41161693611774208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455850359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117869246</v>
      </c>
      <c r="K234" s="38">
        <f t="shared" ref="K234:K260" si="58">IF(($E234     =0),0,($J234     /$E234     ))</f>
        <v>0.25857004096381547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308871811</v>
      </c>
      <c r="O234" s="38">
        <f t="shared" ref="O234:O260" si="61">IF(($E234     =0),0,($N234     /$E234     ))</f>
        <v>0.67757281507372902</v>
      </c>
      <c r="P234" s="33">
        <v>103850389</v>
      </c>
      <c r="Q234" s="33">
        <v>442052510</v>
      </c>
      <c r="R234" s="33">
        <v>499838330</v>
      </c>
      <c r="S234" s="33">
        <v>479738284</v>
      </c>
      <c r="T234" s="38">
        <f t="shared" ref="T234:T260" si="62">IF(($R234     =0),0,($S234     /$R234     ))</f>
        <v>0.9597869054980237</v>
      </c>
      <c r="U234" s="38">
        <f t="shared" ref="U234:U260" si="63">IF(($P234     =0),0,(($J234     /$P234     )-1))</f>
        <v>0.13499089541205289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1164830619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313305808</v>
      </c>
      <c r="K235" s="38">
        <f t="shared" si="58"/>
        <v>0.26897113012789031</v>
      </c>
      <c r="L235" s="33">
        <v>0</v>
      </c>
      <c r="M235" s="38">
        <f t="shared" si="59"/>
        <v>0</v>
      </c>
      <c r="N235" s="33">
        <f t="shared" si="60"/>
        <v>1121092731</v>
      </c>
      <c r="O235" s="38">
        <f t="shared" si="61"/>
        <v>0.9624512892376158</v>
      </c>
      <c r="P235" s="33">
        <v>65120007</v>
      </c>
      <c r="Q235" s="33">
        <v>1196190038</v>
      </c>
      <c r="R235" s="33">
        <v>1197344295</v>
      </c>
      <c r="S235" s="33">
        <v>922147594</v>
      </c>
      <c r="T235" s="38">
        <f t="shared" si="62"/>
        <v>0.77016076148757195</v>
      </c>
      <c r="U235" s="38">
        <f t="shared" si="63"/>
        <v>3.8112066081319682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1018393445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278971127</v>
      </c>
      <c r="K236" s="38">
        <f t="shared" si="58"/>
        <v>0.27393256346028427</v>
      </c>
      <c r="L236" s="33">
        <v>0</v>
      </c>
      <c r="M236" s="38">
        <f t="shared" si="59"/>
        <v>0</v>
      </c>
      <c r="N236" s="33">
        <f t="shared" si="60"/>
        <v>764448449</v>
      </c>
      <c r="O236" s="38">
        <f t="shared" si="61"/>
        <v>0.75064156466560916</v>
      </c>
      <c r="P236" s="33">
        <v>196163715</v>
      </c>
      <c r="Q236" s="33">
        <v>830725448</v>
      </c>
      <c r="R236" s="33">
        <v>837725448</v>
      </c>
      <c r="S236" s="33">
        <v>676057373</v>
      </c>
      <c r="T236" s="38">
        <f t="shared" si="62"/>
        <v>0.80701544236722289</v>
      </c>
      <c r="U236" s="38">
        <f t="shared" si="63"/>
        <v>0.4221341954091764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5013742</v>
      </c>
      <c r="K237" s="38">
        <f t="shared" si="58"/>
        <v>0.15018952742892763</v>
      </c>
      <c r="L237" s="33">
        <v>0</v>
      </c>
      <c r="M237" s="38">
        <f t="shared" si="59"/>
        <v>0</v>
      </c>
      <c r="N237" s="33">
        <f t="shared" si="60"/>
        <v>14114777</v>
      </c>
      <c r="O237" s="38">
        <f t="shared" si="61"/>
        <v>0.42281626924454763</v>
      </c>
      <c r="P237" s="33">
        <v>3089784</v>
      </c>
      <c r="Q237" s="33">
        <v>32046069</v>
      </c>
      <c r="R237" s="33">
        <v>32046069</v>
      </c>
      <c r="S237" s="33">
        <v>10690215</v>
      </c>
      <c r="T237" s="38">
        <f t="shared" si="62"/>
        <v>0.33358896531115878</v>
      </c>
      <c r="U237" s="38">
        <f t="shared" si="63"/>
        <v>0.62268365685109384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457129969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102485523</v>
      </c>
      <c r="K238" s="38">
        <f t="shared" si="58"/>
        <v>0.2241934022050521</v>
      </c>
      <c r="L238" s="33">
        <v>0</v>
      </c>
      <c r="M238" s="38">
        <f t="shared" si="59"/>
        <v>0</v>
      </c>
      <c r="N238" s="33">
        <f t="shared" si="60"/>
        <v>404883033</v>
      </c>
      <c r="O238" s="38">
        <f t="shared" si="61"/>
        <v>0.8857066052477518</v>
      </c>
      <c r="P238" s="33">
        <v>58606946</v>
      </c>
      <c r="Q238" s="33">
        <v>506311125</v>
      </c>
      <c r="R238" s="33">
        <v>552979970</v>
      </c>
      <c r="S238" s="33">
        <v>492828640</v>
      </c>
      <c r="T238" s="38">
        <f t="shared" si="62"/>
        <v>0.8912233113976985</v>
      </c>
      <c r="U238" s="38">
        <f t="shared" si="63"/>
        <v>0.74869243314606426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376379000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93888252</v>
      </c>
      <c r="K239" s="38">
        <f t="shared" si="58"/>
        <v>0.24945135621275363</v>
      </c>
      <c r="L239" s="33">
        <v>0</v>
      </c>
      <c r="M239" s="38">
        <f t="shared" si="59"/>
        <v>0</v>
      </c>
      <c r="N239" s="33">
        <f t="shared" si="60"/>
        <v>370128336</v>
      </c>
      <c r="O239" s="38">
        <f t="shared" si="61"/>
        <v>0.98339263348911599</v>
      </c>
      <c r="P239" s="33">
        <v>104160391</v>
      </c>
      <c r="Q239" s="33">
        <v>355523000</v>
      </c>
      <c r="R239" s="33">
        <v>376692000</v>
      </c>
      <c r="S239" s="33">
        <v>284882558</v>
      </c>
      <c r="T239" s="38">
        <f t="shared" si="62"/>
        <v>0.75627451074087049</v>
      </c>
      <c r="U239" s="38">
        <f t="shared" si="63"/>
        <v>-9.8618475808140982E-2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3505966159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911533698</v>
      </c>
      <c r="K240" s="39">
        <f t="shared" si="58"/>
        <v>0.25999500755591864</v>
      </c>
      <c r="L240" s="34">
        <f>SUM(L234:L239)</f>
        <v>0</v>
      </c>
      <c r="M240" s="39">
        <f t="shared" si="59"/>
        <v>0</v>
      </c>
      <c r="N240" s="34">
        <f t="shared" si="60"/>
        <v>2983539137</v>
      </c>
      <c r="O240" s="39">
        <f t="shared" si="61"/>
        <v>0.8509891429901848</v>
      </c>
      <c r="P240" s="34">
        <f>SUM(P234:P239)</f>
        <v>530991232</v>
      </c>
      <c r="Q240" s="34">
        <f>SUM(Q234:Q239)</f>
        <v>3362848190</v>
      </c>
      <c r="R240" s="34">
        <f>SUM(R234:R239)</f>
        <v>3496626112</v>
      </c>
      <c r="S240" s="34">
        <f>SUM(S234:S239)</f>
        <v>2866344664</v>
      </c>
      <c r="T240" s="39">
        <f t="shared" si="62"/>
        <v>0.81974582703110577</v>
      </c>
      <c r="U240" s="39">
        <f t="shared" si="63"/>
        <v>0.71666431207662584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45553483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9994656</v>
      </c>
      <c r="K241" s="38">
        <f t="shared" si="58"/>
        <v>0.21940486965617975</v>
      </c>
      <c r="L241" s="33">
        <v>0</v>
      </c>
      <c r="M241" s="38">
        <f t="shared" si="59"/>
        <v>0</v>
      </c>
      <c r="N241" s="33">
        <f t="shared" si="60"/>
        <v>49464687</v>
      </c>
      <c r="O241" s="38">
        <f t="shared" si="61"/>
        <v>1.0858596037541191</v>
      </c>
      <c r="P241" s="33">
        <v>7533677</v>
      </c>
      <c r="Q241" s="33">
        <v>30070463</v>
      </c>
      <c r="R241" s="33">
        <v>54330951</v>
      </c>
      <c r="S241" s="33">
        <v>34140058</v>
      </c>
      <c r="T241" s="38">
        <f t="shared" si="62"/>
        <v>0.62837217776659204</v>
      </c>
      <c r="U241" s="38">
        <f t="shared" si="63"/>
        <v>0.32666372609284955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35092226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7422232</v>
      </c>
      <c r="K242" s="38">
        <f t="shared" si="58"/>
        <v>0.2115064459005821</v>
      </c>
      <c r="L242" s="33">
        <v>0</v>
      </c>
      <c r="M242" s="38">
        <f t="shared" si="59"/>
        <v>0</v>
      </c>
      <c r="N242" s="33">
        <f t="shared" si="60"/>
        <v>22239106</v>
      </c>
      <c r="O242" s="38">
        <f t="shared" si="61"/>
        <v>0.63373312368386092</v>
      </c>
      <c r="P242" s="33">
        <v>7101787</v>
      </c>
      <c r="Q242" s="33">
        <v>36637844</v>
      </c>
      <c r="R242" s="33">
        <v>36637844</v>
      </c>
      <c r="S242" s="33">
        <v>21015385</v>
      </c>
      <c r="T242" s="38">
        <f t="shared" si="62"/>
        <v>0.57359775318656847</v>
      </c>
      <c r="U242" s="38">
        <f t="shared" si="63"/>
        <v>4.5121741893976886E-2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801601670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416358957</v>
      </c>
      <c r="K243" s="38">
        <f t="shared" si="58"/>
        <v>0.51940879439535104</v>
      </c>
      <c r="L243" s="33">
        <v>0</v>
      </c>
      <c r="M243" s="38">
        <f t="shared" si="59"/>
        <v>0</v>
      </c>
      <c r="N243" s="33">
        <f t="shared" si="60"/>
        <v>635317152</v>
      </c>
      <c r="O243" s="38">
        <f t="shared" si="61"/>
        <v>0.79255966619929819</v>
      </c>
      <c r="P243" s="33">
        <v>25481866</v>
      </c>
      <c r="Q243" s="33">
        <v>694960212</v>
      </c>
      <c r="R243" s="33">
        <v>753436209</v>
      </c>
      <c r="S243" s="33">
        <v>187586739</v>
      </c>
      <c r="T243" s="38">
        <f t="shared" si="62"/>
        <v>0.2489749454024448</v>
      </c>
      <c r="U243" s="38">
        <f t="shared" si="63"/>
        <v>15.339421806864536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-128644</v>
      </c>
      <c r="K244" s="38">
        <f t="shared" si="58"/>
        <v>-4.3906249951471349E-4</v>
      </c>
      <c r="L244" s="33">
        <v>0</v>
      </c>
      <c r="M244" s="38">
        <f t="shared" si="59"/>
        <v>0</v>
      </c>
      <c r="N244" s="33">
        <f t="shared" si="60"/>
        <v>49841093</v>
      </c>
      <c r="O244" s="38">
        <f t="shared" si="61"/>
        <v>0.17010785478627288</v>
      </c>
      <c r="P244" s="33">
        <v>4889</v>
      </c>
      <c r="Q244" s="33">
        <v>260284321</v>
      </c>
      <c r="R244" s="33">
        <v>285890321</v>
      </c>
      <c r="S244" s="33">
        <v>61699879</v>
      </c>
      <c r="T244" s="38">
        <f t="shared" si="62"/>
        <v>0.21581660681684989</v>
      </c>
      <c r="U244" s="38">
        <f t="shared" si="63"/>
        <v>-27.312947433012887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130341358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27857954</v>
      </c>
      <c r="K245" s="38">
        <f t="shared" si="58"/>
        <v>0.21373073311082119</v>
      </c>
      <c r="L245" s="33">
        <v>0</v>
      </c>
      <c r="M245" s="38">
        <f t="shared" si="59"/>
        <v>0</v>
      </c>
      <c r="N245" s="33">
        <f t="shared" si="60"/>
        <v>110006361</v>
      </c>
      <c r="O245" s="38">
        <f t="shared" si="61"/>
        <v>0.84398661091132721</v>
      </c>
      <c r="P245" s="33">
        <v>39598953</v>
      </c>
      <c r="Q245" s="33">
        <v>135534669</v>
      </c>
      <c r="R245" s="33">
        <v>109616188</v>
      </c>
      <c r="S245" s="33">
        <v>70486579</v>
      </c>
      <c r="T245" s="38">
        <f t="shared" si="62"/>
        <v>0.64303074469256316</v>
      </c>
      <c r="U245" s="38">
        <f t="shared" si="63"/>
        <v>-0.29649771295720873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907580701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225281448</v>
      </c>
      <c r="K246" s="38">
        <f t="shared" si="58"/>
        <v>0.24822194627075922</v>
      </c>
      <c r="L246" s="33">
        <v>0</v>
      </c>
      <c r="M246" s="38">
        <f t="shared" si="59"/>
        <v>0</v>
      </c>
      <c r="N246" s="33">
        <f t="shared" si="60"/>
        <v>900222346</v>
      </c>
      <c r="O246" s="38">
        <f t="shared" si="61"/>
        <v>0.99189234082226263</v>
      </c>
      <c r="P246" s="33">
        <v>204259</v>
      </c>
      <c r="Q246" s="33">
        <v>920361899</v>
      </c>
      <c r="R246" s="33">
        <v>941506817</v>
      </c>
      <c r="S246" s="33">
        <v>370240784</v>
      </c>
      <c r="T246" s="38">
        <f t="shared" si="62"/>
        <v>0.39324280750268853</v>
      </c>
      <c r="U246" s="38">
        <f t="shared" si="63"/>
        <v>1101.9205469526435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2213166449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686786603</v>
      </c>
      <c r="K247" s="39">
        <f t="shared" si="58"/>
        <v>0.31031854983628482</v>
      </c>
      <c r="L247" s="34">
        <f>SUM(L241:L246)</f>
        <v>0</v>
      </c>
      <c r="M247" s="39">
        <f t="shared" si="59"/>
        <v>0</v>
      </c>
      <c r="N247" s="34">
        <f t="shared" si="60"/>
        <v>1767090745</v>
      </c>
      <c r="O247" s="39">
        <f t="shared" si="61"/>
        <v>0.7984445751011835</v>
      </c>
      <c r="P247" s="34">
        <f>SUM(P241:P246)</f>
        <v>79925431</v>
      </c>
      <c r="Q247" s="34">
        <f>SUM(Q241:Q246)</f>
        <v>2077849408</v>
      </c>
      <c r="R247" s="34">
        <f>SUM(R241:R246)</f>
        <v>2181418330</v>
      </c>
      <c r="S247" s="34">
        <f>SUM(S241:S246)</f>
        <v>745169424</v>
      </c>
      <c r="T247" s="39">
        <f t="shared" si="62"/>
        <v>0.34159858920778391</v>
      </c>
      <c r="U247" s="39">
        <f t="shared" si="63"/>
        <v>7.5928420329694557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135518041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26450164</v>
      </c>
      <c r="K248" s="38">
        <f t="shared" si="58"/>
        <v>0.19517817557589989</v>
      </c>
      <c r="L248" s="33">
        <v>0</v>
      </c>
      <c r="M248" s="38">
        <f t="shared" si="59"/>
        <v>0</v>
      </c>
      <c r="N248" s="33">
        <f t="shared" si="60"/>
        <v>53051353</v>
      </c>
      <c r="O248" s="38">
        <f t="shared" si="61"/>
        <v>0.39147077841835093</v>
      </c>
      <c r="P248" s="33">
        <v>11739512</v>
      </c>
      <c r="Q248" s="33">
        <v>119704239</v>
      </c>
      <c r="R248" s="33">
        <v>129088239</v>
      </c>
      <c r="S248" s="33">
        <v>88127240</v>
      </c>
      <c r="T248" s="38">
        <f t="shared" si="62"/>
        <v>0.68268992344066293</v>
      </c>
      <c r="U248" s="38">
        <f t="shared" si="63"/>
        <v>1.2530888847849893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27539213</v>
      </c>
      <c r="K249" s="38">
        <f t="shared" si="58"/>
        <v>0.26199718589476056</v>
      </c>
      <c r="L249" s="33">
        <v>0</v>
      </c>
      <c r="M249" s="38">
        <f t="shared" si="59"/>
        <v>0</v>
      </c>
      <c r="N249" s="33">
        <f t="shared" si="60"/>
        <v>73798719</v>
      </c>
      <c r="O249" s="38">
        <f t="shared" si="61"/>
        <v>0.70209183903106442</v>
      </c>
      <c r="P249" s="33">
        <v>0</v>
      </c>
      <c r="Q249" s="33">
        <v>108993840</v>
      </c>
      <c r="R249" s="33">
        <v>110628840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-1374275</v>
      </c>
      <c r="K250" s="38">
        <f t="shared" si="58"/>
        <v>-1.9324356570745264E-2</v>
      </c>
      <c r="L250" s="33">
        <v>0</v>
      </c>
      <c r="M250" s="38">
        <f t="shared" si="59"/>
        <v>0</v>
      </c>
      <c r="N250" s="33">
        <f t="shared" si="60"/>
        <v>27938693</v>
      </c>
      <c r="O250" s="38">
        <f t="shared" si="61"/>
        <v>0.39285970104424855</v>
      </c>
      <c r="P250" s="33">
        <v>40225429</v>
      </c>
      <c r="Q250" s="33">
        <v>61640579</v>
      </c>
      <c r="R250" s="33">
        <v>62213543</v>
      </c>
      <c r="S250" s="33">
        <v>68381724</v>
      </c>
      <c r="T250" s="38">
        <f t="shared" si="62"/>
        <v>1.099145309888556</v>
      </c>
      <c r="U250" s="38">
        <f t="shared" si="63"/>
        <v>-1.0341643342075979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115349937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34449625</v>
      </c>
      <c r="K251" s="38">
        <f t="shared" si="58"/>
        <v>0.29865317568400579</v>
      </c>
      <c r="L251" s="33">
        <v>0</v>
      </c>
      <c r="M251" s="38">
        <f t="shared" si="59"/>
        <v>0</v>
      </c>
      <c r="N251" s="33">
        <f t="shared" si="60"/>
        <v>184827423</v>
      </c>
      <c r="O251" s="38">
        <f t="shared" si="61"/>
        <v>1.6023192366372945</v>
      </c>
      <c r="P251" s="33">
        <v>70698696</v>
      </c>
      <c r="Q251" s="33">
        <v>351365607</v>
      </c>
      <c r="R251" s="33">
        <v>312874425</v>
      </c>
      <c r="S251" s="33">
        <v>217976705</v>
      </c>
      <c r="T251" s="38">
        <f t="shared" si="62"/>
        <v>0.69669070906003261</v>
      </c>
      <c r="U251" s="38">
        <f t="shared" si="63"/>
        <v>-0.51272616117276049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80009567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10115081</v>
      </c>
      <c r="K252" s="38">
        <f t="shared" si="58"/>
        <v>0.12642339384238888</v>
      </c>
      <c r="L252" s="33">
        <v>0</v>
      </c>
      <c r="M252" s="38">
        <f t="shared" si="59"/>
        <v>0</v>
      </c>
      <c r="N252" s="33">
        <f t="shared" si="60"/>
        <v>100158199</v>
      </c>
      <c r="O252" s="38">
        <f t="shared" si="61"/>
        <v>1.2518277845448158</v>
      </c>
      <c r="P252" s="33">
        <v>17322772</v>
      </c>
      <c r="Q252" s="33">
        <v>78021340</v>
      </c>
      <c r="R252" s="33">
        <v>117304458</v>
      </c>
      <c r="S252" s="33">
        <v>156577648</v>
      </c>
      <c r="T252" s="38">
        <f t="shared" si="62"/>
        <v>1.3347970799200146</v>
      </c>
      <c r="U252" s="38">
        <f t="shared" si="63"/>
        <v>-0.41608184879417687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113853552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10553102</v>
      </c>
      <c r="K253" s="38">
        <f t="shared" si="58"/>
        <v>9.2690142860013716E-2</v>
      </c>
      <c r="L253" s="33">
        <v>0</v>
      </c>
      <c r="M253" s="38">
        <f t="shared" si="59"/>
        <v>0</v>
      </c>
      <c r="N253" s="33">
        <f t="shared" si="60"/>
        <v>62929098</v>
      </c>
      <c r="O253" s="38">
        <f t="shared" si="61"/>
        <v>0.55271967272483513</v>
      </c>
      <c r="P253" s="33">
        <v>18667692</v>
      </c>
      <c r="Q253" s="33">
        <v>130579308</v>
      </c>
      <c r="R253" s="33">
        <v>86791134</v>
      </c>
      <c r="S253" s="33">
        <v>50823705</v>
      </c>
      <c r="T253" s="38">
        <f t="shared" si="62"/>
        <v>0.58558636876434866</v>
      </c>
      <c r="U253" s="38">
        <f t="shared" si="63"/>
        <v>-0.43468630187384705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620959936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107732910</v>
      </c>
      <c r="K254" s="39">
        <f t="shared" si="58"/>
        <v>0.17349413988602319</v>
      </c>
      <c r="L254" s="34">
        <f>SUM(L248:L253)</f>
        <v>0</v>
      </c>
      <c r="M254" s="39">
        <f t="shared" si="59"/>
        <v>0</v>
      </c>
      <c r="N254" s="34">
        <f t="shared" si="60"/>
        <v>502703485</v>
      </c>
      <c r="O254" s="39">
        <f t="shared" si="61"/>
        <v>0.80955864598646188</v>
      </c>
      <c r="P254" s="34">
        <f>SUM(P248:P253)</f>
        <v>158654101</v>
      </c>
      <c r="Q254" s="34">
        <f>SUM(Q248:Q253)</f>
        <v>850304913</v>
      </c>
      <c r="R254" s="34">
        <f>SUM(R248:R253)</f>
        <v>818900639</v>
      </c>
      <c r="S254" s="34">
        <f>SUM(S248:S253)</f>
        <v>581887022</v>
      </c>
      <c r="T254" s="39">
        <f t="shared" si="62"/>
        <v>0.71057097074752684</v>
      </c>
      <c r="U254" s="39">
        <f t="shared" si="63"/>
        <v>-0.32095729438471932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1125938403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143058122</v>
      </c>
      <c r="K255" s="38">
        <f t="shared" si="58"/>
        <v>0.12705679246647031</v>
      </c>
      <c r="L255" s="33">
        <v>0</v>
      </c>
      <c r="M255" s="38">
        <f t="shared" si="59"/>
        <v>0</v>
      </c>
      <c r="N255" s="33">
        <f t="shared" si="60"/>
        <v>817649801</v>
      </c>
      <c r="O255" s="38">
        <f t="shared" si="61"/>
        <v>0.72619407848725803</v>
      </c>
      <c r="P255" s="33">
        <v>130351573</v>
      </c>
      <c r="Q255" s="33">
        <v>1103587777</v>
      </c>
      <c r="R255" s="33">
        <v>1180854807</v>
      </c>
      <c r="S255" s="33">
        <v>606424132</v>
      </c>
      <c r="T255" s="38">
        <f t="shared" si="62"/>
        <v>0.51354673614840096</v>
      </c>
      <c r="U255" s="38">
        <f t="shared" si="63"/>
        <v>9.7479061491647645E-2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146389982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16902571</v>
      </c>
      <c r="K256" s="38">
        <f t="shared" si="58"/>
        <v>0.11546262093262638</v>
      </c>
      <c r="L256" s="33">
        <v>0</v>
      </c>
      <c r="M256" s="38">
        <f t="shared" si="59"/>
        <v>0</v>
      </c>
      <c r="N256" s="33">
        <f t="shared" si="60"/>
        <v>50060600</v>
      </c>
      <c r="O256" s="38">
        <f t="shared" si="61"/>
        <v>0.34196738954445666</v>
      </c>
      <c r="P256" s="33">
        <v>19938056</v>
      </c>
      <c r="Q256" s="33">
        <v>127059000</v>
      </c>
      <c r="R256" s="33">
        <v>135673898</v>
      </c>
      <c r="S256" s="33">
        <v>48611704</v>
      </c>
      <c r="T256" s="38">
        <f t="shared" si="62"/>
        <v>0.35829813041857173</v>
      </c>
      <c r="U256" s="38">
        <f t="shared" si="63"/>
        <v>-0.15224578564730684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148503547</v>
      </c>
      <c r="K257" s="38">
        <f t="shared" si="58"/>
        <v>0.25802132298442693</v>
      </c>
      <c r="L257" s="33">
        <v>0</v>
      </c>
      <c r="M257" s="38">
        <f t="shared" si="59"/>
        <v>0</v>
      </c>
      <c r="N257" s="33">
        <f t="shared" si="60"/>
        <v>511416271</v>
      </c>
      <c r="O257" s="38">
        <f t="shared" si="61"/>
        <v>0.88857340787410422</v>
      </c>
      <c r="P257" s="33">
        <v>135661638</v>
      </c>
      <c r="Q257" s="33">
        <v>560027506</v>
      </c>
      <c r="R257" s="33">
        <v>603559006</v>
      </c>
      <c r="S257" s="33">
        <v>512465201</v>
      </c>
      <c r="T257" s="38">
        <f t="shared" si="62"/>
        <v>0.84907224630163169</v>
      </c>
      <c r="U257" s="38">
        <f t="shared" si="63"/>
        <v>9.4661314645190897E-2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206553263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52687109</v>
      </c>
      <c r="K258" s="38">
        <f t="shared" si="58"/>
        <v>0.25507759226248583</v>
      </c>
      <c r="L258" s="33">
        <v>0</v>
      </c>
      <c r="M258" s="38">
        <f t="shared" si="59"/>
        <v>0</v>
      </c>
      <c r="N258" s="33">
        <f t="shared" si="60"/>
        <v>203776918</v>
      </c>
      <c r="O258" s="38">
        <f t="shared" si="61"/>
        <v>0.98655869696912024</v>
      </c>
      <c r="P258" s="33">
        <v>48788189</v>
      </c>
      <c r="Q258" s="33">
        <v>203585000</v>
      </c>
      <c r="R258" s="33">
        <v>208360000</v>
      </c>
      <c r="S258" s="33">
        <v>200461966</v>
      </c>
      <c r="T258" s="38">
        <f t="shared" si="62"/>
        <v>0.96209428873104241</v>
      </c>
      <c r="U258" s="38">
        <f t="shared" si="63"/>
        <v>7.9915243420902504E-2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2054429224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361151349</v>
      </c>
      <c r="K259" s="39">
        <f t="shared" si="58"/>
        <v>0.17579157499367815</v>
      </c>
      <c r="L259" s="34">
        <f>SUM(L255:L258)</f>
        <v>0</v>
      </c>
      <c r="M259" s="39">
        <f t="shared" si="59"/>
        <v>0</v>
      </c>
      <c r="N259" s="34">
        <f t="shared" si="60"/>
        <v>1582903590</v>
      </c>
      <c r="O259" s="39">
        <f t="shared" si="61"/>
        <v>0.77048338852874498</v>
      </c>
      <c r="P259" s="34">
        <f>SUM(P255:P258)</f>
        <v>334739456</v>
      </c>
      <c r="Q259" s="34">
        <f>SUM(Q255:Q258)</f>
        <v>1994259283</v>
      </c>
      <c r="R259" s="34">
        <f>SUM(R255:R258)</f>
        <v>2128447711</v>
      </c>
      <c r="S259" s="34">
        <f>SUM(S255:S258)</f>
        <v>1367963003</v>
      </c>
      <c r="T259" s="39">
        <f t="shared" si="62"/>
        <v>0.64270453811491357</v>
      </c>
      <c r="U259" s="39">
        <f t="shared" si="63"/>
        <v>7.8902837793940916E-2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8394521768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2067204560</v>
      </c>
      <c r="K260" s="39">
        <f t="shared" si="58"/>
        <v>0.24625638209435638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6836236957</v>
      </c>
      <c r="O260" s="39">
        <f t="shared" si="61"/>
        <v>0.81436884029055745</v>
      </c>
      <c r="P260" s="34">
        <f>SUM(P234:P239,P241:P246,P248:P253,P255:P258)</f>
        <v>1104310220</v>
      </c>
      <c r="Q260" s="34">
        <f>SUM(Q234:Q239,Q241:Q246,Q248:Q253,Q255:Q258)</f>
        <v>8285261794</v>
      </c>
      <c r="R260" s="34">
        <f>SUM(R234:R239,R241:R246,R248:R253,R255:R258)</f>
        <v>8625392792</v>
      </c>
      <c r="S260" s="34">
        <f>SUM(S234:S239,S241:S246,S248:S253,S255:S258)</f>
        <v>5561364113</v>
      </c>
      <c r="T260" s="39">
        <f t="shared" si="62"/>
        <v>0.64476647581291968</v>
      </c>
      <c r="U260" s="39">
        <f t="shared" si="63"/>
        <v>0.87194188966212782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164993525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97527657</v>
      </c>
      <c r="K263" s="38">
        <f t="shared" ref="K263:K299" si="66">IF(($E263     =0),0,($J263     /$E263     ))</f>
        <v>0.5910999052841619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179200002</v>
      </c>
      <c r="O263" s="38">
        <f t="shared" ref="O263:O299" si="69">IF(($E263     =0),0,($N263     /$E263     ))</f>
        <v>1.086103239505914</v>
      </c>
      <c r="P263" s="33">
        <v>-38915229</v>
      </c>
      <c r="Q263" s="33">
        <v>171121162</v>
      </c>
      <c r="R263" s="33">
        <v>196987792</v>
      </c>
      <c r="S263" s="33">
        <v>236431458</v>
      </c>
      <c r="T263" s="38">
        <f t="shared" ref="T263:T299" si="70">IF(($R263     =0),0,($S263     /$R263     ))</f>
        <v>1.2002340632357562</v>
      </c>
      <c r="U263" s="38">
        <f t="shared" ref="U263:U299" si="71">IF(($P263     =0),0,(($J263     /$P263     )-1))</f>
        <v>-3.5061565743323775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88489332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19961729</v>
      </c>
      <c r="K264" s="38">
        <f t="shared" si="66"/>
        <v>0.22558345225162282</v>
      </c>
      <c r="L264" s="33">
        <v>0</v>
      </c>
      <c r="M264" s="38">
        <f t="shared" si="67"/>
        <v>0</v>
      </c>
      <c r="N264" s="33">
        <f t="shared" si="68"/>
        <v>72809671</v>
      </c>
      <c r="O264" s="38">
        <f t="shared" si="69"/>
        <v>0.82280733004064266</v>
      </c>
      <c r="P264" s="33">
        <v>17572918</v>
      </c>
      <c r="Q264" s="33">
        <v>77329164</v>
      </c>
      <c r="R264" s="33">
        <v>75461321</v>
      </c>
      <c r="S264" s="33">
        <v>62732978</v>
      </c>
      <c r="T264" s="38">
        <f t="shared" si="70"/>
        <v>0.83132626315937408</v>
      </c>
      <c r="U264" s="38">
        <f t="shared" si="71"/>
        <v>0.13593707089511264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181208021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35042111</v>
      </c>
      <c r="K265" s="38">
        <f t="shared" si="66"/>
        <v>0.19338057336876938</v>
      </c>
      <c r="L265" s="33">
        <v>0</v>
      </c>
      <c r="M265" s="38">
        <f t="shared" si="67"/>
        <v>0</v>
      </c>
      <c r="N265" s="33">
        <f t="shared" si="68"/>
        <v>105939022</v>
      </c>
      <c r="O265" s="38">
        <f t="shared" si="69"/>
        <v>0.58462656021170278</v>
      </c>
      <c r="P265" s="33">
        <v>30379395</v>
      </c>
      <c r="Q265" s="33">
        <v>181483654</v>
      </c>
      <c r="R265" s="33">
        <v>138519909</v>
      </c>
      <c r="S265" s="33">
        <v>91544846</v>
      </c>
      <c r="T265" s="38">
        <f t="shared" si="70"/>
        <v>0.6608786178165913</v>
      </c>
      <c r="U265" s="38">
        <f t="shared" si="71"/>
        <v>0.15348284585654182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49934580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13141285</v>
      </c>
      <c r="K266" s="38">
        <f t="shared" si="66"/>
        <v>0.26317003166943631</v>
      </c>
      <c r="L266" s="33">
        <v>0</v>
      </c>
      <c r="M266" s="38">
        <f t="shared" si="67"/>
        <v>0</v>
      </c>
      <c r="N266" s="33">
        <f t="shared" si="68"/>
        <v>48307267</v>
      </c>
      <c r="O266" s="38">
        <f t="shared" si="69"/>
        <v>0.96741110068413516</v>
      </c>
      <c r="P266" s="33">
        <v>11659717</v>
      </c>
      <c r="Q266" s="33">
        <v>47053781</v>
      </c>
      <c r="R266" s="33">
        <v>47132981</v>
      </c>
      <c r="S266" s="33">
        <v>46258788</v>
      </c>
      <c r="T266" s="38">
        <f t="shared" si="70"/>
        <v>0.98145262655888454</v>
      </c>
      <c r="U266" s="38">
        <f t="shared" si="71"/>
        <v>0.12706723499378247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484625458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165672782</v>
      </c>
      <c r="K267" s="39">
        <f t="shared" si="66"/>
        <v>0.34185736482708673</v>
      </c>
      <c r="L267" s="34">
        <f>SUM(L263:L266)</f>
        <v>0</v>
      </c>
      <c r="M267" s="39">
        <f t="shared" si="67"/>
        <v>0</v>
      </c>
      <c r="N267" s="34">
        <f t="shared" si="68"/>
        <v>406255962</v>
      </c>
      <c r="O267" s="39">
        <f t="shared" si="69"/>
        <v>0.83828852837524681</v>
      </c>
      <c r="P267" s="34">
        <f>SUM(P263:P266)</f>
        <v>20696801</v>
      </c>
      <c r="Q267" s="34">
        <f>SUM(Q263:Q266)</f>
        <v>476987761</v>
      </c>
      <c r="R267" s="34">
        <f>SUM(R263:R266)</f>
        <v>458102003</v>
      </c>
      <c r="S267" s="34">
        <f>SUM(S263:S266)</f>
        <v>436968070</v>
      </c>
      <c r="T267" s="39">
        <f t="shared" si="70"/>
        <v>0.95386631610078332</v>
      </c>
      <c r="U267" s="39">
        <f t="shared" si="71"/>
        <v>7.004753101699146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67666688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4424640</v>
      </c>
      <c r="K268" s="38">
        <f t="shared" si="66"/>
        <v>6.5388747857734672E-2</v>
      </c>
      <c r="L268" s="33">
        <v>0</v>
      </c>
      <c r="M268" s="38">
        <f t="shared" si="67"/>
        <v>0</v>
      </c>
      <c r="N268" s="33">
        <f t="shared" si="68"/>
        <v>15118576</v>
      </c>
      <c r="O268" s="38">
        <f t="shared" si="69"/>
        <v>0.22342716108700339</v>
      </c>
      <c r="P268" s="33">
        <v>4229262</v>
      </c>
      <c r="Q268" s="33">
        <v>45281451</v>
      </c>
      <c r="R268" s="33">
        <v>48634630</v>
      </c>
      <c r="S268" s="33">
        <v>40003003</v>
      </c>
      <c r="T268" s="38">
        <f t="shared" si="70"/>
        <v>0.82252096911192707</v>
      </c>
      <c r="U268" s="38">
        <f t="shared" si="71"/>
        <v>4.6196712334208634E-2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122819694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19518812</v>
      </c>
      <c r="K269" s="38">
        <f t="shared" si="66"/>
        <v>0.15892249332586678</v>
      </c>
      <c r="L269" s="33">
        <v>0</v>
      </c>
      <c r="M269" s="38">
        <f t="shared" si="67"/>
        <v>0</v>
      </c>
      <c r="N269" s="33">
        <f t="shared" si="68"/>
        <v>119390053</v>
      </c>
      <c r="O269" s="38">
        <f t="shared" si="69"/>
        <v>0.97207580569285579</v>
      </c>
      <c r="P269" s="33">
        <v>28705401</v>
      </c>
      <c r="Q269" s="33">
        <v>106908828</v>
      </c>
      <c r="R269" s="33">
        <v>118556658</v>
      </c>
      <c r="S269" s="33">
        <v>121455053</v>
      </c>
      <c r="T269" s="38">
        <f t="shared" si="70"/>
        <v>1.0244473406124521</v>
      </c>
      <c r="U269" s="38">
        <f t="shared" si="71"/>
        <v>-0.32002998320768972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46756540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8555457</v>
      </c>
      <c r="K270" s="38">
        <f t="shared" si="66"/>
        <v>0.18297883034116724</v>
      </c>
      <c r="L270" s="33">
        <v>0</v>
      </c>
      <c r="M270" s="38">
        <f t="shared" si="67"/>
        <v>0</v>
      </c>
      <c r="N270" s="33">
        <f t="shared" si="68"/>
        <v>37607833</v>
      </c>
      <c r="O270" s="38">
        <f t="shared" si="69"/>
        <v>0.80433310505867206</v>
      </c>
      <c r="P270" s="33">
        <v>9015495</v>
      </c>
      <c r="Q270" s="33">
        <v>45972559</v>
      </c>
      <c r="R270" s="33">
        <v>49888559</v>
      </c>
      <c r="S270" s="33">
        <v>19947887</v>
      </c>
      <c r="T270" s="38">
        <f t="shared" si="70"/>
        <v>0.399848931295049</v>
      </c>
      <c r="U270" s="38">
        <f t="shared" si="71"/>
        <v>-5.1027481020176957E-2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38773248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1572160</v>
      </c>
      <c r="K271" s="38">
        <f t="shared" si="66"/>
        <v>4.0547544533798149E-2</v>
      </c>
      <c r="L271" s="33">
        <v>0</v>
      </c>
      <c r="M271" s="38">
        <f t="shared" si="67"/>
        <v>0</v>
      </c>
      <c r="N271" s="33">
        <f t="shared" si="68"/>
        <v>18956985</v>
      </c>
      <c r="O271" s="38">
        <f t="shared" si="69"/>
        <v>0.48891918984966132</v>
      </c>
      <c r="P271" s="33">
        <v>1321548</v>
      </c>
      <c r="Q271" s="33">
        <v>33623960</v>
      </c>
      <c r="R271" s="33">
        <v>34189574</v>
      </c>
      <c r="S271" s="33">
        <v>17214864</v>
      </c>
      <c r="T271" s="38">
        <f t="shared" si="70"/>
        <v>0.50351209406703923</v>
      </c>
      <c r="U271" s="38">
        <f t="shared" si="71"/>
        <v>0.1896351854037841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14485408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5700594</v>
      </c>
      <c r="K272" s="38">
        <f t="shared" si="66"/>
        <v>0.39354045119060505</v>
      </c>
      <c r="L272" s="33">
        <v>0</v>
      </c>
      <c r="M272" s="38">
        <f t="shared" si="67"/>
        <v>0</v>
      </c>
      <c r="N272" s="33">
        <f t="shared" si="68"/>
        <v>12041906</v>
      </c>
      <c r="O272" s="38">
        <f t="shared" si="69"/>
        <v>0.83131286326211873</v>
      </c>
      <c r="P272" s="33">
        <v>2409247</v>
      </c>
      <c r="Q272" s="33">
        <v>15278201</v>
      </c>
      <c r="R272" s="33">
        <v>17507203</v>
      </c>
      <c r="S272" s="33">
        <v>7412118</v>
      </c>
      <c r="T272" s="38">
        <f t="shared" si="70"/>
        <v>0.42337533871058675</v>
      </c>
      <c r="U272" s="38">
        <f t="shared" si="71"/>
        <v>1.3661309944559443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13500851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506743</v>
      </c>
      <c r="K273" s="38">
        <f t="shared" si="66"/>
        <v>3.7534152476758689E-2</v>
      </c>
      <c r="L273" s="33">
        <v>0</v>
      </c>
      <c r="M273" s="38">
        <f t="shared" si="67"/>
        <v>0</v>
      </c>
      <c r="N273" s="33">
        <f t="shared" si="68"/>
        <v>11535632</v>
      </c>
      <c r="O273" s="38">
        <f t="shared" si="69"/>
        <v>0.85443739805735208</v>
      </c>
      <c r="P273" s="33">
        <v>617865</v>
      </c>
      <c r="Q273" s="33">
        <v>12693206</v>
      </c>
      <c r="R273" s="33">
        <v>13768206</v>
      </c>
      <c r="S273" s="33">
        <v>10687656</v>
      </c>
      <c r="T273" s="38">
        <f t="shared" si="70"/>
        <v>0.77625625299330936</v>
      </c>
      <c r="U273" s="38">
        <f t="shared" si="71"/>
        <v>-0.17984834874932232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62720827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11181047</v>
      </c>
      <c r="K274" s="38">
        <f t="shared" si="66"/>
        <v>0.17826689370661519</v>
      </c>
      <c r="L274" s="33">
        <v>0</v>
      </c>
      <c r="M274" s="38">
        <f t="shared" si="67"/>
        <v>0</v>
      </c>
      <c r="N274" s="33">
        <f t="shared" si="68"/>
        <v>54429794</v>
      </c>
      <c r="O274" s="38">
        <f t="shared" si="69"/>
        <v>0.8678105280722781</v>
      </c>
      <c r="P274" s="33">
        <v>10594378</v>
      </c>
      <c r="Q274" s="33">
        <v>51349352</v>
      </c>
      <c r="R274" s="33">
        <v>50496350</v>
      </c>
      <c r="S274" s="33">
        <v>44077872</v>
      </c>
      <c r="T274" s="38">
        <f t="shared" si="70"/>
        <v>0.87289223874596877</v>
      </c>
      <c r="U274" s="38">
        <f t="shared" si="71"/>
        <v>5.5375501987941167E-2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366723256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51459453</v>
      </c>
      <c r="K275" s="39">
        <f t="shared" si="66"/>
        <v>0.14032230614793625</v>
      </c>
      <c r="L275" s="34">
        <f>SUM(L268:L274)</f>
        <v>0</v>
      </c>
      <c r="M275" s="39">
        <f t="shared" si="67"/>
        <v>0</v>
      </c>
      <c r="N275" s="34">
        <f t="shared" si="68"/>
        <v>269080779</v>
      </c>
      <c r="O275" s="39">
        <f t="shared" si="69"/>
        <v>0.7337434280415529</v>
      </c>
      <c r="P275" s="34">
        <f>SUM(P268:P274)</f>
        <v>56893196</v>
      </c>
      <c r="Q275" s="34">
        <f>SUM(Q268:Q274)</f>
        <v>311107557</v>
      </c>
      <c r="R275" s="34">
        <f>SUM(R268:R274)</f>
        <v>333041180</v>
      </c>
      <c r="S275" s="34">
        <f>SUM(S268:S274)</f>
        <v>260798453</v>
      </c>
      <c r="T275" s="39">
        <f t="shared" si="70"/>
        <v>0.78308169878571776</v>
      </c>
      <c r="U275" s="39">
        <f t="shared" si="71"/>
        <v>-9.5507782688109111E-2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68619161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18429731</v>
      </c>
      <c r="K276" s="38">
        <f t="shared" si="66"/>
        <v>0.26857995247129296</v>
      </c>
      <c r="L276" s="33">
        <v>0</v>
      </c>
      <c r="M276" s="38">
        <f t="shared" si="67"/>
        <v>0</v>
      </c>
      <c r="N276" s="33">
        <f t="shared" si="68"/>
        <v>59588744</v>
      </c>
      <c r="O276" s="38">
        <f t="shared" si="69"/>
        <v>0.86839802660950638</v>
      </c>
      <c r="P276" s="33">
        <v>28943859</v>
      </c>
      <c r="Q276" s="33">
        <v>84826222</v>
      </c>
      <c r="R276" s="33">
        <v>97532821</v>
      </c>
      <c r="S276" s="33">
        <v>73332486</v>
      </c>
      <c r="T276" s="38">
        <f t="shared" si="70"/>
        <v>0.75187496114769403</v>
      </c>
      <c r="U276" s="38">
        <f t="shared" si="71"/>
        <v>-0.36325937049375479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30571450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2007480</v>
      </c>
      <c r="K277" s="38">
        <f t="shared" si="66"/>
        <v>6.5665187617859153E-2</v>
      </c>
      <c r="L277" s="33">
        <v>0</v>
      </c>
      <c r="M277" s="38">
        <f t="shared" si="67"/>
        <v>0</v>
      </c>
      <c r="N277" s="33">
        <f t="shared" si="68"/>
        <v>13350514</v>
      </c>
      <c r="O277" s="38">
        <f t="shared" si="69"/>
        <v>0.43669874997751168</v>
      </c>
      <c r="P277" s="33">
        <v>6028171</v>
      </c>
      <c r="Q277" s="33">
        <v>27235075</v>
      </c>
      <c r="R277" s="33">
        <v>33911742</v>
      </c>
      <c r="S277" s="33">
        <v>16041632</v>
      </c>
      <c r="T277" s="38">
        <f t="shared" si="70"/>
        <v>0.47304063589537809</v>
      </c>
      <c r="U277" s="38">
        <f t="shared" si="71"/>
        <v>-0.66698356765260969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16785688</v>
      </c>
      <c r="K278" s="38">
        <f t="shared" si="66"/>
        <v>0.27795431426447287</v>
      </c>
      <c r="L278" s="33">
        <v>0</v>
      </c>
      <c r="M278" s="38">
        <f t="shared" si="67"/>
        <v>0</v>
      </c>
      <c r="N278" s="33">
        <f t="shared" si="68"/>
        <v>118222636</v>
      </c>
      <c r="O278" s="38">
        <f t="shared" si="69"/>
        <v>1.9576493808248063</v>
      </c>
      <c r="P278" s="33">
        <v>10807213</v>
      </c>
      <c r="Q278" s="33">
        <v>57520002</v>
      </c>
      <c r="R278" s="33">
        <v>57320002</v>
      </c>
      <c r="S278" s="33">
        <v>48869322</v>
      </c>
      <c r="T278" s="38">
        <f t="shared" si="70"/>
        <v>0.85257013773307266</v>
      </c>
      <c r="U278" s="38">
        <f t="shared" si="71"/>
        <v>0.55319303876031678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60556566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2316831</v>
      </c>
      <c r="K279" s="38">
        <f t="shared" si="66"/>
        <v>3.8258956097345413E-2</v>
      </c>
      <c r="L279" s="33">
        <v>0</v>
      </c>
      <c r="M279" s="38">
        <f t="shared" si="67"/>
        <v>0</v>
      </c>
      <c r="N279" s="33">
        <f t="shared" si="68"/>
        <v>34952527</v>
      </c>
      <c r="O279" s="38">
        <f t="shared" si="69"/>
        <v>0.5771880624802932</v>
      </c>
      <c r="P279" s="33">
        <v>5813999</v>
      </c>
      <c r="Q279" s="33">
        <v>46804005</v>
      </c>
      <c r="R279" s="33">
        <v>50021004</v>
      </c>
      <c r="S279" s="33">
        <v>34382799</v>
      </c>
      <c r="T279" s="38">
        <f t="shared" si="70"/>
        <v>0.68736723077369655</v>
      </c>
      <c r="U279" s="38">
        <f t="shared" si="71"/>
        <v>-0.6015081873939091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1135989</v>
      </c>
      <c r="K280" s="38">
        <f t="shared" si="66"/>
        <v>3.8196201868747101E-2</v>
      </c>
      <c r="L280" s="33">
        <v>0</v>
      </c>
      <c r="M280" s="38">
        <f t="shared" si="67"/>
        <v>0</v>
      </c>
      <c r="N280" s="33">
        <f t="shared" si="68"/>
        <v>4129114</v>
      </c>
      <c r="O280" s="38">
        <f t="shared" si="69"/>
        <v>0.13883626679753924</v>
      </c>
      <c r="P280" s="33">
        <v>932251</v>
      </c>
      <c r="Q280" s="33">
        <v>39393102</v>
      </c>
      <c r="R280" s="33">
        <v>32892008</v>
      </c>
      <c r="S280" s="33">
        <v>3224792</v>
      </c>
      <c r="T280" s="38">
        <f t="shared" si="70"/>
        <v>9.804181003482669E-2</v>
      </c>
      <c r="U280" s="38">
        <f t="shared" si="71"/>
        <v>0.21854414744526962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29649331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6341286</v>
      </c>
      <c r="K281" s="38">
        <f t="shared" si="66"/>
        <v>0.21387619167528604</v>
      </c>
      <c r="L281" s="33">
        <v>0</v>
      </c>
      <c r="M281" s="38">
        <f t="shared" si="67"/>
        <v>0</v>
      </c>
      <c r="N281" s="33">
        <f t="shared" si="68"/>
        <v>21027051</v>
      </c>
      <c r="O281" s="38">
        <f t="shared" si="69"/>
        <v>0.70919141480797665</v>
      </c>
      <c r="P281" s="33">
        <v>2906306</v>
      </c>
      <c r="Q281" s="33">
        <v>47311199</v>
      </c>
      <c r="R281" s="33">
        <v>56571302</v>
      </c>
      <c r="S281" s="33">
        <v>-2610618</v>
      </c>
      <c r="T281" s="38">
        <f t="shared" si="70"/>
        <v>-4.6147391127748835E-2</v>
      </c>
      <c r="U281" s="38">
        <f t="shared" si="71"/>
        <v>1.1819058282231807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74979609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16221438</v>
      </c>
      <c r="K282" s="38">
        <f t="shared" si="66"/>
        <v>0.21634465978610265</v>
      </c>
      <c r="L282" s="33">
        <v>0</v>
      </c>
      <c r="M282" s="38">
        <f t="shared" si="67"/>
        <v>0</v>
      </c>
      <c r="N282" s="33">
        <f t="shared" si="68"/>
        <v>69434057</v>
      </c>
      <c r="O282" s="38">
        <f t="shared" si="69"/>
        <v>0.92603919820387437</v>
      </c>
      <c r="P282" s="33">
        <v>6846327</v>
      </c>
      <c r="Q282" s="33">
        <v>50350100</v>
      </c>
      <c r="R282" s="33">
        <v>50350100</v>
      </c>
      <c r="S282" s="33">
        <v>28032059</v>
      </c>
      <c r="T282" s="38">
        <f t="shared" si="70"/>
        <v>0.55674286644912319</v>
      </c>
      <c r="U282" s="38">
        <f t="shared" si="71"/>
        <v>1.3693636018262056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100814507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14358337</v>
      </c>
      <c r="K283" s="38">
        <f t="shared" si="66"/>
        <v>0.14242332207209027</v>
      </c>
      <c r="L283" s="33">
        <v>0</v>
      </c>
      <c r="M283" s="38">
        <f t="shared" si="67"/>
        <v>0</v>
      </c>
      <c r="N283" s="33">
        <f t="shared" si="68"/>
        <v>81278512</v>
      </c>
      <c r="O283" s="38">
        <f t="shared" si="69"/>
        <v>0.80621841457797339</v>
      </c>
      <c r="P283" s="33">
        <v>13093049</v>
      </c>
      <c r="Q283" s="33">
        <v>91380971</v>
      </c>
      <c r="R283" s="33">
        <v>100007475</v>
      </c>
      <c r="S283" s="33">
        <v>93696355</v>
      </c>
      <c r="T283" s="38">
        <f t="shared" si="70"/>
        <v>0.93689351720958858</v>
      </c>
      <c r="U283" s="38">
        <f t="shared" si="71"/>
        <v>9.6638147462825508E-2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58343850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14392453</v>
      </c>
      <c r="K284" s="38">
        <f t="shared" si="66"/>
        <v>0.24668329224074173</v>
      </c>
      <c r="L284" s="33">
        <v>0</v>
      </c>
      <c r="M284" s="38">
        <f t="shared" si="67"/>
        <v>0</v>
      </c>
      <c r="N284" s="33">
        <f t="shared" si="68"/>
        <v>58933646</v>
      </c>
      <c r="O284" s="38">
        <f t="shared" si="69"/>
        <v>1.0101089660692602</v>
      </c>
      <c r="P284" s="33">
        <v>12881463</v>
      </c>
      <c r="Q284" s="33">
        <v>54526700</v>
      </c>
      <c r="R284" s="33">
        <v>56999700</v>
      </c>
      <c r="S284" s="33">
        <v>57746494</v>
      </c>
      <c r="T284" s="38">
        <f t="shared" si="70"/>
        <v>1.0131017180792179</v>
      </c>
      <c r="U284" s="38">
        <f t="shared" si="71"/>
        <v>0.1172995644982251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513665460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91989233</v>
      </c>
      <c r="K285" s="39">
        <f t="shared" si="66"/>
        <v>0.17908393723806151</v>
      </c>
      <c r="L285" s="34">
        <f>SUM(L276:L284)</f>
        <v>0</v>
      </c>
      <c r="M285" s="39">
        <f t="shared" si="67"/>
        <v>0</v>
      </c>
      <c r="N285" s="34">
        <f t="shared" si="68"/>
        <v>460916801</v>
      </c>
      <c r="O285" s="39">
        <f t="shared" si="69"/>
        <v>0.89730931295244187</v>
      </c>
      <c r="P285" s="34">
        <f>SUM(P276:P284)</f>
        <v>88252638</v>
      </c>
      <c r="Q285" s="34">
        <f>SUM(Q276:Q284)</f>
        <v>499347376</v>
      </c>
      <c r="R285" s="34">
        <f>SUM(R276:R284)</f>
        <v>535606154</v>
      </c>
      <c r="S285" s="34">
        <f>SUM(S276:S284)</f>
        <v>352715321</v>
      </c>
      <c r="T285" s="39">
        <f t="shared" si="70"/>
        <v>0.65853485507188547</v>
      </c>
      <c r="U285" s="39">
        <f t="shared" si="71"/>
        <v>4.2339754195223067E-2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115785661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5463379</v>
      </c>
      <c r="K286" s="38">
        <f t="shared" si="66"/>
        <v>4.7185281431350985E-2</v>
      </c>
      <c r="L286" s="33">
        <v>0</v>
      </c>
      <c r="M286" s="38">
        <f t="shared" si="67"/>
        <v>0</v>
      </c>
      <c r="N286" s="33">
        <f t="shared" si="68"/>
        <v>25955587</v>
      </c>
      <c r="O286" s="38">
        <f t="shared" si="69"/>
        <v>0.22416926911182897</v>
      </c>
      <c r="P286" s="33">
        <v>3939105</v>
      </c>
      <c r="Q286" s="33">
        <v>118821489</v>
      </c>
      <c r="R286" s="33">
        <v>127806381</v>
      </c>
      <c r="S286" s="33">
        <v>60142228</v>
      </c>
      <c r="T286" s="38">
        <f t="shared" si="70"/>
        <v>0.47057296771434282</v>
      </c>
      <c r="U286" s="38">
        <f t="shared" si="71"/>
        <v>0.38695947429682631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58652174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9231281</v>
      </c>
      <c r="K287" s="38">
        <f t="shared" si="66"/>
        <v>0.15739026144197144</v>
      </c>
      <c r="L287" s="33">
        <v>0</v>
      </c>
      <c r="M287" s="38">
        <f t="shared" si="67"/>
        <v>0</v>
      </c>
      <c r="N287" s="33">
        <f t="shared" si="68"/>
        <v>23203954</v>
      </c>
      <c r="O287" s="38">
        <f t="shared" si="69"/>
        <v>0.39561967472851051</v>
      </c>
      <c r="P287" s="33">
        <v>9344700</v>
      </c>
      <c r="Q287" s="33">
        <v>50379056</v>
      </c>
      <c r="R287" s="33">
        <v>53815056</v>
      </c>
      <c r="S287" s="33">
        <v>30744106</v>
      </c>
      <c r="T287" s="38">
        <f t="shared" si="70"/>
        <v>0.57129190760295778</v>
      </c>
      <c r="U287" s="38">
        <f t="shared" si="71"/>
        <v>-1.2137254272475362E-2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110192997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13908395</v>
      </c>
      <c r="K288" s="38">
        <f t="shared" si="66"/>
        <v>0.12621850188900843</v>
      </c>
      <c r="L288" s="33">
        <v>0</v>
      </c>
      <c r="M288" s="38">
        <f t="shared" si="67"/>
        <v>0</v>
      </c>
      <c r="N288" s="33">
        <f t="shared" si="68"/>
        <v>69884067</v>
      </c>
      <c r="O288" s="38">
        <f t="shared" si="69"/>
        <v>0.63419698985045303</v>
      </c>
      <c r="P288" s="33">
        <v>16231722</v>
      </c>
      <c r="Q288" s="33">
        <v>116688651</v>
      </c>
      <c r="R288" s="33">
        <v>123468113</v>
      </c>
      <c r="S288" s="33">
        <v>56340502</v>
      </c>
      <c r="T288" s="38">
        <f t="shared" si="70"/>
        <v>0.45631621502144443</v>
      </c>
      <c r="U288" s="38">
        <f t="shared" si="71"/>
        <v>-0.14313496744214815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52775202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12636143</v>
      </c>
      <c r="K289" s="38">
        <f t="shared" si="66"/>
        <v>0.23943334219734488</v>
      </c>
      <c r="L289" s="33">
        <v>0</v>
      </c>
      <c r="M289" s="38">
        <f t="shared" si="67"/>
        <v>0</v>
      </c>
      <c r="N289" s="33">
        <f t="shared" si="68"/>
        <v>20811741</v>
      </c>
      <c r="O289" s="38">
        <f t="shared" si="69"/>
        <v>0.39434697000307078</v>
      </c>
      <c r="P289" s="33">
        <v>4210118</v>
      </c>
      <c r="Q289" s="33">
        <v>54902913</v>
      </c>
      <c r="R289" s="33">
        <v>57518424</v>
      </c>
      <c r="S289" s="33">
        <v>12809989</v>
      </c>
      <c r="T289" s="38">
        <f t="shared" si="70"/>
        <v>0.22271105689543927</v>
      </c>
      <c r="U289" s="38">
        <f t="shared" si="71"/>
        <v>2.0013750208426462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42002012</v>
      </c>
      <c r="K290" s="38">
        <f t="shared" si="66"/>
        <v>0.12960715592248326</v>
      </c>
      <c r="L290" s="33">
        <v>0</v>
      </c>
      <c r="M290" s="38">
        <f t="shared" si="67"/>
        <v>0</v>
      </c>
      <c r="N290" s="33">
        <f t="shared" si="68"/>
        <v>188863567</v>
      </c>
      <c r="O290" s="38">
        <f t="shared" si="69"/>
        <v>0.58278326705504879</v>
      </c>
      <c r="P290" s="33">
        <v>50843372</v>
      </c>
      <c r="Q290" s="33">
        <v>262349490</v>
      </c>
      <c r="R290" s="33">
        <v>283836778</v>
      </c>
      <c r="S290" s="33">
        <v>205614595</v>
      </c>
      <c r="T290" s="38">
        <f t="shared" si="70"/>
        <v>0.72441139040832825</v>
      </c>
      <c r="U290" s="38">
        <f t="shared" si="71"/>
        <v>-0.17389405250304801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79254000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43701374</v>
      </c>
      <c r="K291" s="38">
        <f t="shared" si="66"/>
        <v>0.55140906452671157</v>
      </c>
      <c r="L291" s="33">
        <v>0</v>
      </c>
      <c r="M291" s="38">
        <f t="shared" si="67"/>
        <v>0</v>
      </c>
      <c r="N291" s="33">
        <f t="shared" si="68"/>
        <v>75269976</v>
      </c>
      <c r="O291" s="38">
        <f t="shared" si="69"/>
        <v>0.94973094102505862</v>
      </c>
      <c r="P291" s="33">
        <v>39748852</v>
      </c>
      <c r="Q291" s="33">
        <v>77101000</v>
      </c>
      <c r="R291" s="33">
        <v>79083000</v>
      </c>
      <c r="S291" s="33">
        <v>74449773</v>
      </c>
      <c r="T291" s="38">
        <f t="shared" si="70"/>
        <v>0.94141311027654495</v>
      </c>
      <c r="U291" s="38">
        <f t="shared" si="71"/>
        <v>9.94373875250536E-2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740731739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126942584</v>
      </c>
      <c r="K292" s="39">
        <f t="shared" si="66"/>
        <v>0.17137457100376793</v>
      </c>
      <c r="L292" s="34">
        <f>SUM(L286:L291)</f>
        <v>0</v>
      </c>
      <c r="M292" s="39">
        <f t="shared" si="67"/>
        <v>0</v>
      </c>
      <c r="N292" s="34">
        <f t="shared" si="68"/>
        <v>403988892</v>
      </c>
      <c r="O292" s="39">
        <f t="shared" si="69"/>
        <v>0.54539163198999896</v>
      </c>
      <c r="P292" s="34">
        <f>SUM(P286:P291)</f>
        <v>124317869</v>
      </c>
      <c r="Q292" s="34">
        <f>SUM(Q286:Q291)</f>
        <v>680242599</v>
      </c>
      <c r="R292" s="34">
        <f>SUM(R286:R291)</f>
        <v>725527752</v>
      </c>
      <c r="S292" s="34">
        <f>SUM(S286:S291)</f>
        <v>440101193</v>
      </c>
      <c r="T292" s="39">
        <f t="shared" si="70"/>
        <v>0.60659456759139929</v>
      </c>
      <c r="U292" s="39">
        <f t="shared" si="71"/>
        <v>2.1112934295873353E-2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631106186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138603356</v>
      </c>
      <c r="K293" s="38">
        <f t="shared" si="66"/>
        <v>0.21961970754633039</v>
      </c>
      <c r="L293" s="33">
        <v>0</v>
      </c>
      <c r="M293" s="38">
        <f t="shared" si="67"/>
        <v>0</v>
      </c>
      <c r="N293" s="33">
        <f t="shared" si="68"/>
        <v>492555777</v>
      </c>
      <c r="O293" s="38">
        <f t="shared" si="69"/>
        <v>0.78046418800274597</v>
      </c>
      <c r="P293" s="33">
        <v>141787576</v>
      </c>
      <c r="Q293" s="33">
        <v>610405613</v>
      </c>
      <c r="R293" s="33">
        <v>609805613</v>
      </c>
      <c r="S293" s="33">
        <v>481089308</v>
      </c>
      <c r="T293" s="38">
        <f t="shared" si="70"/>
        <v>0.7889224004240184</v>
      </c>
      <c r="U293" s="38">
        <f t="shared" si="71"/>
        <v>-2.2457679930997676E-2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126652681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8614421</v>
      </c>
      <c r="K294" s="38">
        <f t="shared" si="66"/>
        <v>6.8016096714131141E-2</v>
      </c>
      <c r="L294" s="33">
        <v>0</v>
      </c>
      <c r="M294" s="38">
        <f t="shared" si="67"/>
        <v>0</v>
      </c>
      <c r="N294" s="33">
        <f t="shared" si="68"/>
        <v>73461749</v>
      </c>
      <c r="O294" s="38">
        <f t="shared" si="69"/>
        <v>0.5800252187318482</v>
      </c>
      <c r="P294" s="33">
        <v>33804011</v>
      </c>
      <c r="Q294" s="33">
        <v>119335542</v>
      </c>
      <c r="R294" s="33">
        <v>143597542</v>
      </c>
      <c r="S294" s="33">
        <v>98416747</v>
      </c>
      <c r="T294" s="38">
        <f t="shared" si="70"/>
        <v>0.68536512275398143</v>
      </c>
      <c r="U294" s="38">
        <f t="shared" si="71"/>
        <v>-0.7451657142106598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-2629069</v>
      </c>
      <c r="K295" s="38">
        <f t="shared" si="66"/>
        <v>-0.15541155553012392</v>
      </c>
      <c r="L295" s="33">
        <v>0</v>
      </c>
      <c r="M295" s="38">
        <f t="shared" si="67"/>
        <v>0</v>
      </c>
      <c r="N295" s="33">
        <f t="shared" si="68"/>
        <v>14449257</v>
      </c>
      <c r="O295" s="38">
        <f t="shared" si="69"/>
        <v>0.85413562999850212</v>
      </c>
      <c r="P295" s="33">
        <v>7422282</v>
      </c>
      <c r="Q295" s="33">
        <v>14842062</v>
      </c>
      <c r="R295" s="33">
        <v>29910626</v>
      </c>
      <c r="S295" s="33">
        <v>19014563</v>
      </c>
      <c r="T295" s="38">
        <f t="shared" si="70"/>
        <v>0.63571263938106815</v>
      </c>
      <c r="U295" s="38">
        <f t="shared" si="71"/>
        <v>-1.3542130304399644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8801236</v>
      </c>
      <c r="K296" s="38">
        <f t="shared" si="66"/>
        <v>0.18545428792383181</v>
      </c>
      <c r="L296" s="33">
        <v>0</v>
      </c>
      <c r="M296" s="38">
        <f t="shared" si="67"/>
        <v>0</v>
      </c>
      <c r="N296" s="33">
        <f t="shared" si="68"/>
        <v>25088120</v>
      </c>
      <c r="O296" s="38">
        <f t="shared" si="69"/>
        <v>0.52864159419741086</v>
      </c>
      <c r="P296" s="33">
        <v>10187769</v>
      </c>
      <c r="Q296" s="33">
        <v>65976209</v>
      </c>
      <c r="R296" s="33">
        <v>43735234</v>
      </c>
      <c r="S296" s="33">
        <v>32768039</v>
      </c>
      <c r="T296" s="38">
        <f t="shared" si="70"/>
        <v>0.74923662235350108</v>
      </c>
      <c r="U296" s="38">
        <f t="shared" si="71"/>
        <v>-0.13609780512298619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136686000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33313878</v>
      </c>
      <c r="K297" s="38">
        <f t="shared" si="66"/>
        <v>0.24372560467055879</v>
      </c>
      <c r="L297" s="33">
        <v>0</v>
      </c>
      <c r="M297" s="38">
        <f t="shared" si="67"/>
        <v>0</v>
      </c>
      <c r="N297" s="33">
        <f t="shared" si="68"/>
        <v>132364463</v>
      </c>
      <c r="O297" s="38">
        <f t="shared" si="69"/>
        <v>0.96838347014324799</v>
      </c>
      <c r="P297" s="33">
        <v>61491909</v>
      </c>
      <c r="Q297" s="33">
        <v>131651640</v>
      </c>
      <c r="R297" s="33">
        <v>133220640</v>
      </c>
      <c r="S297" s="33">
        <v>130970712</v>
      </c>
      <c r="T297" s="38">
        <f t="shared" si="70"/>
        <v>0.98311126564172036</v>
      </c>
      <c r="U297" s="38">
        <f t="shared" si="71"/>
        <v>-0.45823965230937946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958819396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186703822</v>
      </c>
      <c r="K298" s="39">
        <f t="shared" si="66"/>
        <v>0.19472261697968404</v>
      </c>
      <c r="L298" s="34">
        <f>SUM(L293:L297)</f>
        <v>0</v>
      </c>
      <c r="M298" s="39">
        <f t="shared" si="67"/>
        <v>0</v>
      </c>
      <c r="N298" s="34">
        <f t="shared" si="68"/>
        <v>737919366</v>
      </c>
      <c r="O298" s="39">
        <f t="shared" si="69"/>
        <v>0.769612472461915</v>
      </c>
      <c r="P298" s="34">
        <f>SUM(P293:P297)</f>
        <v>254693547</v>
      </c>
      <c r="Q298" s="34">
        <f>SUM(Q293:Q297)</f>
        <v>942211066</v>
      </c>
      <c r="R298" s="34">
        <f>SUM(R293:R297)</f>
        <v>960269655</v>
      </c>
      <c r="S298" s="34">
        <f>SUM(S293:S297)</f>
        <v>762259369</v>
      </c>
      <c r="T298" s="39">
        <f t="shared" si="70"/>
        <v>0.79379720584839264</v>
      </c>
      <c r="U298" s="39">
        <f t="shared" si="71"/>
        <v>-0.26694718339291101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3064565309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622767874</v>
      </c>
      <c r="K299" s="39">
        <f t="shared" si="66"/>
        <v>0.20321572921649228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2278161800</v>
      </c>
      <c r="O299" s="39">
        <f t="shared" si="69"/>
        <v>0.74338823627269612</v>
      </c>
      <c r="P299" s="34">
        <f>SUM(P263:P266,P268:P274,P276:P284,P286:P291,P293:P297)</f>
        <v>544854051</v>
      </c>
      <c r="Q299" s="34">
        <f>SUM(Q263:Q266,Q268:Q274,Q276:Q284,Q286:Q291,Q293:Q297)</f>
        <v>2909896359</v>
      </c>
      <c r="R299" s="34">
        <f>SUM(R263:R266,R268:R274,R276:R284,R286:R291,R293:R297)</f>
        <v>3012546744</v>
      </c>
      <c r="S299" s="34">
        <f>SUM(S263:S266,S268:S274,S276:S284,S286:S291,S293:S297)</f>
        <v>2252842406</v>
      </c>
      <c r="T299" s="39">
        <f t="shared" si="70"/>
        <v>0.74781990038392576</v>
      </c>
      <c r="U299" s="39">
        <f t="shared" si="71"/>
        <v>0.14299943784395208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16664599671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4343209657</v>
      </c>
      <c r="K302" s="38">
        <f t="shared" ref="K302:K339" si="74">IF(($E302     =0),0,($J302     /$E302     ))</f>
        <v>0.26062490205259009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13115137324</v>
      </c>
      <c r="O302" s="38">
        <f t="shared" ref="O302:O339" si="77">IF(($E302     =0),0,($N302     /$E302     ))</f>
        <v>0.78700584370011417</v>
      </c>
      <c r="P302" s="33">
        <v>4072184240</v>
      </c>
      <c r="Q302" s="33">
        <v>16045814377</v>
      </c>
      <c r="R302" s="33">
        <v>16481718423</v>
      </c>
      <c r="S302" s="33">
        <v>13091741045</v>
      </c>
      <c r="T302" s="38">
        <f t="shared" ref="T302:T339" si="78">IF(($R302     =0),0,($S302     /$R302     ))</f>
        <v>0.79431893623001493</v>
      </c>
      <c r="U302" s="38">
        <f t="shared" ref="U302:U339" si="79">IF(($P302     =0),0,(($J302     /$P302     )-1))</f>
        <v>6.6555293431419082E-2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16664599671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4343209657</v>
      </c>
      <c r="K303" s="39">
        <f t="shared" si="74"/>
        <v>0.26062490205259009</v>
      </c>
      <c r="L303" s="34">
        <f>L302</f>
        <v>0</v>
      </c>
      <c r="M303" s="39">
        <f t="shared" si="75"/>
        <v>0</v>
      </c>
      <c r="N303" s="34">
        <f t="shared" si="76"/>
        <v>13115137324</v>
      </c>
      <c r="O303" s="39">
        <f t="shared" si="77"/>
        <v>0.78700584370011417</v>
      </c>
      <c r="P303" s="34">
        <f>P302</f>
        <v>4072184240</v>
      </c>
      <c r="Q303" s="34">
        <f>Q302</f>
        <v>16045814377</v>
      </c>
      <c r="R303" s="34">
        <f>R302</f>
        <v>16481718423</v>
      </c>
      <c r="S303" s="34">
        <f>S302</f>
        <v>13091741045</v>
      </c>
      <c r="T303" s="39">
        <f t="shared" si="78"/>
        <v>0.79431893623001493</v>
      </c>
      <c r="U303" s="39">
        <f t="shared" si="79"/>
        <v>6.6555293431419082E-2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128933267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27638750</v>
      </c>
      <c r="K304" s="38">
        <f t="shared" si="74"/>
        <v>0.21436476902427362</v>
      </c>
      <c r="L304" s="33">
        <v>0</v>
      </c>
      <c r="M304" s="38">
        <f t="shared" si="75"/>
        <v>0</v>
      </c>
      <c r="N304" s="33">
        <f t="shared" si="76"/>
        <v>107174240</v>
      </c>
      <c r="O304" s="38">
        <f t="shared" si="77"/>
        <v>0.83123806984585291</v>
      </c>
      <c r="P304" s="33">
        <v>20129980</v>
      </c>
      <c r="Q304" s="33">
        <v>135340292</v>
      </c>
      <c r="R304" s="33">
        <v>135158878</v>
      </c>
      <c r="S304" s="33">
        <v>106142043</v>
      </c>
      <c r="T304" s="38">
        <f t="shared" si="78"/>
        <v>0.78531314088002413</v>
      </c>
      <c r="U304" s="38">
        <f t="shared" si="79"/>
        <v>0.37301428019302563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70813147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14120940</v>
      </c>
      <c r="K305" s="38">
        <f t="shared" si="74"/>
        <v>0.19941127598805911</v>
      </c>
      <c r="L305" s="33">
        <v>0</v>
      </c>
      <c r="M305" s="38">
        <f t="shared" si="75"/>
        <v>0</v>
      </c>
      <c r="N305" s="33">
        <f t="shared" si="76"/>
        <v>48238559</v>
      </c>
      <c r="O305" s="38">
        <f t="shared" si="77"/>
        <v>0.68120908395724877</v>
      </c>
      <c r="P305" s="33">
        <v>13164208</v>
      </c>
      <c r="Q305" s="33">
        <v>67315211</v>
      </c>
      <c r="R305" s="33">
        <v>67562129</v>
      </c>
      <c r="S305" s="33">
        <v>47072525</v>
      </c>
      <c r="T305" s="38">
        <f t="shared" si="78"/>
        <v>0.6967294503108391</v>
      </c>
      <c r="U305" s="38">
        <f t="shared" si="79"/>
        <v>7.2676761108606103E-2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102819171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23288964</v>
      </c>
      <c r="K306" s="38">
        <f t="shared" si="74"/>
        <v>0.22650410204143739</v>
      </c>
      <c r="L306" s="33">
        <v>0</v>
      </c>
      <c r="M306" s="38">
        <f t="shared" si="75"/>
        <v>0</v>
      </c>
      <c r="N306" s="33">
        <f t="shared" si="76"/>
        <v>76902707</v>
      </c>
      <c r="O306" s="38">
        <f t="shared" si="77"/>
        <v>0.74794132506670374</v>
      </c>
      <c r="P306" s="33">
        <v>20759181</v>
      </c>
      <c r="Q306" s="33">
        <v>93999345</v>
      </c>
      <c r="R306" s="33">
        <v>92107945</v>
      </c>
      <c r="S306" s="33">
        <v>71899286</v>
      </c>
      <c r="T306" s="38">
        <f t="shared" si="78"/>
        <v>0.78059809064245222</v>
      </c>
      <c r="U306" s="38">
        <f t="shared" si="79"/>
        <v>0.12186333362573398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348582609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97740895</v>
      </c>
      <c r="K307" s="38">
        <f t="shared" si="74"/>
        <v>0.28039521329074679</v>
      </c>
      <c r="L307" s="33">
        <v>0</v>
      </c>
      <c r="M307" s="38">
        <f t="shared" si="75"/>
        <v>0</v>
      </c>
      <c r="N307" s="33">
        <f t="shared" si="76"/>
        <v>272819479</v>
      </c>
      <c r="O307" s="38">
        <f t="shared" si="77"/>
        <v>0.78265372957834511</v>
      </c>
      <c r="P307" s="33">
        <v>80625770</v>
      </c>
      <c r="Q307" s="33">
        <v>344578712</v>
      </c>
      <c r="R307" s="33">
        <v>338285251</v>
      </c>
      <c r="S307" s="33">
        <v>267106680</v>
      </c>
      <c r="T307" s="38">
        <f t="shared" si="78"/>
        <v>0.78959008473000203</v>
      </c>
      <c r="U307" s="38">
        <f t="shared" si="79"/>
        <v>0.21227859281219885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48653088</v>
      </c>
      <c r="K308" s="38">
        <f t="shared" si="74"/>
        <v>0.18804323605262463</v>
      </c>
      <c r="L308" s="33">
        <v>0</v>
      </c>
      <c r="M308" s="38">
        <f t="shared" si="75"/>
        <v>0</v>
      </c>
      <c r="N308" s="33">
        <f t="shared" si="76"/>
        <v>164205578</v>
      </c>
      <c r="O308" s="38">
        <f t="shared" si="77"/>
        <v>0.63465135584018151</v>
      </c>
      <c r="P308" s="33">
        <v>47833653</v>
      </c>
      <c r="Q308" s="33">
        <v>211342595</v>
      </c>
      <c r="R308" s="33">
        <v>215552523</v>
      </c>
      <c r="S308" s="33">
        <v>159811936</v>
      </c>
      <c r="T308" s="38">
        <f t="shared" si="78"/>
        <v>0.74140600989393202</v>
      </c>
      <c r="U308" s="38">
        <f t="shared" si="79"/>
        <v>1.7130930811410039E-2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132794746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38994752</v>
      </c>
      <c r="K309" s="38">
        <f t="shared" si="74"/>
        <v>0.29364679834547069</v>
      </c>
      <c r="L309" s="33">
        <v>0</v>
      </c>
      <c r="M309" s="38">
        <f t="shared" si="75"/>
        <v>0</v>
      </c>
      <c r="N309" s="33">
        <f t="shared" si="76"/>
        <v>108624324</v>
      </c>
      <c r="O309" s="38">
        <f t="shared" si="77"/>
        <v>0.81798660919913202</v>
      </c>
      <c r="P309" s="33">
        <v>33086442</v>
      </c>
      <c r="Q309" s="33">
        <v>126038801</v>
      </c>
      <c r="R309" s="33">
        <v>120621281</v>
      </c>
      <c r="S309" s="33">
        <v>100762307</v>
      </c>
      <c r="T309" s="38">
        <f t="shared" si="78"/>
        <v>0.83536094265157079</v>
      </c>
      <c r="U309" s="38">
        <f t="shared" si="79"/>
        <v>0.17857193590051179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1042676458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250437389</v>
      </c>
      <c r="K310" s="39">
        <f t="shared" si="74"/>
        <v>0.24018705618459452</v>
      </c>
      <c r="L310" s="34">
        <f>SUM(L304:L309)</f>
        <v>0</v>
      </c>
      <c r="M310" s="39">
        <f t="shared" si="75"/>
        <v>0</v>
      </c>
      <c r="N310" s="34">
        <f t="shared" si="76"/>
        <v>777964887</v>
      </c>
      <c r="O310" s="39">
        <f t="shared" si="77"/>
        <v>0.7461230001224407</v>
      </c>
      <c r="P310" s="34">
        <f>SUM(P304:P309)</f>
        <v>215599234</v>
      </c>
      <c r="Q310" s="34">
        <f>SUM(Q304:Q309)</f>
        <v>978614956</v>
      </c>
      <c r="R310" s="34">
        <f>SUM(R304:R309)</f>
        <v>969288007</v>
      </c>
      <c r="S310" s="34">
        <f>SUM(S304:S309)</f>
        <v>752794777</v>
      </c>
      <c r="T310" s="39">
        <f t="shared" si="78"/>
        <v>0.77664715911418469</v>
      </c>
      <c r="U310" s="39">
        <f t="shared" si="79"/>
        <v>0.1615875638964468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113130401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19626951</v>
      </c>
      <c r="K311" s="38">
        <f t="shared" si="74"/>
        <v>0.17348962636488843</v>
      </c>
      <c r="L311" s="33">
        <v>0</v>
      </c>
      <c r="M311" s="38">
        <f t="shared" si="75"/>
        <v>0</v>
      </c>
      <c r="N311" s="33">
        <f t="shared" si="76"/>
        <v>86707303</v>
      </c>
      <c r="O311" s="38">
        <f t="shared" si="77"/>
        <v>0.76643680419730853</v>
      </c>
      <c r="P311" s="33">
        <v>14412748</v>
      </c>
      <c r="Q311" s="33">
        <v>101029565</v>
      </c>
      <c r="R311" s="33">
        <v>95159548</v>
      </c>
      <c r="S311" s="33">
        <v>73696902</v>
      </c>
      <c r="T311" s="38">
        <f t="shared" si="78"/>
        <v>0.77445620065366427</v>
      </c>
      <c r="U311" s="38">
        <f t="shared" si="79"/>
        <v>0.36177715727770998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496795973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108386924</v>
      </c>
      <c r="K312" s="38">
        <f t="shared" si="74"/>
        <v>0.21817190535077063</v>
      </c>
      <c r="L312" s="33">
        <v>0</v>
      </c>
      <c r="M312" s="38">
        <f t="shared" si="75"/>
        <v>0</v>
      </c>
      <c r="N312" s="33">
        <f t="shared" si="76"/>
        <v>376689814</v>
      </c>
      <c r="O312" s="38">
        <f t="shared" si="77"/>
        <v>0.75823846100298398</v>
      </c>
      <c r="P312" s="33">
        <v>89605437</v>
      </c>
      <c r="Q312" s="33">
        <v>379751993</v>
      </c>
      <c r="R312" s="33">
        <v>407077112</v>
      </c>
      <c r="S312" s="33">
        <v>295462242</v>
      </c>
      <c r="T312" s="38">
        <f t="shared" si="78"/>
        <v>0.72581393866231414</v>
      </c>
      <c r="U312" s="38">
        <f t="shared" si="79"/>
        <v>0.20960209144451802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512811774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111062671</v>
      </c>
      <c r="K313" s="38">
        <f t="shared" si="74"/>
        <v>0.21657589905492303</v>
      </c>
      <c r="L313" s="33">
        <v>0</v>
      </c>
      <c r="M313" s="38">
        <f t="shared" si="75"/>
        <v>0</v>
      </c>
      <c r="N313" s="33">
        <f t="shared" si="76"/>
        <v>417506708</v>
      </c>
      <c r="O313" s="38">
        <f t="shared" si="77"/>
        <v>0.81415195431920795</v>
      </c>
      <c r="P313" s="33">
        <v>106596560</v>
      </c>
      <c r="Q313" s="33">
        <v>494309575</v>
      </c>
      <c r="R313" s="33">
        <v>498303985</v>
      </c>
      <c r="S313" s="33">
        <v>398521535</v>
      </c>
      <c r="T313" s="38">
        <f t="shared" si="78"/>
        <v>0.7997558658897741</v>
      </c>
      <c r="U313" s="38">
        <f t="shared" si="79"/>
        <v>4.1897327643593663E-2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227099669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49165322</v>
      </c>
      <c r="K314" s="38">
        <f t="shared" si="74"/>
        <v>0.21649226622166498</v>
      </c>
      <c r="L314" s="33">
        <v>0</v>
      </c>
      <c r="M314" s="38">
        <f t="shared" si="75"/>
        <v>0</v>
      </c>
      <c r="N314" s="33">
        <f t="shared" si="76"/>
        <v>187903327</v>
      </c>
      <c r="O314" s="38">
        <f t="shared" si="77"/>
        <v>0.82740467138241403</v>
      </c>
      <c r="P314" s="33">
        <v>43227485</v>
      </c>
      <c r="Q314" s="33">
        <v>200299072</v>
      </c>
      <c r="R314" s="33">
        <v>205208005</v>
      </c>
      <c r="S314" s="33">
        <v>179327916</v>
      </c>
      <c r="T314" s="38">
        <f t="shared" si="78"/>
        <v>0.87388362846761269</v>
      </c>
      <c r="U314" s="38">
        <f t="shared" si="79"/>
        <v>0.13736253682119148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18040513</v>
      </c>
      <c r="K315" s="38">
        <f t="shared" si="74"/>
        <v>0.11288757915766084</v>
      </c>
      <c r="L315" s="33">
        <v>0</v>
      </c>
      <c r="M315" s="38">
        <f t="shared" si="75"/>
        <v>0</v>
      </c>
      <c r="N315" s="33">
        <f t="shared" si="76"/>
        <v>159838879</v>
      </c>
      <c r="O315" s="38">
        <f t="shared" si="77"/>
        <v>1.00018353721894</v>
      </c>
      <c r="P315" s="33">
        <v>15859871</v>
      </c>
      <c r="Q315" s="33">
        <v>130479344</v>
      </c>
      <c r="R315" s="33">
        <v>134187483</v>
      </c>
      <c r="S315" s="33">
        <v>125742394</v>
      </c>
      <c r="T315" s="38">
        <f t="shared" si="78"/>
        <v>0.93706500180795549</v>
      </c>
      <c r="U315" s="38">
        <f t="shared" si="79"/>
        <v>0.13749430874942181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58858509</v>
      </c>
      <c r="K316" s="38">
        <f t="shared" si="74"/>
        <v>0.24109570377053413</v>
      </c>
      <c r="L316" s="33">
        <v>0</v>
      </c>
      <c r="M316" s="38">
        <f t="shared" si="75"/>
        <v>0</v>
      </c>
      <c r="N316" s="33">
        <f t="shared" si="76"/>
        <v>243519233</v>
      </c>
      <c r="O316" s="38">
        <f t="shared" si="77"/>
        <v>0.99750132749362841</v>
      </c>
      <c r="P316" s="33">
        <v>57113135</v>
      </c>
      <c r="Q316" s="33">
        <v>237769800</v>
      </c>
      <c r="R316" s="33">
        <v>238278600</v>
      </c>
      <c r="S316" s="33">
        <v>237418851</v>
      </c>
      <c r="T316" s="38">
        <f t="shared" si="78"/>
        <v>0.99639183292163036</v>
      </c>
      <c r="U316" s="38">
        <f t="shared" si="79"/>
        <v>3.055994037098464E-2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1753776597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365140890</v>
      </c>
      <c r="K317" s="39">
        <f t="shared" si="74"/>
        <v>0.2082026243391592</v>
      </c>
      <c r="L317" s="34">
        <f>SUM(L311:L316)</f>
        <v>0</v>
      </c>
      <c r="M317" s="39">
        <f t="shared" si="75"/>
        <v>0</v>
      </c>
      <c r="N317" s="34">
        <f t="shared" si="76"/>
        <v>1472165264</v>
      </c>
      <c r="O317" s="39">
        <f t="shared" si="77"/>
        <v>0.83942576638226174</v>
      </c>
      <c r="P317" s="34">
        <f>SUM(P311:P316)</f>
        <v>326815236</v>
      </c>
      <c r="Q317" s="34">
        <f>SUM(Q311:Q316)</f>
        <v>1543639349</v>
      </c>
      <c r="R317" s="34">
        <f>SUM(R311:R316)</f>
        <v>1578214733</v>
      </c>
      <c r="S317" s="34">
        <f>SUM(S311:S316)</f>
        <v>1310169840</v>
      </c>
      <c r="T317" s="39">
        <f t="shared" si="78"/>
        <v>0.83015942799464415</v>
      </c>
      <c r="U317" s="39">
        <f t="shared" si="79"/>
        <v>0.11727009569406976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227984653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60308533</v>
      </c>
      <c r="K318" s="38">
        <f t="shared" si="74"/>
        <v>0.26452891546169116</v>
      </c>
      <c r="L318" s="33">
        <v>0</v>
      </c>
      <c r="M318" s="38">
        <f t="shared" si="75"/>
        <v>0</v>
      </c>
      <c r="N318" s="33">
        <f t="shared" si="76"/>
        <v>192296510</v>
      </c>
      <c r="O318" s="38">
        <f t="shared" si="77"/>
        <v>0.84346252026008084</v>
      </c>
      <c r="P318" s="33">
        <v>34454720</v>
      </c>
      <c r="Q318" s="33">
        <v>230754388</v>
      </c>
      <c r="R318" s="33">
        <v>225255763</v>
      </c>
      <c r="S318" s="33">
        <v>117498531</v>
      </c>
      <c r="T318" s="38">
        <f t="shared" si="78"/>
        <v>0.52162275200035613</v>
      </c>
      <c r="U318" s="38">
        <f t="shared" si="79"/>
        <v>0.75037071843857683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328802219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83135211</v>
      </c>
      <c r="K319" s="38">
        <f t="shared" si="74"/>
        <v>0.25284260931341218</v>
      </c>
      <c r="L319" s="33">
        <v>0</v>
      </c>
      <c r="M319" s="38">
        <f t="shared" si="75"/>
        <v>0</v>
      </c>
      <c r="N319" s="33">
        <f t="shared" si="76"/>
        <v>241684221</v>
      </c>
      <c r="O319" s="38">
        <f t="shared" si="77"/>
        <v>0.73504437328630068</v>
      </c>
      <c r="P319" s="33">
        <v>81068031</v>
      </c>
      <c r="Q319" s="33">
        <v>318314976</v>
      </c>
      <c r="R319" s="33">
        <v>318888541</v>
      </c>
      <c r="S319" s="33">
        <v>234910345</v>
      </c>
      <c r="T319" s="38">
        <f t="shared" si="78"/>
        <v>0.73665345347106714</v>
      </c>
      <c r="U319" s="38">
        <f t="shared" si="79"/>
        <v>2.5499324141719848E-2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93552600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18774110</v>
      </c>
      <c r="K320" s="38">
        <f t="shared" si="74"/>
        <v>0.20067972456136976</v>
      </c>
      <c r="L320" s="33">
        <v>0</v>
      </c>
      <c r="M320" s="38">
        <f t="shared" si="75"/>
        <v>0</v>
      </c>
      <c r="N320" s="33">
        <f t="shared" si="76"/>
        <v>76971391</v>
      </c>
      <c r="O320" s="38">
        <f t="shared" si="77"/>
        <v>0.82276057533409008</v>
      </c>
      <c r="P320" s="33">
        <v>17077061</v>
      </c>
      <c r="Q320" s="33">
        <v>85889570</v>
      </c>
      <c r="R320" s="33">
        <v>91435250</v>
      </c>
      <c r="S320" s="33">
        <v>75684358</v>
      </c>
      <c r="T320" s="38">
        <f t="shared" si="78"/>
        <v>0.82773720200907197</v>
      </c>
      <c r="U320" s="38">
        <f t="shared" si="79"/>
        <v>9.937594062584898E-2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62786856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11657355</v>
      </c>
      <c r="K321" s="38">
        <f t="shared" si="74"/>
        <v>0.18566553165203875</v>
      </c>
      <c r="L321" s="33">
        <v>0</v>
      </c>
      <c r="M321" s="38">
        <f t="shared" si="75"/>
        <v>0</v>
      </c>
      <c r="N321" s="33">
        <f t="shared" si="76"/>
        <v>44237645</v>
      </c>
      <c r="O321" s="38">
        <f t="shared" si="77"/>
        <v>0.70456856447789007</v>
      </c>
      <c r="P321" s="33">
        <v>12817544</v>
      </c>
      <c r="Q321" s="33">
        <v>54571142</v>
      </c>
      <c r="R321" s="33">
        <v>57363869</v>
      </c>
      <c r="S321" s="33">
        <v>41210608</v>
      </c>
      <c r="T321" s="38">
        <f t="shared" si="78"/>
        <v>0.71840705165824847</v>
      </c>
      <c r="U321" s="38">
        <f t="shared" si="79"/>
        <v>-9.05157025402058E-2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90379168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6059363</v>
      </c>
      <c r="K322" s="38">
        <f t="shared" si="74"/>
        <v>6.7043801509657622E-2</v>
      </c>
      <c r="L322" s="33">
        <v>0</v>
      </c>
      <c r="M322" s="38">
        <f t="shared" si="75"/>
        <v>0</v>
      </c>
      <c r="N322" s="33">
        <f t="shared" si="76"/>
        <v>64052895</v>
      </c>
      <c r="O322" s="38">
        <f t="shared" si="77"/>
        <v>0.70871304104060795</v>
      </c>
      <c r="P322" s="33">
        <v>20266109</v>
      </c>
      <c r="Q322" s="33">
        <v>82260505</v>
      </c>
      <c r="R322" s="33">
        <v>87285348</v>
      </c>
      <c r="S322" s="33">
        <v>80739118</v>
      </c>
      <c r="T322" s="38">
        <f t="shared" si="78"/>
        <v>0.92500196023735848</v>
      </c>
      <c r="U322" s="38">
        <f t="shared" si="79"/>
        <v>-0.70101004588497973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803505496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179934572</v>
      </c>
      <c r="K323" s="39">
        <f t="shared" si="74"/>
        <v>0.2239369523864464</v>
      </c>
      <c r="L323" s="34">
        <f>SUM(L318:L322)</f>
        <v>0</v>
      </c>
      <c r="M323" s="39">
        <f t="shared" si="75"/>
        <v>0</v>
      </c>
      <c r="N323" s="34">
        <f t="shared" si="76"/>
        <v>619242662</v>
      </c>
      <c r="O323" s="39">
        <f t="shared" si="77"/>
        <v>0.7706763240359964</v>
      </c>
      <c r="P323" s="34">
        <f>SUM(P318:P322)</f>
        <v>165683465</v>
      </c>
      <c r="Q323" s="34">
        <f>SUM(Q318:Q322)</f>
        <v>771790581</v>
      </c>
      <c r="R323" s="34">
        <f>SUM(R318:R322)</f>
        <v>780228771</v>
      </c>
      <c r="S323" s="34">
        <f>SUM(S318:S322)</f>
        <v>550042960</v>
      </c>
      <c r="T323" s="39">
        <f t="shared" si="78"/>
        <v>0.70497651515083648</v>
      </c>
      <c r="U323" s="39">
        <f t="shared" si="79"/>
        <v>8.6014056985107112E-2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34867050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6174599</v>
      </c>
      <c r="K324" s="38">
        <f t="shared" si="74"/>
        <v>0.17708980254997198</v>
      </c>
      <c r="L324" s="33">
        <v>0</v>
      </c>
      <c r="M324" s="38">
        <f t="shared" si="75"/>
        <v>0</v>
      </c>
      <c r="N324" s="33">
        <f t="shared" si="76"/>
        <v>24519367</v>
      </c>
      <c r="O324" s="38">
        <f t="shared" si="77"/>
        <v>0.70322459169903961</v>
      </c>
      <c r="P324" s="33">
        <v>6149350</v>
      </c>
      <c r="Q324" s="33">
        <v>28711920</v>
      </c>
      <c r="R324" s="33">
        <v>33596871</v>
      </c>
      <c r="S324" s="33">
        <v>21843031</v>
      </c>
      <c r="T324" s="38">
        <f t="shared" si="78"/>
        <v>0.65015075362226438</v>
      </c>
      <c r="U324" s="38">
        <f t="shared" si="79"/>
        <v>4.1059624187922417E-3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124617240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1115598</v>
      </c>
      <c r="K325" s="38">
        <f t="shared" si="74"/>
        <v>8.9521963413729914E-3</v>
      </c>
      <c r="L325" s="33">
        <v>0</v>
      </c>
      <c r="M325" s="38">
        <f t="shared" si="75"/>
        <v>0</v>
      </c>
      <c r="N325" s="33">
        <f t="shared" si="76"/>
        <v>124065337</v>
      </c>
      <c r="O325" s="38">
        <f t="shared" si="77"/>
        <v>0.99557121470512422</v>
      </c>
      <c r="P325" s="33">
        <v>3204429</v>
      </c>
      <c r="Q325" s="33">
        <v>116543132</v>
      </c>
      <c r="R325" s="33">
        <v>116556246</v>
      </c>
      <c r="S325" s="33">
        <v>112112657</v>
      </c>
      <c r="T325" s="38">
        <f t="shared" si="78"/>
        <v>0.96187601134648759</v>
      </c>
      <c r="U325" s="38">
        <f t="shared" si="79"/>
        <v>-0.65185747601210697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209223999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54066769</v>
      </c>
      <c r="K326" s="38">
        <f t="shared" si="74"/>
        <v>0.25841571358169096</v>
      </c>
      <c r="L326" s="33">
        <v>0</v>
      </c>
      <c r="M326" s="38">
        <f t="shared" si="75"/>
        <v>0</v>
      </c>
      <c r="N326" s="33">
        <f t="shared" si="76"/>
        <v>166835279</v>
      </c>
      <c r="O326" s="38">
        <f t="shared" si="77"/>
        <v>0.79740029727660444</v>
      </c>
      <c r="P326" s="33">
        <v>52187850</v>
      </c>
      <c r="Q326" s="33">
        <v>207684768</v>
      </c>
      <c r="R326" s="33">
        <v>203007840</v>
      </c>
      <c r="S326" s="33">
        <v>156503555</v>
      </c>
      <c r="T326" s="38">
        <f t="shared" si="78"/>
        <v>0.77092369930146543</v>
      </c>
      <c r="U326" s="38">
        <f t="shared" si="79"/>
        <v>3.6002996866128845E-2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425045689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93613013</v>
      </c>
      <c r="K327" s="38">
        <f t="shared" si="74"/>
        <v>0.22024223612346766</v>
      </c>
      <c r="L327" s="33">
        <v>0</v>
      </c>
      <c r="M327" s="38">
        <f t="shared" si="75"/>
        <v>0</v>
      </c>
      <c r="N327" s="33">
        <f t="shared" si="76"/>
        <v>296127022</v>
      </c>
      <c r="O327" s="38">
        <f t="shared" si="77"/>
        <v>0.69669456640460126</v>
      </c>
      <c r="P327" s="33">
        <v>87547849</v>
      </c>
      <c r="Q327" s="33">
        <v>393147081</v>
      </c>
      <c r="R327" s="33">
        <v>403378508</v>
      </c>
      <c r="S327" s="33">
        <v>282664195</v>
      </c>
      <c r="T327" s="38">
        <f t="shared" si="78"/>
        <v>0.70074183278004487</v>
      </c>
      <c r="U327" s="38">
        <f t="shared" si="79"/>
        <v>6.9278275471964967E-2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109925600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525097</v>
      </c>
      <c r="K328" s="38">
        <f t="shared" si="74"/>
        <v>4.7768399717627195E-3</v>
      </c>
      <c r="L328" s="33">
        <v>0</v>
      </c>
      <c r="M328" s="38">
        <f t="shared" si="75"/>
        <v>0</v>
      </c>
      <c r="N328" s="33">
        <f t="shared" si="76"/>
        <v>107538127</v>
      </c>
      <c r="O328" s="38">
        <f t="shared" si="77"/>
        <v>0.97828101006498946</v>
      </c>
      <c r="P328" s="33">
        <v>442890</v>
      </c>
      <c r="Q328" s="33">
        <v>101413411</v>
      </c>
      <c r="R328" s="33">
        <v>102405826</v>
      </c>
      <c r="S328" s="33">
        <v>100098673</v>
      </c>
      <c r="T328" s="38">
        <f t="shared" si="78"/>
        <v>0.97747049079024073</v>
      </c>
      <c r="U328" s="38">
        <f t="shared" si="79"/>
        <v>0.18561493824651709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178374092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40520651</v>
      </c>
      <c r="K329" s="38">
        <f t="shared" si="74"/>
        <v>0.22716668404960963</v>
      </c>
      <c r="L329" s="33">
        <v>0</v>
      </c>
      <c r="M329" s="38">
        <f t="shared" si="75"/>
        <v>0</v>
      </c>
      <c r="N329" s="33">
        <f t="shared" si="76"/>
        <v>132549649</v>
      </c>
      <c r="O329" s="38">
        <f t="shared" si="77"/>
        <v>0.74309922205518497</v>
      </c>
      <c r="P329" s="33">
        <v>-1860975</v>
      </c>
      <c r="Q329" s="33">
        <v>174557312</v>
      </c>
      <c r="R329" s="33">
        <v>190483666</v>
      </c>
      <c r="S329" s="33">
        <v>131138690</v>
      </c>
      <c r="T329" s="38">
        <f t="shared" si="78"/>
        <v>0.68845110320377811</v>
      </c>
      <c r="U329" s="38">
        <f t="shared" si="79"/>
        <v>-22.773882507825199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284875711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49878251</v>
      </c>
      <c r="K330" s="38">
        <f t="shared" si="74"/>
        <v>0.17508776309820251</v>
      </c>
      <c r="L330" s="33">
        <v>0</v>
      </c>
      <c r="M330" s="38">
        <f t="shared" si="75"/>
        <v>0</v>
      </c>
      <c r="N330" s="33">
        <f t="shared" si="76"/>
        <v>228613569</v>
      </c>
      <c r="O330" s="38">
        <f t="shared" si="77"/>
        <v>0.80250284658350535</v>
      </c>
      <c r="P330" s="33">
        <v>5374230</v>
      </c>
      <c r="Q330" s="33">
        <v>273288859</v>
      </c>
      <c r="R330" s="33">
        <v>268400974</v>
      </c>
      <c r="S330" s="33">
        <v>256689961</v>
      </c>
      <c r="T330" s="38">
        <f t="shared" si="78"/>
        <v>0.95636747204948669</v>
      </c>
      <c r="U330" s="38">
        <f t="shared" si="79"/>
        <v>8.2810041624567621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44997</v>
      </c>
      <c r="K331" s="38">
        <f t="shared" si="74"/>
        <v>2.583812997560718E-2</v>
      </c>
      <c r="L331" s="33">
        <v>0</v>
      </c>
      <c r="M331" s="38">
        <f t="shared" si="75"/>
        <v>0</v>
      </c>
      <c r="N331" s="33">
        <f t="shared" si="76"/>
        <v>288125</v>
      </c>
      <c r="O331" s="38">
        <f t="shared" si="77"/>
        <v>0.16544683421609926</v>
      </c>
      <c r="P331" s="33">
        <v>868528</v>
      </c>
      <c r="Q331" s="33">
        <v>227826</v>
      </c>
      <c r="R331" s="33">
        <v>606108</v>
      </c>
      <c r="S331" s="33">
        <v>898528</v>
      </c>
      <c r="T331" s="38">
        <f t="shared" si="78"/>
        <v>1.4824552719977298</v>
      </c>
      <c r="U331" s="38">
        <f t="shared" si="79"/>
        <v>-0.94819165300370278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1368670877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245938975</v>
      </c>
      <c r="K332" s="39">
        <f t="shared" si="74"/>
        <v>0.17969183032452293</v>
      </c>
      <c r="L332" s="34">
        <f>SUM(L324:L331)</f>
        <v>0</v>
      </c>
      <c r="M332" s="39">
        <f t="shared" si="75"/>
        <v>0</v>
      </c>
      <c r="N332" s="34">
        <f t="shared" si="76"/>
        <v>1080536475</v>
      </c>
      <c r="O332" s="39">
        <f t="shared" si="77"/>
        <v>0.78947867829878582</v>
      </c>
      <c r="P332" s="34">
        <f>SUM(P324:P331)</f>
        <v>153914151</v>
      </c>
      <c r="Q332" s="34">
        <f>SUM(Q324:Q331)</f>
        <v>1295574309</v>
      </c>
      <c r="R332" s="34">
        <f>SUM(R324:R331)</f>
        <v>1318436039</v>
      </c>
      <c r="S332" s="34">
        <f>SUM(S324:S331)</f>
        <v>1061949290</v>
      </c>
      <c r="T332" s="39">
        <f t="shared" si="78"/>
        <v>0.80546136375751787</v>
      </c>
      <c r="U332" s="39">
        <f t="shared" si="79"/>
        <v>0.59789709654442369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26121722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8878353</v>
      </c>
      <c r="K333" s="38">
        <f t="shared" si="74"/>
        <v>0.3398839096442417</v>
      </c>
      <c r="L333" s="33">
        <v>0</v>
      </c>
      <c r="M333" s="38">
        <f t="shared" si="75"/>
        <v>0</v>
      </c>
      <c r="N333" s="33">
        <f t="shared" si="76"/>
        <v>23791724</v>
      </c>
      <c r="O333" s="38">
        <f t="shared" si="77"/>
        <v>0.91080228171787447</v>
      </c>
      <c r="P333" s="33">
        <v>5747834</v>
      </c>
      <c r="Q333" s="33">
        <v>27862234</v>
      </c>
      <c r="R333" s="33">
        <v>32934102</v>
      </c>
      <c r="S333" s="33">
        <v>29094974</v>
      </c>
      <c r="T333" s="38">
        <f t="shared" si="78"/>
        <v>0.88343000820244011</v>
      </c>
      <c r="U333" s="38">
        <f t="shared" si="79"/>
        <v>0.54464325170142347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37902100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8282435</v>
      </c>
      <c r="K334" s="38">
        <f t="shared" si="74"/>
        <v>0.218521796945288</v>
      </c>
      <c r="L334" s="33">
        <v>0</v>
      </c>
      <c r="M334" s="38">
        <f t="shared" si="75"/>
        <v>0</v>
      </c>
      <c r="N334" s="33">
        <f t="shared" si="76"/>
        <v>31687212</v>
      </c>
      <c r="O334" s="38">
        <f t="shared" si="77"/>
        <v>0.83602787180657534</v>
      </c>
      <c r="P334" s="33">
        <v>2218762</v>
      </c>
      <c r="Q334" s="33">
        <v>12675335</v>
      </c>
      <c r="R334" s="33">
        <v>12104335</v>
      </c>
      <c r="S334" s="33">
        <v>11190768</v>
      </c>
      <c r="T334" s="38">
        <f t="shared" si="78"/>
        <v>0.9245256348242179</v>
      </c>
      <c r="U334" s="38">
        <f t="shared" si="79"/>
        <v>2.7329082614539097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60444174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13732261</v>
      </c>
      <c r="K335" s="38">
        <f t="shared" si="74"/>
        <v>0.22718915804854906</v>
      </c>
      <c r="L335" s="33">
        <v>0</v>
      </c>
      <c r="M335" s="38">
        <f t="shared" si="75"/>
        <v>0</v>
      </c>
      <c r="N335" s="33">
        <f t="shared" si="76"/>
        <v>47413057</v>
      </c>
      <c r="O335" s="38">
        <f t="shared" si="77"/>
        <v>0.7844107026758278</v>
      </c>
      <c r="P335" s="33">
        <v>11988976</v>
      </c>
      <c r="Q335" s="33">
        <v>54129948</v>
      </c>
      <c r="R335" s="33">
        <v>55385055</v>
      </c>
      <c r="S335" s="33">
        <v>36203739</v>
      </c>
      <c r="T335" s="38">
        <f t="shared" si="78"/>
        <v>0.65367343230046449</v>
      </c>
      <c r="U335" s="38">
        <f t="shared" si="79"/>
        <v>0.14540733086795732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5148601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180649</v>
      </c>
      <c r="K336" s="38">
        <f t="shared" si="74"/>
        <v>3.5087007130674919E-2</v>
      </c>
      <c r="L336" s="33">
        <v>0</v>
      </c>
      <c r="M336" s="38">
        <f t="shared" si="75"/>
        <v>0</v>
      </c>
      <c r="N336" s="33">
        <f t="shared" si="76"/>
        <v>2464315</v>
      </c>
      <c r="O336" s="38">
        <f t="shared" si="77"/>
        <v>0.47863778917806993</v>
      </c>
      <c r="P336" s="33">
        <v>716094</v>
      </c>
      <c r="Q336" s="33">
        <v>6608500</v>
      </c>
      <c r="R336" s="33">
        <v>8491513</v>
      </c>
      <c r="S336" s="33">
        <v>7415894</v>
      </c>
      <c r="T336" s="38">
        <f t="shared" si="78"/>
        <v>0.87333011207778877</v>
      </c>
      <c r="U336" s="38">
        <f t="shared" si="79"/>
        <v>-0.74773004661399201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129616597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31073698</v>
      </c>
      <c r="K337" s="39">
        <f t="shared" si="74"/>
        <v>0.23973548696082495</v>
      </c>
      <c r="L337" s="34">
        <f>SUM(L333:L336)</f>
        <v>0</v>
      </c>
      <c r="M337" s="39">
        <f t="shared" si="75"/>
        <v>0</v>
      </c>
      <c r="N337" s="34">
        <f t="shared" si="76"/>
        <v>105356308</v>
      </c>
      <c r="O337" s="39">
        <f t="shared" si="77"/>
        <v>0.81283038159071552</v>
      </c>
      <c r="P337" s="34">
        <f>SUM(P333:P336)</f>
        <v>20671666</v>
      </c>
      <c r="Q337" s="34">
        <f>SUM(Q333:Q336)</f>
        <v>101276017</v>
      </c>
      <c r="R337" s="34">
        <f>SUM(R333:R336)</f>
        <v>108915005</v>
      </c>
      <c r="S337" s="34">
        <f>SUM(S333:S336)</f>
        <v>83905375</v>
      </c>
      <c r="T337" s="39">
        <f t="shared" si="78"/>
        <v>0.77037479821995147</v>
      </c>
      <c r="U337" s="39">
        <f t="shared" si="79"/>
        <v>0.5032024027477997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21762845696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5415735181</v>
      </c>
      <c r="K338" s="39">
        <f t="shared" si="74"/>
        <v>0.24885234480136986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17170402920</v>
      </c>
      <c r="O338" s="39">
        <f t="shared" si="77"/>
        <v>0.78897783680724765</v>
      </c>
      <c r="P338" s="34">
        <f>SUM(P302,P304:P309,P311:P316,P318:P322,P324:P331,P333:P336)</f>
        <v>4954867992</v>
      </c>
      <c r="Q338" s="34">
        <f>SUM(Q302,Q304:Q309,Q311:Q316,Q318:Q322,Q324:Q331,Q333:Q336)</f>
        <v>20736709589</v>
      </c>
      <c r="R338" s="34">
        <f>SUM(R302,R304:R309,R311:R316,R318:R322,R324:R331,R333:R336)</f>
        <v>21236800978</v>
      </c>
      <c r="S338" s="34">
        <f>SUM(S302,S304:S309,S311:S316,S318:S322,S324:S331,S333:S336)</f>
        <v>16850603287</v>
      </c>
      <c r="T338" s="39">
        <f t="shared" si="78"/>
        <v>0.79346241010857388</v>
      </c>
      <c r="U338" s="39">
        <f t="shared" si="79"/>
        <v>9.3013010587588596E-2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174172878598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43629750664</v>
      </c>
      <c r="K339" s="41">
        <f t="shared" si="74"/>
        <v>0.25049681107183008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143524545075</v>
      </c>
      <c r="O339" s="41">
        <f t="shared" si="77"/>
        <v>0.8240349831173317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42290935564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166788197445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143838405073</v>
      </c>
      <c r="T339" s="41">
        <f t="shared" si="78"/>
        <v>0.86240158042616943</v>
      </c>
      <c r="U339" s="41">
        <f t="shared" si="79"/>
        <v>3.1657258988133208E-2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0</v>
      </c>
      <c r="O8" s="38">
        <f>IF(($E8       =0),0,($N8       /$E8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IF(($R8       =0),0,($S8       /$R8       ))</f>
        <v>0</v>
      </c>
      <c r="U8" s="38">
        <f>IF(($P8       =0),0,(($J8       /$P8       )-1))</f>
        <v>0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       +$J9</f>
        <v>2821</v>
      </c>
      <c r="O9" s="38">
        <f>IF(($E9       =0),0,($N9       /$E9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2821</v>
      </c>
      <c r="O10" s="39">
        <f t="shared" ref="O10:O54" si="5">IF(($E10      =0),0,($N10      /$E10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IF(($R10      =0),0,($S10      /$R10      ))</f>
        <v>0</v>
      </c>
      <c r="U10" s="39">
        <f t="shared" ref="U10:U54" si="7">IF(($P10      =0),0,(($J10      /$P10      )-1))</f>
        <v>0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11346000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11346000</v>
      </c>
      <c r="O13" s="38">
        <f t="shared" si="5"/>
        <v>0</v>
      </c>
      <c r="P13" s="33">
        <v>182</v>
      </c>
      <c r="Q13" s="33">
        <v>0</v>
      </c>
      <c r="R13" s="33">
        <v>0</v>
      </c>
      <c r="S13" s="33">
        <v>182</v>
      </c>
      <c r="T13" s="38">
        <f t="shared" si="6"/>
        <v>0</v>
      </c>
      <c r="U13" s="38">
        <f t="shared" si="7"/>
        <v>62339.659340659338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11346000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11346000</v>
      </c>
      <c r="O19" s="39">
        <f t="shared" si="5"/>
        <v>0</v>
      </c>
      <c r="P19" s="34">
        <f>SUM(P11:P18)</f>
        <v>182</v>
      </c>
      <c r="Q19" s="34">
        <f>SUM(Q11:Q18)</f>
        <v>0</v>
      </c>
      <c r="R19" s="34">
        <f>SUM(R11:R18)</f>
        <v>0</v>
      </c>
      <c r="S19" s="34">
        <f>SUM(S11:S18)</f>
        <v>182</v>
      </c>
      <c r="T19" s="39">
        <f t="shared" si="6"/>
        <v>0</v>
      </c>
      <c r="U19" s="39">
        <f t="shared" si="7"/>
        <v>62339.659340659338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1330651</v>
      </c>
      <c r="Q25" s="33">
        <v>2956991</v>
      </c>
      <c r="R25" s="33">
        <v>2956991</v>
      </c>
      <c r="S25" s="33">
        <v>1330651</v>
      </c>
      <c r="T25" s="38">
        <f t="shared" si="6"/>
        <v>0.45000170781716953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1330651</v>
      </c>
      <c r="Q27" s="34">
        <f>SUM(Q20:Q26)</f>
        <v>2956991</v>
      </c>
      <c r="R27" s="34">
        <f>SUM(R20:R26)</f>
        <v>2956991</v>
      </c>
      <c r="S27" s="34">
        <f>SUM(S20:S26)</f>
        <v>1330651</v>
      </c>
      <c r="T27" s="39">
        <f t="shared" si="6"/>
        <v>0.45000170781716953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8394220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8011847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8394220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-84052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450948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-84052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450948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8236847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11261948</v>
      </c>
      <c r="K54" s="39">
        <f t="shared" si="2"/>
        <v>1.3672644399003648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11799769</v>
      </c>
      <c r="O54" s="39">
        <f t="shared" si="5"/>
        <v>1.4325589633994658</v>
      </c>
      <c r="P54" s="34">
        <f>SUM(P8:P9,P11:P18,P20:P26,P28:P34,P36:P39,P41:P46,P48:P52)</f>
        <v>1330833</v>
      </c>
      <c r="Q54" s="34">
        <f>SUM(Q8:Q9,Q11:Q18,Q20:Q26,Q28:Q34,Q36:Q39,Q41:Q46,Q48:Q52)</f>
        <v>11366211</v>
      </c>
      <c r="R54" s="34">
        <f>SUM(R8:R9,R11:R18,R20:R26,R28:R34,R36:R39,R41:R46,R48:R52)</f>
        <v>11351211</v>
      </c>
      <c r="S54" s="34">
        <f>SUM(S8:S9,S11:S18,S20:S26,S28:S34,S36:S39,S41:S46,S48:S52)</f>
        <v>1330833</v>
      </c>
      <c r="T54" s="39">
        <f t="shared" si="6"/>
        <v>0.11724149960739871</v>
      </c>
      <c r="U54" s="39">
        <f t="shared" si="7"/>
        <v>7.4623299843030644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707500</v>
      </c>
      <c r="Q65" s="33">
        <v>1572212</v>
      </c>
      <c r="R65" s="33">
        <v>1822753</v>
      </c>
      <c r="S65" s="33">
        <v>1415000</v>
      </c>
      <c r="T65" s="38">
        <f t="shared" si="14"/>
        <v>0.77629826970522064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707500</v>
      </c>
      <c r="Q70" s="34">
        <f>SUM(Q64:Q69)</f>
        <v>1572212</v>
      </c>
      <c r="R70" s="34">
        <f>SUM(R64:R69)</f>
        <v>1822753</v>
      </c>
      <c r="S70" s="34">
        <f>SUM(S64:S69)</f>
        <v>1415000</v>
      </c>
      <c r="T70" s="39">
        <f t="shared" si="14"/>
        <v>0.77629826970522064</v>
      </c>
      <c r="U70" s="39">
        <f t="shared" si="15"/>
        <v>-1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707500</v>
      </c>
      <c r="Q85" s="34">
        <f>SUM(Q57,Q59:Q62,Q64:Q69,Q71:Q77,Q79:Q83)</f>
        <v>3450033</v>
      </c>
      <c r="R85" s="34">
        <f>SUM(R57,R59:R62,R64:R69,R71:R77,R79:R83)</f>
        <v>3700574</v>
      </c>
      <c r="S85" s="34">
        <f>SUM(S57,S59:S62,S64:S69,S71:S77,S79:S83)</f>
        <v>1415000</v>
      </c>
      <c r="T85" s="39">
        <f t="shared" si="14"/>
        <v>0.38237311292788634</v>
      </c>
      <c r="U85" s="39">
        <f t="shared" si="15"/>
        <v>-1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10447092</v>
      </c>
      <c r="K90" s="38">
        <f t="shared" si="18"/>
        <v>47.566563918572513</v>
      </c>
      <c r="L90" s="33">
        <v>0</v>
      </c>
      <c r="M90" s="38">
        <f t="shared" si="19"/>
        <v>0</v>
      </c>
      <c r="N90" s="33">
        <f t="shared" si="20"/>
        <v>10450869</v>
      </c>
      <c r="O90" s="38">
        <f t="shared" si="21"/>
        <v>47.583760944493264</v>
      </c>
      <c r="P90" s="33">
        <v>27723232</v>
      </c>
      <c r="Q90" s="33">
        <v>79247988</v>
      </c>
      <c r="R90" s="33">
        <v>219743</v>
      </c>
      <c r="S90" s="33">
        <v>76366519</v>
      </c>
      <c r="T90" s="38">
        <f t="shared" si="22"/>
        <v>347.52651506532629</v>
      </c>
      <c r="U90" s="38">
        <f t="shared" si="23"/>
        <v>-0.62316471614853564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10447092</v>
      </c>
      <c r="K91" s="39">
        <f t="shared" si="18"/>
        <v>47.566563918572513</v>
      </c>
      <c r="L91" s="34">
        <f>SUM(L88:L90)</f>
        <v>0</v>
      </c>
      <c r="M91" s="39">
        <f t="shared" si="19"/>
        <v>0</v>
      </c>
      <c r="N91" s="34">
        <f t="shared" si="20"/>
        <v>10450959</v>
      </c>
      <c r="O91" s="39">
        <f t="shared" si="21"/>
        <v>47.584170722712187</v>
      </c>
      <c r="P91" s="34">
        <f>SUM(P88:P90)</f>
        <v>27723232</v>
      </c>
      <c r="Q91" s="34">
        <f>SUM(Q88:Q90)</f>
        <v>79247988</v>
      </c>
      <c r="R91" s="34">
        <f>SUM(R88:R90)</f>
        <v>219743</v>
      </c>
      <c r="S91" s="34">
        <f>SUM(S88:S90)</f>
        <v>76366519</v>
      </c>
      <c r="T91" s="39">
        <f t="shared" si="22"/>
        <v>347.52651506532629</v>
      </c>
      <c r="U91" s="39">
        <f t="shared" si="23"/>
        <v>-0.62316471614853564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21772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21772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1974311</v>
      </c>
      <c r="K99" s="38">
        <f t="shared" si="18"/>
        <v>0.25000066479064859</v>
      </c>
      <c r="L99" s="33">
        <v>0</v>
      </c>
      <c r="M99" s="38">
        <f t="shared" si="19"/>
        <v>0</v>
      </c>
      <c r="N99" s="33">
        <f t="shared" si="20"/>
        <v>7815206</v>
      </c>
      <c r="O99" s="38">
        <f t="shared" si="21"/>
        <v>0.98961445054799646</v>
      </c>
      <c r="P99" s="33">
        <v>5509275</v>
      </c>
      <c r="Q99" s="33">
        <v>9202364</v>
      </c>
      <c r="R99" s="33">
        <v>9202364</v>
      </c>
      <c r="S99" s="33">
        <v>9117111</v>
      </c>
      <c r="T99" s="38">
        <f t="shared" si="22"/>
        <v>0.99073575007465475</v>
      </c>
      <c r="U99" s="38">
        <f t="shared" si="23"/>
        <v>-0.64163869111634475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9651330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5303233</v>
      </c>
      <c r="K100" s="38">
        <f>IF(($E100     =0),0,($J100     /$E100     ))</f>
        <v>0.54948209210544041</v>
      </c>
      <c r="L100" s="33">
        <v>0</v>
      </c>
      <c r="M100" s="38">
        <f>IF(($E100     =0),0,($L100     /$E100     ))</f>
        <v>0</v>
      </c>
      <c r="N100" s="33">
        <f>$F100     +$H100     +$J100</f>
        <v>9174633</v>
      </c>
      <c r="O100" s="38">
        <f>IF(($E100     =0),0,($N100     /$E100     ))</f>
        <v>0.95060815452378067</v>
      </c>
      <c r="P100" s="33">
        <v>2150760</v>
      </c>
      <c r="Q100" s="33">
        <v>9749840</v>
      </c>
      <c r="R100" s="33">
        <v>9749840</v>
      </c>
      <c r="S100" s="33">
        <v>8949840</v>
      </c>
      <c r="T100" s="38">
        <f>IF(($R100     =0),0,($S100     /$R100     ))</f>
        <v>0.91794737144404426</v>
      </c>
      <c r="U100" s="38">
        <f>IF(($P100     =0),0,(($J100     /$P100     )-1))</f>
        <v>1.4657483866168239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17548553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7299316</v>
      </c>
      <c r="K101" s="39">
        <f>IF(($E101     =0),0,($J101     /$E101     ))</f>
        <v>0.41594973671048546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17011611</v>
      </c>
      <c r="O101" s="39">
        <f>IF(($E101     =0),0,($N101     /$E101     ))</f>
        <v>0.96940249147607782</v>
      </c>
      <c r="P101" s="34">
        <f>SUM(P97:P100)</f>
        <v>7660035</v>
      </c>
      <c r="Q101" s="34">
        <f>SUM(Q97:Q100)</f>
        <v>18952204</v>
      </c>
      <c r="R101" s="34">
        <f>SUM(R97:R100)</f>
        <v>18952204</v>
      </c>
      <c r="S101" s="34">
        <f>SUM(S97:S100)</f>
        <v>18066951</v>
      </c>
      <c r="T101" s="39">
        <f>IF(($R101     =0),0,($S101     /$R101     ))</f>
        <v>0.95329023473998065</v>
      </c>
      <c r="U101" s="39">
        <f>IF(($P101     =0),0,(($J101     /$P101     )-1))</f>
        <v>-4.709103809577897E-2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17768184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17746408</v>
      </c>
      <c r="K102" s="39">
        <f>IF(($E102     =0),0,($J102     /$E102     ))</f>
        <v>0.99877443862580439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27462570</v>
      </c>
      <c r="O102" s="39">
        <f>IF(($E102     =0),0,($N102     /$E102     ))</f>
        <v>1.5456036475083779</v>
      </c>
      <c r="P102" s="34">
        <f>SUM(P88:P90,P92:P95,P97:P100)</f>
        <v>35383267</v>
      </c>
      <c r="Q102" s="34">
        <f>SUM(Q88:Q90,Q92:Q95,Q97:Q100)</f>
        <v>98200192</v>
      </c>
      <c r="R102" s="34">
        <f>SUM(R88:R90,R92:R95,R97:R100)</f>
        <v>19171947</v>
      </c>
      <c r="S102" s="34">
        <f>SUM(S88:S90,S92:S95,S97:S100)</f>
        <v>94433470</v>
      </c>
      <c r="T102" s="39">
        <f>IF(($R102     =0),0,($S102     /$R102     ))</f>
        <v>4.9256066689522982</v>
      </c>
      <c r="U102" s="39">
        <f>IF(($P102     =0),0,(($J102     /$P102     )-1))</f>
        <v>-0.49845196600980912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31552</v>
      </c>
      <c r="O105" s="38">
        <f t="shared" ref="O105:O136" si="29">IF(($E105     =0),0,($N105     /$E105     ))</f>
        <v>0</v>
      </c>
      <c r="P105" s="33">
        <v>228</v>
      </c>
      <c r="Q105" s="33">
        <v>0</v>
      </c>
      <c r="R105" s="33">
        <v>0</v>
      </c>
      <c r="S105" s="33">
        <v>18870</v>
      </c>
      <c r="T105" s="38">
        <f t="shared" ref="T105:T136" si="30">IF(($R105     =0),0,($S105     /$R105     ))</f>
        <v>0</v>
      </c>
      <c r="U105" s="38">
        <f t="shared" ref="U105:U136" si="31">IF(($P105     =0),0,(($J105     /$P105     )-1))</f>
        <v>-1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31552</v>
      </c>
      <c r="O106" s="39">
        <f t="shared" si="29"/>
        <v>0</v>
      </c>
      <c r="P106" s="34">
        <f>P105</f>
        <v>228</v>
      </c>
      <c r="Q106" s="34">
        <f>Q105</f>
        <v>0</v>
      </c>
      <c r="R106" s="34">
        <f>R105</f>
        <v>0</v>
      </c>
      <c r="S106" s="34">
        <f>S105</f>
        <v>18870</v>
      </c>
      <c r="T106" s="39">
        <f t="shared" si="30"/>
        <v>0</v>
      </c>
      <c r="U106" s="39">
        <f t="shared" si="31"/>
        <v>-1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=0),0,(($J137     /$P137     )-1))</f>
        <v>0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741984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741984</v>
      </c>
      <c r="O159" s="38">
        <f t="shared" si="37"/>
        <v>1</v>
      </c>
      <c r="P159" s="33">
        <v>741984</v>
      </c>
      <c r="Q159" s="33">
        <v>741984</v>
      </c>
      <c r="R159" s="33">
        <v>741984</v>
      </c>
      <c r="S159" s="33">
        <v>741984</v>
      </c>
      <c r="T159" s="38">
        <f t="shared" si="38"/>
        <v>1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741984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741984</v>
      </c>
      <c r="O163" s="39">
        <f t="shared" si="37"/>
        <v>1</v>
      </c>
      <c r="P163" s="34">
        <f>SUM(P158:P162)</f>
        <v>741984</v>
      </c>
      <c r="Q163" s="34">
        <f>SUM(Q158:Q162)</f>
        <v>741984</v>
      </c>
      <c r="R163" s="34">
        <f>SUM(R158:R162)</f>
        <v>741984</v>
      </c>
      <c r="S163" s="34">
        <f>SUM(S158:S162)</f>
        <v>741984</v>
      </c>
      <c r="T163" s="39">
        <f t="shared" si="38"/>
        <v>1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741984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741984</v>
      </c>
      <c r="K170" s="39">
        <f t="shared" si="34"/>
        <v>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773536</v>
      </c>
      <c r="O170" s="39">
        <f t="shared" si="37"/>
        <v>1.042523828007073</v>
      </c>
      <c r="P170" s="34">
        <f>SUM(P105,P107:P111,P113:P120,P122:P125,P127:P131,P133:P136,P138:P143,P145:P149,P151:P156,P158:P162,P164:P168)</f>
        <v>742212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741984</v>
      </c>
      <c r="S170" s="34">
        <f>SUM(S105,S107:S111,S113:S120,S122:S125,S127:S131,S133:S136,S138:S143,S145:S149,S151:S156,S158:S162,S164:S168)</f>
        <v>760854</v>
      </c>
      <c r="T170" s="39">
        <f t="shared" si="38"/>
        <v>1.0254318152412989</v>
      </c>
      <c r="U170" s="39">
        <f t="shared" si="39"/>
        <v>-3.0718985950106692E-4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5077894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10432100</v>
      </c>
      <c r="K184" s="38">
        <f t="shared" si="42"/>
        <v>2.0544146845129103</v>
      </c>
      <c r="L184" s="33">
        <v>0</v>
      </c>
      <c r="M184" s="38">
        <f t="shared" si="43"/>
        <v>0</v>
      </c>
      <c r="N184" s="33">
        <f t="shared" si="44"/>
        <v>10432100</v>
      </c>
      <c r="O184" s="38">
        <f t="shared" si="45"/>
        <v>2.0544146845129103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5077894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10432100</v>
      </c>
      <c r="K185" s="39">
        <f t="shared" si="42"/>
        <v>2.0544146845129103</v>
      </c>
      <c r="L185" s="34">
        <f>SUM(L180:L184)</f>
        <v>0</v>
      </c>
      <c r="M185" s="39">
        <f t="shared" si="43"/>
        <v>0</v>
      </c>
      <c r="N185" s="34">
        <f t="shared" si="44"/>
        <v>10432100</v>
      </c>
      <c r="O185" s="39">
        <f t="shared" si="45"/>
        <v>2.0544146845129103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1701997</v>
      </c>
      <c r="K190" s="38">
        <f t="shared" si="42"/>
        <v>0.22845597315436242</v>
      </c>
      <c r="L190" s="33">
        <v>0</v>
      </c>
      <c r="M190" s="38">
        <f t="shared" si="43"/>
        <v>0</v>
      </c>
      <c r="N190" s="33">
        <f t="shared" si="44"/>
        <v>6786908</v>
      </c>
      <c r="O190" s="38">
        <f t="shared" si="45"/>
        <v>0.91099436241610743</v>
      </c>
      <c r="P190" s="33">
        <v>1688181</v>
      </c>
      <c r="Q190" s="33">
        <v>6801000</v>
      </c>
      <c r="R190" s="33">
        <v>6392000</v>
      </c>
      <c r="S190" s="33">
        <v>7375670</v>
      </c>
      <c r="T190" s="38">
        <f t="shared" si="46"/>
        <v>1.1538908010012516</v>
      </c>
      <c r="U190" s="38">
        <f t="shared" si="47"/>
        <v>8.1839565781156587E-3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7451100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1701997</v>
      </c>
      <c r="K191" s="39">
        <f t="shared" si="42"/>
        <v>0.22842224637972916</v>
      </c>
      <c r="L191" s="34">
        <f>SUM(L186:L190)</f>
        <v>0</v>
      </c>
      <c r="M191" s="39">
        <f t="shared" si="43"/>
        <v>0</v>
      </c>
      <c r="N191" s="34">
        <f t="shared" si="44"/>
        <v>6786908</v>
      </c>
      <c r="O191" s="39">
        <f t="shared" si="45"/>
        <v>0.91085987303888016</v>
      </c>
      <c r="P191" s="34">
        <f>SUM(P186:P190)</f>
        <v>1688181</v>
      </c>
      <c r="Q191" s="34">
        <f>SUM(Q186:Q190)</f>
        <v>6802045</v>
      </c>
      <c r="R191" s="34">
        <f>SUM(R186:R190)</f>
        <v>6393045</v>
      </c>
      <c r="S191" s="34">
        <f>SUM(S186:S190)</f>
        <v>7375670</v>
      </c>
      <c r="T191" s="39">
        <f t="shared" si="46"/>
        <v>1.1537021872988538</v>
      </c>
      <c r="U191" s="39">
        <f t="shared" si="47"/>
        <v>8.1839565781156587E-3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2649502</v>
      </c>
      <c r="K200" s="38">
        <f t="shared" si="42"/>
        <v>0.21739134358907708</v>
      </c>
      <c r="L200" s="33">
        <v>0</v>
      </c>
      <c r="M200" s="38">
        <f t="shared" si="43"/>
        <v>0</v>
      </c>
      <c r="N200" s="33">
        <f t="shared" si="44"/>
        <v>10787020</v>
      </c>
      <c r="O200" s="38">
        <f t="shared" si="45"/>
        <v>0.8850737878749465</v>
      </c>
      <c r="P200" s="33">
        <v>2466053</v>
      </c>
      <c r="Q200" s="33">
        <v>9864211</v>
      </c>
      <c r="R200" s="33">
        <v>13988443</v>
      </c>
      <c r="S200" s="33">
        <v>13430253</v>
      </c>
      <c r="T200" s="38">
        <f t="shared" si="46"/>
        <v>0.96009634524728737</v>
      </c>
      <c r="U200" s="38">
        <f t="shared" si="47"/>
        <v>7.4389723173021727E-2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2649502</v>
      </c>
      <c r="K204" s="39">
        <f t="shared" si="42"/>
        <v>0.21739134358907708</v>
      </c>
      <c r="L204" s="34">
        <f>SUM(L199:L203)</f>
        <v>0</v>
      </c>
      <c r="M204" s="39">
        <f t="shared" si="43"/>
        <v>0</v>
      </c>
      <c r="N204" s="34">
        <f t="shared" si="44"/>
        <v>10787020</v>
      </c>
      <c r="O204" s="39">
        <f t="shared" si="45"/>
        <v>0.8850737878749465</v>
      </c>
      <c r="P204" s="34">
        <f>SUM(P199:P203)</f>
        <v>2466053</v>
      </c>
      <c r="Q204" s="34">
        <f>SUM(Q199:Q203)</f>
        <v>9864211</v>
      </c>
      <c r="R204" s="34">
        <f>SUM(R199:R203)</f>
        <v>13988443</v>
      </c>
      <c r="S204" s="34">
        <f>SUM(S199:S203)</f>
        <v>13430253</v>
      </c>
      <c r="T204" s="39">
        <f t="shared" si="46"/>
        <v>0.96009634524728737</v>
      </c>
      <c r="U204" s="39">
        <f t="shared" si="47"/>
        <v>7.4389723173021727E-2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24716701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14783599</v>
      </c>
      <c r="K205" s="39">
        <f t="shared" si="42"/>
        <v>0.59812185291232833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28006028</v>
      </c>
      <c r="O205" s="39">
        <f t="shared" si="45"/>
        <v>1.133081150271632</v>
      </c>
      <c r="P205" s="34">
        <f>SUM(P173:P178,P180:P184,P186:P190,P192:P197,P199:P203)</f>
        <v>4154234</v>
      </c>
      <c r="Q205" s="34">
        <f>SUM(Q173:Q178,Q180:Q184,Q186:Q190,Q192:Q197,Q199:Q203)</f>
        <v>16668917</v>
      </c>
      <c r="R205" s="34">
        <f>SUM(R173:R178,R180:R184,R186:R190,R192:R197,R199:R203)</f>
        <v>20384149</v>
      </c>
      <c r="S205" s="34">
        <f>SUM(S173:S178,S180:S184,S186:S190,S192:S197,S199:S203)</f>
        <v>20805923</v>
      </c>
      <c r="T205" s="39">
        <f t="shared" si="46"/>
        <v>1.0206912734007194</v>
      </c>
      <c r="U205" s="39">
        <f t="shared" si="47"/>
        <v>2.5586822985898241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76</v>
      </c>
      <c r="Q215" s="33">
        <v>2121</v>
      </c>
      <c r="R215" s="33">
        <v>2121</v>
      </c>
      <c r="S215" s="33">
        <v>471</v>
      </c>
      <c r="T215" s="38">
        <f t="shared" si="54"/>
        <v>0.22206506364922207</v>
      </c>
      <c r="U215" s="38">
        <f t="shared" si="55"/>
        <v>-1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76</v>
      </c>
      <c r="Q216" s="34">
        <f>SUM(Q208:Q215)</f>
        <v>2121</v>
      </c>
      <c r="R216" s="34">
        <f>SUM(R208:R215)</f>
        <v>2121</v>
      </c>
      <c r="S216" s="34">
        <f>SUM(S208:S215)</f>
        <v>471</v>
      </c>
      <c r="T216" s="39">
        <f t="shared" si="54"/>
        <v>0.22206506364922207</v>
      </c>
      <c r="U216" s="39">
        <f t="shared" si="55"/>
        <v>-1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76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471</v>
      </c>
      <c r="T231" s="39">
        <f t="shared" si="54"/>
        <v>0.20859167404782994</v>
      </c>
      <c r="U231" s="39">
        <f t="shared" si="55"/>
        <v>-1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2412508</v>
      </c>
      <c r="K245" s="38">
        <f t="shared" si="58"/>
        <v>0.25000129533920373</v>
      </c>
      <c r="L245" s="33">
        <v>0</v>
      </c>
      <c r="M245" s="38">
        <f t="shared" si="59"/>
        <v>0</v>
      </c>
      <c r="N245" s="33">
        <f t="shared" si="60"/>
        <v>2412508</v>
      </c>
      <c r="O245" s="38">
        <f t="shared" si="61"/>
        <v>0.25000129533920373</v>
      </c>
      <c r="P245" s="33">
        <v>4128282</v>
      </c>
      <c r="Q245" s="33">
        <v>9191711</v>
      </c>
      <c r="R245" s="33">
        <v>9191711</v>
      </c>
      <c r="S245" s="33">
        <v>4128282</v>
      </c>
      <c r="T245" s="38">
        <f t="shared" si="62"/>
        <v>0.44913096158049354</v>
      </c>
      <c r="U245" s="38">
        <f t="shared" si="63"/>
        <v>-0.41561453408463855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2412508</v>
      </c>
      <c r="K247" s="39">
        <f t="shared" si="58"/>
        <v>0.25000129533920373</v>
      </c>
      <c r="L247" s="34">
        <f>SUM(L241:L246)</f>
        <v>0</v>
      </c>
      <c r="M247" s="39">
        <f t="shared" si="59"/>
        <v>0</v>
      </c>
      <c r="N247" s="34">
        <f t="shared" si="60"/>
        <v>2412508</v>
      </c>
      <c r="O247" s="39">
        <f t="shared" si="61"/>
        <v>0.25000129533920373</v>
      </c>
      <c r="P247" s="34">
        <f>SUM(P241:P246)</f>
        <v>4128282</v>
      </c>
      <c r="Q247" s="34">
        <f>SUM(Q241:Q246)</f>
        <v>9191711</v>
      </c>
      <c r="R247" s="34">
        <f>SUM(R241:R246)</f>
        <v>9191711</v>
      </c>
      <c r="S247" s="34">
        <f>SUM(S241:S246)</f>
        <v>4128282</v>
      </c>
      <c r="T247" s="39">
        <f t="shared" si="62"/>
        <v>0.44913096158049354</v>
      </c>
      <c r="U247" s="39">
        <f t="shared" si="63"/>
        <v>-0.41561453408463855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18228301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0.8319303592803301</v>
      </c>
      <c r="P253" s="33">
        <v>4990621</v>
      </c>
      <c r="Q253" s="33">
        <v>15674263</v>
      </c>
      <c r="R253" s="33">
        <v>21020837</v>
      </c>
      <c r="S253" s="33">
        <v>13956234</v>
      </c>
      <c r="T253" s="38">
        <f t="shared" si="62"/>
        <v>0.6639238009409425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18228301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0.8319303592803301</v>
      </c>
      <c r="P254" s="34">
        <f>SUM(P248:P253)</f>
        <v>4990621</v>
      </c>
      <c r="Q254" s="34">
        <f>SUM(Q248:Q253)</f>
        <v>15674263</v>
      </c>
      <c r="R254" s="34">
        <f>SUM(R248:R253)</f>
        <v>21020837</v>
      </c>
      <c r="S254" s="34">
        <f>SUM(S248:S253)</f>
        <v>13956234</v>
      </c>
      <c r="T254" s="39">
        <f t="shared" si="62"/>
        <v>0.6639238009409425</v>
      </c>
      <c r="U254" s="39">
        <f t="shared" si="63"/>
        <v>-1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27878283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2412508</v>
      </c>
      <c r="K260" s="39">
        <f t="shared" si="58"/>
        <v>8.6537180212999484E-2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17577185</v>
      </c>
      <c r="O260" s="39">
        <f t="shared" si="61"/>
        <v>0.63049740186653536</v>
      </c>
      <c r="P260" s="34">
        <f>SUM(P234:P239,P241:P246,P248:P253,P255:P258)</f>
        <v>9118903</v>
      </c>
      <c r="Q260" s="34">
        <f>SUM(Q234:Q239,Q241:Q246,Q248:Q253,Q255:Q258)</f>
        <v>24865974</v>
      </c>
      <c r="R260" s="34">
        <f>SUM(R234:R239,R241:R246,R248:R253,R255:R258)</f>
        <v>30212548</v>
      </c>
      <c r="S260" s="34">
        <f>SUM(S234:S239,S241:S246,S248:S253,S255:S258)</f>
        <v>18084516</v>
      </c>
      <c r="T260" s="39">
        <f t="shared" si="62"/>
        <v>0.59857632663090843</v>
      </c>
      <c r="U260" s="39">
        <f t="shared" si="63"/>
        <v>-0.73543879126688816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2576043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2575150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441448</v>
      </c>
      <c r="K266" s="38">
        <f t="shared" si="66"/>
        <v>0.17142613051666894</v>
      </c>
      <c r="L266" s="33">
        <v>0</v>
      </c>
      <c r="M266" s="38">
        <f t="shared" si="67"/>
        <v>0</v>
      </c>
      <c r="N266" s="33">
        <f t="shared" si="68"/>
        <v>1539092</v>
      </c>
      <c r="O266" s="38">
        <f t="shared" si="69"/>
        <v>0.59767081529231303</v>
      </c>
      <c r="P266" s="33">
        <v>1059602</v>
      </c>
      <c r="Q266" s="33">
        <v>2713796</v>
      </c>
      <c r="R266" s="33">
        <v>2713796</v>
      </c>
      <c r="S266" s="33">
        <v>1655244</v>
      </c>
      <c r="T266" s="38">
        <f t="shared" si="70"/>
        <v>0.60993678227840264</v>
      </c>
      <c r="U266" s="38">
        <f t="shared" si="71"/>
        <v>-0.5833831948222068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4923988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441448</v>
      </c>
      <c r="K267" s="39">
        <f t="shared" si="66"/>
        <v>8.9652533677986215E-2</v>
      </c>
      <c r="L267" s="34">
        <f>SUM(L263:L266)</f>
        <v>0</v>
      </c>
      <c r="M267" s="39">
        <f t="shared" si="67"/>
        <v>0</v>
      </c>
      <c r="N267" s="34">
        <f t="shared" si="68"/>
        <v>1539092</v>
      </c>
      <c r="O267" s="39">
        <f t="shared" si="69"/>
        <v>0.31257021747412872</v>
      </c>
      <c r="P267" s="34">
        <f>SUM(P263:P266)</f>
        <v>1059602</v>
      </c>
      <c r="Q267" s="34">
        <f>SUM(Q263:Q266)</f>
        <v>2713796</v>
      </c>
      <c r="R267" s="34">
        <f>SUM(R263:R266)</f>
        <v>5289839</v>
      </c>
      <c r="S267" s="34">
        <f>SUM(S263:S266)</f>
        <v>1655244</v>
      </c>
      <c r="T267" s="39">
        <f t="shared" si="70"/>
        <v>0.31291009045832963</v>
      </c>
      <c r="U267" s="39">
        <f t="shared" si="71"/>
        <v>-0.5833831948222068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4923988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441448</v>
      </c>
      <c r="K299" s="39">
        <f t="shared" si="66"/>
        <v>8.9652533677986215E-2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1539092</v>
      </c>
      <c r="O299" s="39">
        <f t="shared" si="69"/>
        <v>0.31257021747412872</v>
      </c>
      <c r="P299" s="34">
        <f>SUM(P263:P266,P268:P274,P276:P284,P286:P291,P293:P297)</f>
        <v>1059602</v>
      </c>
      <c r="Q299" s="34">
        <f>SUM(Q263:Q266,Q268:Q274,Q276:Q284,Q286:Q291,Q293:Q297)</f>
        <v>2713796</v>
      </c>
      <c r="R299" s="34">
        <f>SUM(R263:R266,R268:R274,R276:R284,R286:R291,R293:R297)</f>
        <v>5289839</v>
      </c>
      <c r="S299" s="34">
        <f>SUM(S263:S266,S268:S274,S276:S284,S286:S291,S293:S297)</f>
        <v>1655244</v>
      </c>
      <c r="T299" s="39">
        <f t="shared" si="70"/>
        <v>0.31291009045832963</v>
      </c>
      <c r="U299" s="39">
        <f t="shared" si="71"/>
        <v>-0.5833831948222068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-1577</v>
      </c>
      <c r="K302" s="38">
        <f t="shared" ref="K302:K339" si="74">IF(($E302     =0),0,($J302     /$E302     ))</f>
        <v>-0.51184680298604346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813</v>
      </c>
      <c r="O302" s="38">
        <f t="shared" ref="O302:O339" si="77">IF(($E302     =0),0,($N302     /$E302     ))</f>
        <v>0.26387536514118792</v>
      </c>
      <c r="P302" s="33">
        <v>102</v>
      </c>
      <c r="Q302" s="33">
        <v>2988</v>
      </c>
      <c r="R302" s="33">
        <v>2988</v>
      </c>
      <c r="S302" s="33">
        <v>831</v>
      </c>
      <c r="T302" s="38">
        <f t="shared" ref="T302:T339" si="78">IF(($R302     =0),0,($S302     /$R302     ))</f>
        <v>0.2781124497991968</v>
      </c>
      <c r="U302" s="38">
        <f t="shared" ref="U302:U339" si="79">IF(($P302     =0),0,(($J302     /$P302     )-1))</f>
        <v>-16.46078431372549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-1577</v>
      </c>
      <c r="K303" s="39">
        <f t="shared" si="74"/>
        <v>-0.51184680298604346</v>
      </c>
      <c r="L303" s="34">
        <f>L302</f>
        <v>0</v>
      </c>
      <c r="M303" s="39">
        <f t="shared" si="75"/>
        <v>0</v>
      </c>
      <c r="N303" s="34">
        <f t="shared" si="76"/>
        <v>813</v>
      </c>
      <c r="O303" s="39">
        <f t="shared" si="77"/>
        <v>0.26387536514118792</v>
      </c>
      <c r="P303" s="34">
        <f>P302</f>
        <v>102</v>
      </c>
      <c r="Q303" s="34">
        <f>Q302</f>
        <v>2988</v>
      </c>
      <c r="R303" s="34">
        <f>R302</f>
        <v>2988</v>
      </c>
      <c r="S303" s="34">
        <f>S302</f>
        <v>831</v>
      </c>
      <c r="T303" s="39">
        <f t="shared" si="78"/>
        <v>0.2781124497991968</v>
      </c>
      <c r="U303" s="39">
        <f t="shared" si="79"/>
        <v>-16.46078431372549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159998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24604</v>
      </c>
      <c r="Q307" s="33">
        <v>262999</v>
      </c>
      <c r="R307" s="33">
        <v>350000</v>
      </c>
      <c r="S307" s="33">
        <v>24604</v>
      </c>
      <c r="T307" s="38">
        <f t="shared" si="78"/>
        <v>7.0297142857142864E-2</v>
      </c>
      <c r="U307" s="38">
        <f t="shared" si="79"/>
        <v>-1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159998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24604</v>
      </c>
      <c r="Q310" s="34">
        <f>SUM(Q304:Q309)</f>
        <v>262999</v>
      </c>
      <c r="R310" s="34">
        <f>SUM(R304:R309)</f>
        <v>350000</v>
      </c>
      <c r="S310" s="34">
        <f>SUM(S304:S309)</f>
        <v>24604</v>
      </c>
      <c r="T310" s="39">
        <f t="shared" si="78"/>
        <v>7.0297142857142864E-2</v>
      </c>
      <c r="U310" s="39">
        <f t="shared" si="79"/>
        <v>-1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550000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550000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0</v>
      </c>
      <c r="Q332" s="34">
        <f>SUM(Q324:Q331)</f>
        <v>0</v>
      </c>
      <c r="R332" s="34">
        <f>SUM(R324:R331)</f>
        <v>0</v>
      </c>
      <c r="S332" s="34">
        <f>SUM(S324:S331)</f>
        <v>0</v>
      </c>
      <c r="T332" s="39">
        <f t="shared" si="78"/>
        <v>0</v>
      </c>
      <c r="U332" s="39">
        <f t="shared" si="79"/>
        <v>0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100000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100000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200000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1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913079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-1577</v>
      </c>
      <c r="K338" s="39">
        <f t="shared" si="74"/>
        <v>-1.7271232828703759E-3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813</v>
      </c>
      <c r="O338" s="39">
        <f t="shared" si="77"/>
        <v>8.9039393086468965E-4</v>
      </c>
      <c r="P338" s="34">
        <f>SUM(P302,P304:P309,P311:P316,P318:P322,P324:P331,P333:P336)</f>
        <v>24706</v>
      </c>
      <c r="Q338" s="34">
        <f>SUM(Q302,Q304:Q309,Q311:Q316,Q318:Q322,Q324:Q331,Q333:Q336)</f>
        <v>265987</v>
      </c>
      <c r="R338" s="34">
        <f>SUM(R302,R304:R309,R311:R316,R318:R322,R324:R331,R333:R336)</f>
        <v>352989</v>
      </c>
      <c r="S338" s="34">
        <f>SUM(S302,S304:S309,S311:S316,S318:S322,S324:S331,S333:S336)</f>
        <v>25435</v>
      </c>
      <c r="T338" s="39">
        <f t="shared" si="78"/>
        <v>7.2056069735884118E-2</v>
      </c>
      <c r="U338" s="39">
        <f t="shared" si="79"/>
        <v>-1.0638306484254838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88256741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47386318</v>
      </c>
      <c r="K339" s="41">
        <f t="shared" si="74"/>
        <v>0.53691443240579206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87159254</v>
      </c>
      <c r="O339" s="41">
        <f t="shared" si="77"/>
        <v>0.98756483654885918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52521333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91207499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138511746</v>
      </c>
      <c r="T339" s="41">
        <f t="shared" si="78"/>
        <v>1.5186442728793605</v>
      </c>
      <c r="U339" s="41">
        <f t="shared" si="79"/>
        <v>-9.7770081349610849E-2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18304305</v>
      </c>
      <c r="K8" s="38">
        <f>IF(($E8       =0),0,($J8       /$E8       ))</f>
        <v>0.5507802073040291</v>
      </c>
      <c r="L8" s="33">
        <v>0</v>
      </c>
      <c r="M8" s="38">
        <f>IF(($E8       =0),0,($L8       /$E8       ))</f>
        <v>0</v>
      </c>
      <c r="N8" s="33">
        <f>$F8       +$H8       +$J8</f>
        <v>22621730</v>
      </c>
      <c r="O8" s="38">
        <f>IF(($E8       =0),0,($N8       /$E8       ))</f>
        <v>0.68069239116020919</v>
      </c>
      <c r="P8" s="33">
        <v>18535287</v>
      </c>
      <c r="Q8" s="33">
        <v>31933684</v>
      </c>
      <c r="R8" s="33">
        <v>31933684</v>
      </c>
      <c r="S8" s="33">
        <v>23498903</v>
      </c>
      <c r="T8" s="38">
        <f>IF(($R8       =0),0,($S8       /$R8       ))</f>
        <v>0.73586570844754395</v>
      </c>
      <c r="U8" s="38">
        <f>IF(($P8       =0),0,(($J8       /$P8       )-1))</f>
        <v>-1.2461743915807677E-2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44557730</v>
      </c>
      <c r="E9" s="33">
        <v>44742640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144115</v>
      </c>
      <c r="K9" s="38">
        <f>IF(($E9       =0),0,($J9       /$E9       ))</f>
        <v>3.2209766790694512E-3</v>
      </c>
      <c r="L9" s="33">
        <v>0</v>
      </c>
      <c r="M9" s="38">
        <f>IF(($E9       =0),0,($L9       /$E9       ))</f>
        <v>0</v>
      </c>
      <c r="N9" s="33">
        <f>$F9       +$H9       +$J9</f>
        <v>27038605</v>
      </c>
      <c r="O9" s="38">
        <f>IF(($E9       =0),0,($N9       /$E9       ))</f>
        <v>0.6043140279607998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77976051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18448420</v>
      </c>
      <c r="K10" s="39">
        <f t="shared" ref="K10:K54" si="2">IF(($E10      =0),0,($J10      /$E10      ))</f>
        <v>0.23659084761807186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49660335</v>
      </c>
      <c r="O10" s="39">
        <f t="shared" ref="O10:O54" si="5">IF(($E10      =0),0,($N10      /$E10      ))</f>
        <v>0.6368665040500705</v>
      </c>
      <c r="P10" s="34">
        <f>SUM(P8:P9)</f>
        <v>18535287</v>
      </c>
      <c r="Q10" s="34">
        <f>SUM(Q8:Q9)</f>
        <v>31933684</v>
      </c>
      <c r="R10" s="34">
        <f>SUM(R8:R9)</f>
        <v>31933684</v>
      </c>
      <c r="S10" s="34">
        <f>SUM(S8:S9)</f>
        <v>23498903</v>
      </c>
      <c r="T10" s="39">
        <f t="shared" ref="T10:T54" si="6">IF(($R10      =0),0,($S10      /$R10      ))</f>
        <v>0.73586570844754395</v>
      </c>
      <c r="U10" s="39">
        <f t="shared" ref="U10:U54" si="7">IF(($P10      =0),0,(($J10      /$P10      )-1))</f>
        <v>-4.6865743163296836E-3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33120</v>
      </c>
      <c r="K11" s="38">
        <f t="shared" si="2"/>
        <v>1.318418852752677E-2</v>
      </c>
      <c r="L11" s="33">
        <v>0</v>
      </c>
      <c r="M11" s="38">
        <f t="shared" si="3"/>
        <v>0</v>
      </c>
      <c r="N11" s="33">
        <f t="shared" si="4"/>
        <v>2414990</v>
      </c>
      <c r="O11" s="38">
        <f t="shared" si="5"/>
        <v>0.96134309939890927</v>
      </c>
      <c r="P11" s="33">
        <v>31829</v>
      </c>
      <c r="Q11" s="33">
        <v>16035455</v>
      </c>
      <c r="R11" s="33">
        <v>16035455</v>
      </c>
      <c r="S11" s="33">
        <v>14382992</v>
      </c>
      <c r="T11" s="38">
        <f t="shared" si="6"/>
        <v>0.89694941615314316</v>
      </c>
      <c r="U11" s="38">
        <f t="shared" si="7"/>
        <v>4.0560495145936182E-2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2418500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29085</v>
      </c>
      <c r="K12" s="38">
        <f t="shared" si="2"/>
        <v>1.2026049204052099E-2</v>
      </c>
      <c r="L12" s="33">
        <v>0</v>
      </c>
      <c r="M12" s="38">
        <f t="shared" si="3"/>
        <v>0</v>
      </c>
      <c r="N12" s="33">
        <f t="shared" si="4"/>
        <v>2381699</v>
      </c>
      <c r="O12" s="38">
        <f t="shared" si="5"/>
        <v>0.98478354351870989</v>
      </c>
      <c r="P12" s="33">
        <v>27360</v>
      </c>
      <c r="Q12" s="33">
        <v>2412040</v>
      </c>
      <c r="R12" s="33">
        <v>2412300</v>
      </c>
      <c r="S12" s="33">
        <v>2392691</v>
      </c>
      <c r="T12" s="38">
        <f t="shared" si="6"/>
        <v>0.99187124321187248</v>
      </c>
      <c r="U12" s="38">
        <f t="shared" si="7"/>
        <v>6.3048245614035103E-2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99368</v>
      </c>
      <c r="K13" s="38">
        <f t="shared" si="2"/>
        <v>2.0631211080825648E-2</v>
      </c>
      <c r="L13" s="33">
        <v>0</v>
      </c>
      <c r="M13" s="38">
        <f t="shared" si="3"/>
        <v>0</v>
      </c>
      <c r="N13" s="33">
        <f t="shared" si="4"/>
        <v>4365756</v>
      </c>
      <c r="O13" s="38">
        <f t="shared" si="5"/>
        <v>0.90643701758494744</v>
      </c>
      <c r="P13" s="33">
        <v>69783</v>
      </c>
      <c r="Q13" s="33">
        <v>4869156</v>
      </c>
      <c r="R13" s="33">
        <v>4669156</v>
      </c>
      <c r="S13" s="33">
        <v>347440</v>
      </c>
      <c r="T13" s="38">
        <f t="shared" si="6"/>
        <v>7.4411735225809544E-2</v>
      </c>
      <c r="U13" s="38">
        <f t="shared" si="7"/>
        <v>0.42395712422796383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2893036</v>
      </c>
      <c r="E14" s="33">
        <v>3659679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-2046391</v>
      </c>
      <c r="K14" s="38">
        <f t="shared" si="2"/>
        <v>-0.5591722662014893</v>
      </c>
      <c r="L14" s="33">
        <v>0</v>
      </c>
      <c r="M14" s="38">
        <f t="shared" si="3"/>
        <v>0</v>
      </c>
      <c r="N14" s="33">
        <f t="shared" si="4"/>
        <v>2086104</v>
      </c>
      <c r="O14" s="38">
        <f t="shared" si="5"/>
        <v>0.57002376437933489</v>
      </c>
      <c r="P14" s="33">
        <v>569271</v>
      </c>
      <c r="Q14" s="33">
        <v>2743570</v>
      </c>
      <c r="R14" s="33">
        <v>3092317</v>
      </c>
      <c r="S14" s="33">
        <v>2076843</v>
      </c>
      <c r="T14" s="38">
        <f t="shared" si="6"/>
        <v>0.67161387399804096</v>
      </c>
      <c r="U14" s="38">
        <f t="shared" si="7"/>
        <v>-4.5947571543254444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13343107</v>
      </c>
      <c r="E15" s="33">
        <v>3950726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7136343</v>
      </c>
      <c r="K15" s="38">
        <f t="shared" si="2"/>
        <v>1.8063371137355513</v>
      </c>
      <c r="L15" s="33">
        <v>0</v>
      </c>
      <c r="M15" s="38">
        <f t="shared" si="3"/>
        <v>0</v>
      </c>
      <c r="N15" s="33">
        <f t="shared" si="4"/>
        <v>11130125</v>
      </c>
      <c r="O15" s="38">
        <f t="shared" si="5"/>
        <v>2.8172353638293317</v>
      </c>
      <c r="P15" s="33">
        <v>13860887</v>
      </c>
      <c r="Q15" s="33">
        <v>5423810</v>
      </c>
      <c r="R15" s="33">
        <v>8095102</v>
      </c>
      <c r="S15" s="33">
        <v>24145496</v>
      </c>
      <c r="T15" s="38">
        <f t="shared" si="6"/>
        <v>2.9827290625862406</v>
      </c>
      <c r="U15" s="38">
        <f t="shared" si="7"/>
        <v>-0.48514528687810532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2516445</v>
      </c>
      <c r="E16" s="33">
        <v>2482564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100750</v>
      </c>
      <c r="K16" s="38">
        <f t="shared" si="2"/>
        <v>4.0583042370710282E-2</v>
      </c>
      <c r="L16" s="33">
        <v>0</v>
      </c>
      <c r="M16" s="38">
        <f t="shared" si="3"/>
        <v>0</v>
      </c>
      <c r="N16" s="33">
        <f t="shared" si="4"/>
        <v>2362020</v>
      </c>
      <c r="O16" s="38">
        <f t="shared" si="5"/>
        <v>0.95144374928501341</v>
      </c>
      <c r="P16" s="33">
        <v>85797</v>
      </c>
      <c r="Q16" s="33">
        <v>2498074</v>
      </c>
      <c r="R16" s="33">
        <v>2498074</v>
      </c>
      <c r="S16" s="33">
        <v>2083539</v>
      </c>
      <c r="T16" s="38">
        <f t="shared" si="6"/>
        <v>0.83405815840523534</v>
      </c>
      <c r="U16" s="38">
        <f t="shared" si="7"/>
        <v>0.17428348310546982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1432282</v>
      </c>
      <c r="E17" s="33">
        <v>1503500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261794</v>
      </c>
      <c r="K17" s="38">
        <f t="shared" si="2"/>
        <v>0.17412304622547389</v>
      </c>
      <c r="L17" s="33">
        <v>0</v>
      </c>
      <c r="M17" s="38">
        <f t="shared" si="3"/>
        <v>0</v>
      </c>
      <c r="N17" s="33">
        <f t="shared" si="4"/>
        <v>998413</v>
      </c>
      <c r="O17" s="38">
        <f t="shared" si="5"/>
        <v>0.66405919521117396</v>
      </c>
      <c r="P17" s="33">
        <v>272595</v>
      </c>
      <c r="Q17" s="33">
        <v>998257</v>
      </c>
      <c r="R17" s="33">
        <v>895715</v>
      </c>
      <c r="S17" s="33">
        <v>391413</v>
      </c>
      <c r="T17" s="38">
        <f t="shared" si="6"/>
        <v>0.43698386205433648</v>
      </c>
      <c r="U17" s="38">
        <f t="shared" si="7"/>
        <v>-3.9622883765292882E-2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21343461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5614069</v>
      </c>
      <c r="K19" s="39">
        <f t="shared" si="2"/>
        <v>0.26303461280248785</v>
      </c>
      <c r="L19" s="34">
        <f>SUM(L11:L18)</f>
        <v>0</v>
      </c>
      <c r="M19" s="39">
        <f t="shared" si="3"/>
        <v>0</v>
      </c>
      <c r="N19" s="34">
        <f t="shared" si="4"/>
        <v>25739107</v>
      </c>
      <c r="O19" s="39">
        <f t="shared" si="5"/>
        <v>1.2059481355905679</v>
      </c>
      <c r="P19" s="34">
        <f>SUM(P11:P18)</f>
        <v>14917522</v>
      </c>
      <c r="Q19" s="34">
        <f>SUM(Q11:Q18)</f>
        <v>34980362</v>
      </c>
      <c r="R19" s="34">
        <f>SUM(R11:R18)</f>
        <v>37698119</v>
      </c>
      <c r="S19" s="34">
        <f>SUM(S11:S18)</f>
        <v>45820414</v>
      </c>
      <c r="T19" s="39">
        <f t="shared" si="6"/>
        <v>1.2154562406681353</v>
      </c>
      <c r="U19" s="39">
        <f t="shared" si="7"/>
        <v>-0.62365941206589137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5022000</v>
      </c>
      <c r="E20" s="33">
        <v>6724921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3599757</v>
      </c>
      <c r="K20" s="38">
        <f t="shared" si="2"/>
        <v>0.53528613942081993</v>
      </c>
      <c r="L20" s="33">
        <v>0</v>
      </c>
      <c r="M20" s="38">
        <f t="shared" si="3"/>
        <v>0</v>
      </c>
      <c r="N20" s="33">
        <f t="shared" si="4"/>
        <v>6017398</v>
      </c>
      <c r="O20" s="38">
        <f t="shared" si="5"/>
        <v>0.89479088304531751</v>
      </c>
      <c r="P20" s="33">
        <v>2224486</v>
      </c>
      <c r="Q20" s="33">
        <v>4547000</v>
      </c>
      <c r="R20" s="33">
        <v>5907148</v>
      </c>
      <c r="S20" s="33">
        <v>3704375</v>
      </c>
      <c r="T20" s="38">
        <f t="shared" si="6"/>
        <v>0.6271004213877831</v>
      </c>
      <c r="U20" s="38">
        <f t="shared" si="7"/>
        <v>0.61824214672513111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4803130</v>
      </c>
      <c r="K21" s="38">
        <f t="shared" si="2"/>
        <v>0.4800098737647176</v>
      </c>
      <c r="L21" s="33">
        <v>0</v>
      </c>
      <c r="M21" s="38">
        <f t="shared" si="3"/>
        <v>0</v>
      </c>
      <c r="N21" s="33">
        <f t="shared" si="4"/>
        <v>10808768</v>
      </c>
      <c r="O21" s="38">
        <f t="shared" si="5"/>
        <v>1.0801946570740577</v>
      </c>
      <c r="P21" s="33">
        <v>1068665</v>
      </c>
      <c r="Q21" s="33">
        <v>426251</v>
      </c>
      <c r="R21" s="33">
        <v>1511726</v>
      </c>
      <c r="S21" s="33">
        <v>1982545</v>
      </c>
      <c r="T21" s="38">
        <f t="shared" si="6"/>
        <v>1.3114446665599453</v>
      </c>
      <c r="U21" s="38">
        <f t="shared" si="7"/>
        <v>3.4945141835841911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2160000</v>
      </c>
      <c r="E22" s="33">
        <v>2210000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54075</v>
      </c>
      <c r="K22" s="38">
        <f t="shared" si="2"/>
        <v>2.4468325791855202E-2</v>
      </c>
      <c r="L22" s="33">
        <v>0</v>
      </c>
      <c r="M22" s="38">
        <f t="shared" si="3"/>
        <v>0</v>
      </c>
      <c r="N22" s="33">
        <f t="shared" si="4"/>
        <v>34758343</v>
      </c>
      <c r="O22" s="38">
        <f t="shared" si="5"/>
        <v>15.72775701357466</v>
      </c>
      <c r="P22" s="33">
        <v>104064</v>
      </c>
      <c r="Q22" s="33">
        <v>2200000</v>
      </c>
      <c r="R22" s="33">
        <v>2200000</v>
      </c>
      <c r="S22" s="33">
        <v>350968</v>
      </c>
      <c r="T22" s="38">
        <f t="shared" si="6"/>
        <v>0.15953090909090908</v>
      </c>
      <c r="U22" s="38">
        <f t="shared" si="7"/>
        <v>-0.4803678505535055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1446000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96971</v>
      </c>
      <c r="K23" s="38">
        <f t="shared" si="2"/>
        <v>6.706154910096819E-2</v>
      </c>
      <c r="L23" s="33">
        <v>0</v>
      </c>
      <c r="M23" s="38">
        <f t="shared" si="3"/>
        <v>0</v>
      </c>
      <c r="N23" s="33">
        <f t="shared" si="4"/>
        <v>1275467</v>
      </c>
      <c r="O23" s="38">
        <f t="shared" si="5"/>
        <v>0.88206569847856153</v>
      </c>
      <c r="P23" s="33">
        <v>1220655</v>
      </c>
      <c r="Q23" s="33">
        <v>1579000</v>
      </c>
      <c r="R23" s="33">
        <v>1497000</v>
      </c>
      <c r="S23" s="33">
        <v>1289138</v>
      </c>
      <c r="T23" s="38">
        <f t="shared" si="6"/>
        <v>0.86114762859051441</v>
      </c>
      <c r="U23" s="38">
        <f t="shared" si="7"/>
        <v>-0.92055822488745798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6098</v>
      </c>
      <c r="K24" s="38">
        <f t="shared" si="2"/>
        <v>8.1506084887691885E-3</v>
      </c>
      <c r="L24" s="33">
        <v>0</v>
      </c>
      <c r="M24" s="38">
        <f t="shared" si="3"/>
        <v>0</v>
      </c>
      <c r="N24" s="33">
        <f t="shared" si="4"/>
        <v>555647</v>
      </c>
      <c r="O24" s="38">
        <f t="shared" si="5"/>
        <v>0.74267975647083195</v>
      </c>
      <c r="P24" s="33">
        <v>101</v>
      </c>
      <c r="Q24" s="33">
        <v>1089350</v>
      </c>
      <c r="R24" s="33">
        <v>738850</v>
      </c>
      <c r="S24" s="33">
        <v>540134</v>
      </c>
      <c r="T24" s="38">
        <f t="shared" si="6"/>
        <v>0.73104689720511606</v>
      </c>
      <c r="U24" s="38">
        <f t="shared" si="7"/>
        <v>59.376237623762378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47482000</v>
      </c>
      <c r="K25" s="38">
        <f t="shared" si="2"/>
        <v>7.8117635135924388</v>
      </c>
      <c r="L25" s="33">
        <v>0</v>
      </c>
      <c r="M25" s="38">
        <f t="shared" si="3"/>
        <v>0</v>
      </c>
      <c r="N25" s="33">
        <f t="shared" si="4"/>
        <v>47482000</v>
      </c>
      <c r="O25" s="38">
        <f t="shared" si="5"/>
        <v>7.8117635135924388</v>
      </c>
      <c r="P25" s="33">
        <v>3991153</v>
      </c>
      <c r="Q25" s="33">
        <v>10440196</v>
      </c>
      <c r="R25" s="33">
        <v>10440196</v>
      </c>
      <c r="S25" s="33">
        <v>3991153</v>
      </c>
      <c r="T25" s="38">
        <f t="shared" si="6"/>
        <v>0.38228717162014964</v>
      </c>
      <c r="U25" s="38">
        <f t="shared" si="7"/>
        <v>10.896812775656558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547769</v>
      </c>
      <c r="Q26" s="33">
        <v>0</v>
      </c>
      <c r="R26" s="33">
        <v>0</v>
      </c>
      <c r="S26" s="33">
        <v>547769</v>
      </c>
      <c r="T26" s="38">
        <f t="shared" si="6"/>
        <v>0</v>
      </c>
      <c r="U26" s="38">
        <f t="shared" si="7"/>
        <v>-1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27213670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56042031</v>
      </c>
      <c r="K27" s="39">
        <f t="shared" si="2"/>
        <v>2.0593338200985021</v>
      </c>
      <c r="L27" s="34">
        <f>SUM(L20:L26)</f>
        <v>0</v>
      </c>
      <c r="M27" s="39">
        <f t="shared" si="3"/>
        <v>0</v>
      </c>
      <c r="N27" s="34">
        <f t="shared" si="4"/>
        <v>100897623</v>
      </c>
      <c r="O27" s="39">
        <f t="shared" si="5"/>
        <v>3.7076080881409967</v>
      </c>
      <c r="P27" s="34">
        <f>SUM(P20:P26)</f>
        <v>9156893</v>
      </c>
      <c r="Q27" s="34">
        <f>SUM(Q20:Q26)</f>
        <v>20281797</v>
      </c>
      <c r="R27" s="34">
        <f>SUM(R20:R26)</f>
        <v>22294920</v>
      </c>
      <c r="S27" s="34">
        <f>SUM(S20:S26)</f>
        <v>12406082</v>
      </c>
      <c r="T27" s="39">
        <f t="shared" si="6"/>
        <v>0.55645330864609521</v>
      </c>
      <c r="U27" s="39">
        <f t="shared" si="7"/>
        <v>5.1202015792911419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555008</v>
      </c>
      <c r="K28" s="38">
        <f t="shared" si="2"/>
        <v>0.11654729315988546</v>
      </c>
      <c r="L28" s="33">
        <v>0</v>
      </c>
      <c r="M28" s="38">
        <f t="shared" si="3"/>
        <v>0</v>
      </c>
      <c r="N28" s="33">
        <f t="shared" si="4"/>
        <v>1649367</v>
      </c>
      <c r="O28" s="38">
        <f t="shared" si="5"/>
        <v>0.34635403323418906</v>
      </c>
      <c r="P28" s="33">
        <v>482460</v>
      </c>
      <c r="Q28" s="33">
        <v>7042829</v>
      </c>
      <c r="R28" s="33">
        <v>4677549</v>
      </c>
      <c r="S28" s="33">
        <v>1429208</v>
      </c>
      <c r="T28" s="38">
        <f t="shared" si="6"/>
        <v>0.30554634489130955</v>
      </c>
      <c r="U28" s="38">
        <f t="shared" si="7"/>
        <v>0.15037101521369656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535167</v>
      </c>
      <c r="E29" s="33">
        <v>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224260</v>
      </c>
      <c r="K29" s="38">
        <f t="shared" si="2"/>
        <v>6.3770011658657264</v>
      </c>
      <c r="L29" s="33">
        <v>0</v>
      </c>
      <c r="M29" s="38">
        <f t="shared" si="3"/>
        <v>0</v>
      </c>
      <c r="N29" s="33">
        <f t="shared" si="4"/>
        <v>235013</v>
      </c>
      <c r="O29" s="38">
        <f t="shared" si="5"/>
        <v>6.6827707794238913</v>
      </c>
      <c r="P29" s="33">
        <v>507278</v>
      </c>
      <c r="Q29" s="33">
        <v>33782</v>
      </c>
      <c r="R29" s="33">
        <v>923170</v>
      </c>
      <c r="S29" s="33">
        <v>525673</v>
      </c>
      <c r="T29" s="38">
        <f t="shared" si="6"/>
        <v>0.56942166664861293</v>
      </c>
      <c r="U29" s="38">
        <f t="shared" si="7"/>
        <v>-0.55791498941408846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43333</v>
      </c>
      <c r="K30" s="38">
        <f t="shared" si="2"/>
        <v>1.0764820725850947E-2</v>
      </c>
      <c r="L30" s="33">
        <v>0</v>
      </c>
      <c r="M30" s="38">
        <f t="shared" si="3"/>
        <v>0</v>
      </c>
      <c r="N30" s="33">
        <f t="shared" si="4"/>
        <v>668544</v>
      </c>
      <c r="O30" s="38">
        <f t="shared" si="5"/>
        <v>0.1660802692484549</v>
      </c>
      <c r="P30" s="33">
        <v>193433</v>
      </c>
      <c r="Q30" s="33">
        <v>1432598</v>
      </c>
      <c r="R30" s="33">
        <v>1432598</v>
      </c>
      <c r="S30" s="33">
        <v>728002</v>
      </c>
      <c r="T30" s="38">
        <f t="shared" si="6"/>
        <v>0.5081690746462022</v>
      </c>
      <c r="U30" s="38">
        <f t="shared" si="7"/>
        <v>-0.77597927964721636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918000</v>
      </c>
      <c r="E31" s="33">
        <v>883000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160204</v>
      </c>
      <c r="K31" s="38">
        <f t="shared" si="2"/>
        <v>0.18143148357870895</v>
      </c>
      <c r="L31" s="33">
        <v>0</v>
      </c>
      <c r="M31" s="38">
        <f t="shared" si="3"/>
        <v>0</v>
      </c>
      <c r="N31" s="33">
        <f t="shared" si="4"/>
        <v>593059</v>
      </c>
      <c r="O31" s="38">
        <f t="shared" si="5"/>
        <v>0.67164099660249155</v>
      </c>
      <c r="P31" s="33">
        <v>30091</v>
      </c>
      <c r="Q31" s="33">
        <v>1024000</v>
      </c>
      <c r="R31" s="33">
        <v>1324843</v>
      </c>
      <c r="S31" s="33">
        <v>120041</v>
      </c>
      <c r="T31" s="38">
        <f t="shared" si="6"/>
        <v>9.0607717291784767E-2</v>
      </c>
      <c r="U31" s="38">
        <f t="shared" si="7"/>
        <v>4.3239839154564486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904829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4700</v>
      </c>
      <c r="K32" s="38">
        <f t="shared" si="2"/>
        <v>5.1943516399231239E-3</v>
      </c>
      <c r="L32" s="33">
        <v>0</v>
      </c>
      <c r="M32" s="38">
        <f t="shared" si="3"/>
        <v>0</v>
      </c>
      <c r="N32" s="33">
        <f t="shared" si="4"/>
        <v>22407</v>
      </c>
      <c r="O32" s="38">
        <f t="shared" si="5"/>
        <v>2.4763795148033497E-2</v>
      </c>
      <c r="P32" s="33">
        <v>7590</v>
      </c>
      <c r="Q32" s="33">
        <v>826467</v>
      </c>
      <c r="R32" s="33">
        <v>826467</v>
      </c>
      <c r="S32" s="33">
        <v>29450</v>
      </c>
      <c r="T32" s="38">
        <f t="shared" si="6"/>
        <v>3.5633606665480898E-2</v>
      </c>
      <c r="U32" s="38">
        <f t="shared" si="7"/>
        <v>-0.38076416337285901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5668753</v>
      </c>
      <c r="K33" s="38">
        <f t="shared" si="2"/>
        <v>0.74539512067735159</v>
      </c>
      <c r="L33" s="33">
        <v>0</v>
      </c>
      <c r="M33" s="38">
        <f t="shared" si="3"/>
        <v>0</v>
      </c>
      <c r="N33" s="33">
        <f t="shared" si="4"/>
        <v>6441152</v>
      </c>
      <c r="O33" s="38">
        <f t="shared" si="5"/>
        <v>0.84695933520849553</v>
      </c>
      <c r="P33" s="33">
        <v>515496</v>
      </c>
      <c r="Q33" s="33">
        <v>7329053</v>
      </c>
      <c r="R33" s="33">
        <v>7329053</v>
      </c>
      <c r="S33" s="33">
        <v>1650281</v>
      </c>
      <c r="T33" s="38">
        <f t="shared" si="6"/>
        <v>0.22516974566836942</v>
      </c>
      <c r="U33" s="38">
        <f t="shared" si="7"/>
        <v>9.9966963856169588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18215538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6656258</v>
      </c>
      <c r="K35" s="39">
        <f t="shared" si="2"/>
        <v>0.36541649222767947</v>
      </c>
      <c r="L35" s="34">
        <f>SUM(L28:L34)</f>
        <v>0</v>
      </c>
      <c r="M35" s="39">
        <f t="shared" si="3"/>
        <v>0</v>
      </c>
      <c r="N35" s="34">
        <f t="shared" si="4"/>
        <v>9609542</v>
      </c>
      <c r="O35" s="39">
        <f t="shared" si="5"/>
        <v>0.52754642767070614</v>
      </c>
      <c r="P35" s="34">
        <f>SUM(P28:P34)</f>
        <v>1736348</v>
      </c>
      <c r="Q35" s="34">
        <f>SUM(Q28:Q34)</f>
        <v>17688729</v>
      </c>
      <c r="R35" s="34">
        <f>SUM(R28:R34)</f>
        <v>16513680</v>
      </c>
      <c r="S35" s="34">
        <f>SUM(S28:S34)</f>
        <v>4482655</v>
      </c>
      <c r="T35" s="39">
        <f t="shared" si="6"/>
        <v>0.27145100304717057</v>
      </c>
      <c r="U35" s="39">
        <f t="shared" si="7"/>
        <v>2.8334815371112243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4083085</v>
      </c>
      <c r="E36" s="33">
        <v>3908008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1124671</v>
      </c>
      <c r="K36" s="38">
        <f t="shared" si="2"/>
        <v>0.28778625836999311</v>
      </c>
      <c r="L36" s="33">
        <v>0</v>
      </c>
      <c r="M36" s="38">
        <f t="shared" si="3"/>
        <v>0</v>
      </c>
      <c r="N36" s="33">
        <f t="shared" si="4"/>
        <v>2104448</v>
      </c>
      <c r="O36" s="38">
        <f t="shared" si="5"/>
        <v>0.53849633879971581</v>
      </c>
      <c r="P36" s="33">
        <v>807254</v>
      </c>
      <c r="Q36" s="33">
        <v>4860862</v>
      </c>
      <c r="R36" s="33">
        <v>4807862</v>
      </c>
      <c r="S36" s="33">
        <v>2255807</v>
      </c>
      <c r="T36" s="38">
        <f t="shared" si="6"/>
        <v>0.4691912954240367</v>
      </c>
      <c r="U36" s="38">
        <f t="shared" si="7"/>
        <v>0.39320585590161206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1652286</v>
      </c>
      <c r="E37" s="33">
        <v>2214574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1268958</v>
      </c>
      <c r="K37" s="38">
        <f t="shared" si="2"/>
        <v>0.5730032051310997</v>
      </c>
      <c r="L37" s="33">
        <v>0</v>
      </c>
      <c r="M37" s="38">
        <f t="shared" si="3"/>
        <v>0</v>
      </c>
      <c r="N37" s="33">
        <f t="shared" si="4"/>
        <v>1288262</v>
      </c>
      <c r="O37" s="38">
        <f t="shared" si="5"/>
        <v>0.58172000574376836</v>
      </c>
      <c r="P37" s="33">
        <v>26631</v>
      </c>
      <c r="Q37" s="33">
        <v>1647211</v>
      </c>
      <c r="R37" s="33">
        <v>1643910</v>
      </c>
      <c r="S37" s="33">
        <v>171286</v>
      </c>
      <c r="T37" s="38">
        <f t="shared" si="6"/>
        <v>0.10419426854268178</v>
      </c>
      <c r="U37" s="38">
        <f t="shared" si="7"/>
        <v>46.649656415455674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3227898</v>
      </c>
      <c r="E38" s="33">
        <v>2198000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2038708</v>
      </c>
      <c r="K38" s="38">
        <f t="shared" si="2"/>
        <v>0.92752866242038212</v>
      </c>
      <c r="L38" s="33">
        <v>0</v>
      </c>
      <c r="M38" s="38">
        <f t="shared" si="3"/>
        <v>0</v>
      </c>
      <c r="N38" s="33">
        <f t="shared" si="4"/>
        <v>2114766</v>
      </c>
      <c r="O38" s="38">
        <f t="shared" si="5"/>
        <v>0.96213193812556874</v>
      </c>
      <c r="P38" s="33">
        <v>84219</v>
      </c>
      <c r="Q38" s="33">
        <v>0</v>
      </c>
      <c r="R38" s="33">
        <v>3181808</v>
      </c>
      <c r="S38" s="33">
        <v>84219</v>
      </c>
      <c r="T38" s="38">
        <f t="shared" si="6"/>
        <v>2.6468913271951042E-2</v>
      </c>
      <c r="U38" s="38">
        <f t="shared" si="7"/>
        <v>23.207221648321639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8320582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4432337</v>
      </c>
      <c r="K40" s="39">
        <f t="shared" si="2"/>
        <v>0.53269554942190345</v>
      </c>
      <c r="L40" s="34">
        <f>SUM(L36:L39)</f>
        <v>0</v>
      </c>
      <c r="M40" s="39">
        <f t="shared" si="3"/>
        <v>0</v>
      </c>
      <c r="N40" s="34">
        <f t="shared" si="4"/>
        <v>5507476</v>
      </c>
      <c r="O40" s="39">
        <f t="shared" si="5"/>
        <v>0.66190994812622483</v>
      </c>
      <c r="P40" s="34">
        <f>SUM(P36:P39)</f>
        <v>918104</v>
      </c>
      <c r="Q40" s="34">
        <f>SUM(Q36:Q39)</f>
        <v>6508073</v>
      </c>
      <c r="R40" s="34">
        <f>SUM(R36:R39)</f>
        <v>9633580</v>
      </c>
      <c r="S40" s="34">
        <f>SUM(S36:S39)</f>
        <v>2511312</v>
      </c>
      <c r="T40" s="39">
        <f t="shared" si="6"/>
        <v>0.26068315205769815</v>
      </c>
      <c r="U40" s="39">
        <f t="shared" si="7"/>
        <v>3.8277068828803706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15144241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9233727</v>
      </c>
      <c r="K42" s="38">
        <f t="shared" si="2"/>
        <v>0.60971870429161823</v>
      </c>
      <c r="L42" s="33">
        <v>0</v>
      </c>
      <c r="M42" s="38">
        <f t="shared" si="3"/>
        <v>0</v>
      </c>
      <c r="N42" s="33">
        <f t="shared" si="4"/>
        <v>16066563</v>
      </c>
      <c r="O42" s="38">
        <f t="shared" si="5"/>
        <v>1.0609024909204761</v>
      </c>
      <c r="P42" s="33">
        <v>4416144</v>
      </c>
      <c r="Q42" s="33">
        <v>14480992</v>
      </c>
      <c r="R42" s="33">
        <v>14827946</v>
      </c>
      <c r="S42" s="33">
        <v>4558541</v>
      </c>
      <c r="T42" s="38">
        <f t="shared" si="6"/>
        <v>0.30742902624544222</v>
      </c>
      <c r="U42" s="38">
        <f t="shared" si="7"/>
        <v>1.0909026064367464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83203</v>
      </c>
      <c r="K43" s="38">
        <f t="shared" si="2"/>
        <v>0.11518457246883415</v>
      </c>
      <c r="L43" s="33">
        <v>0</v>
      </c>
      <c r="M43" s="38">
        <f t="shared" si="3"/>
        <v>0</v>
      </c>
      <c r="N43" s="33">
        <f t="shared" si="4"/>
        <v>1023272</v>
      </c>
      <c r="O43" s="38">
        <f t="shared" si="5"/>
        <v>1.416597332299663</v>
      </c>
      <c r="P43" s="33">
        <v>702771</v>
      </c>
      <c r="Q43" s="33">
        <v>722345</v>
      </c>
      <c r="R43" s="33">
        <v>722345</v>
      </c>
      <c r="S43" s="33">
        <v>708836</v>
      </c>
      <c r="T43" s="38">
        <f t="shared" si="6"/>
        <v>0.98129841003952401</v>
      </c>
      <c r="U43" s="38">
        <f t="shared" si="7"/>
        <v>-0.88160723763501914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500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557000</v>
      </c>
      <c r="O44" s="38">
        <f t="shared" si="5"/>
        <v>0</v>
      </c>
      <c r="P44" s="33">
        <v>550000</v>
      </c>
      <c r="Q44" s="33">
        <v>0</v>
      </c>
      <c r="R44" s="33">
        <v>3848</v>
      </c>
      <c r="S44" s="33">
        <v>551443</v>
      </c>
      <c r="T44" s="38">
        <f t="shared" si="6"/>
        <v>143.30639293139293</v>
      </c>
      <c r="U44" s="38">
        <f t="shared" si="7"/>
        <v>-0.99909090909090914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2492979</v>
      </c>
      <c r="E45" s="33">
        <v>2516483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1315086</v>
      </c>
      <c r="K45" s="38">
        <f t="shared" si="2"/>
        <v>0.52258886708155783</v>
      </c>
      <c r="L45" s="33">
        <v>0</v>
      </c>
      <c r="M45" s="38">
        <f t="shared" si="3"/>
        <v>0</v>
      </c>
      <c r="N45" s="33">
        <f t="shared" si="4"/>
        <v>1611221</v>
      </c>
      <c r="O45" s="38">
        <f t="shared" si="5"/>
        <v>0.64026699167051793</v>
      </c>
      <c r="P45" s="33">
        <v>123303</v>
      </c>
      <c r="Q45" s="33">
        <v>3973083</v>
      </c>
      <c r="R45" s="33">
        <v>5723083</v>
      </c>
      <c r="S45" s="33">
        <v>361038</v>
      </c>
      <c r="T45" s="38">
        <f t="shared" si="6"/>
        <v>6.3084529789276159E-2</v>
      </c>
      <c r="U45" s="38">
        <f t="shared" si="7"/>
        <v>9.6654825916644356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43868666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62854639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62251735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10632516</v>
      </c>
      <c r="K47" s="39">
        <f t="shared" si="2"/>
        <v>0.17079870946568798</v>
      </c>
      <c r="L47" s="34">
        <f>SUM(L41:L46)</f>
        <v>0</v>
      </c>
      <c r="M47" s="39">
        <f t="shared" si="3"/>
        <v>0</v>
      </c>
      <c r="N47" s="34">
        <f t="shared" si="4"/>
        <v>19258056</v>
      </c>
      <c r="O47" s="39">
        <f t="shared" si="5"/>
        <v>0.30935773918590381</v>
      </c>
      <c r="P47" s="34">
        <f>SUM(P41:P46)</f>
        <v>5792218</v>
      </c>
      <c r="Q47" s="34">
        <f>SUM(Q41:Q46)</f>
        <v>66694327</v>
      </c>
      <c r="R47" s="34">
        <f>SUM(R41:R46)</f>
        <v>84131861</v>
      </c>
      <c r="S47" s="34">
        <f>SUM(S41:S46)</f>
        <v>6179858</v>
      </c>
      <c r="T47" s="39">
        <f t="shared" si="6"/>
        <v>7.3454431252863883E-2</v>
      </c>
      <c r="U47" s="39">
        <f t="shared" si="7"/>
        <v>0.83565535689437098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291892</v>
      </c>
      <c r="K48" s="38">
        <f t="shared" si="2"/>
        <v>3.8396919532899657E-2</v>
      </c>
      <c r="L48" s="33">
        <v>0</v>
      </c>
      <c r="M48" s="38">
        <f t="shared" si="3"/>
        <v>0</v>
      </c>
      <c r="N48" s="33">
        <f t="shared" si="4"/>
        <v>769122</v>
      </c>
      <c r="O48" s="38">
        <f t="shared" si="5"/>
        <v>0.10117411763591619</v>
      </c>
      <c r="P48" s="33">
        <v>2634370</v>
      </c>
      <c r="Q48" s="33">
        <v>5719008</v>
      </c>
      <c r="R48" s="33">
        <v>5193964</v>
      </c>
      <c r="S48" s="33">
        <v>4117633</v>
      </c>
      <c r="T48" s="38">
        <f t="shared" si="6"/>
        <v>0.79277272618755157</v>
      </c>
      <c r="U48" s="38">
        <f t="shared" si="7"/>
        <v>-0.88919855601149422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56979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130205</v>
      </c>
      <c r="O49" s="38">
        <f t="shared" si="5"/>
        <v>0</v>
      </c>
      <c r="P49" s="33">
        <v>28604</v>
      </c>
      <c r="Q49" s="33">
        <v>207151</v>
      </c>
      <c r="R49" s="33">
        <v>207151</v>
      </c>
      <c r="S49" s="33">
        <v>107563</v>
      </c>
      <c r="T49" s="38">
        <f t="shared" si="6"/>
        <v>0.51924924330560795</v>
      </c>
      <c r="U49" s="38">
        <f t="shared" si="7"/>
        <v>0.99199412669556697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-127600</v>
      </c>
      <c r="K50" s="38">
        <f t="shared" si="2"/>
        <v>-0.18740893923015461</v>
      </c>
      <c r="L50" s="33">
        <v>0</v>
      </c>
      <c r="M50" s="38">
        <f t="shared" si="3"/>
        <v>0</v>
      </c>
      <c r="N50" s="33">
        <f t="shared" si="4"/>
        <v>78511</v>
      </c>
      <c r="O50" s="38">
        <f t="shared" si="5"/>
        <v>0.11531084034403347</v>
      </c>
      <c r="P50" s="33">
        <v>8483</v>
      </c>
      <c r="Q50" s="33">
        <v>180864</v>
      </c>
      <c r="R50" s="33">
        <v>1383397</v>
      </c>
      <c r="S50" s="33">
        <v>23677</v>
      </c>
      <c r="T50" s="38">
        <f t="shared" si="6"/>
        <v>1.711511590671369E-2</v>
      </c>
      <c r="U50" s="38">
        <f t="shared" si="7"/>
        <v>-16.041848402687727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6791</v>
      </c>
      <c r="K51" s="38">
        <f t="shared" si="2"/>
        <v>1.3474206349206349E-2</v>
      </c>
      <c r="L51" s="33">
        <v>0</v>
      </c>
      <c r="M51" s="38">
        <f t="shared" si="3"/>
        <v>0</v>
      </c>
      <c r="N51" s="33">
        <f t="shared" si="4"/>
        <v>10357</v>
      </c>
      <c r="O51" s="38">
        <f t="shared" si="5"/>
        <v>2.0549603174603175E-2</v>
      </c>
      <c r="P51" s="33">
        <v>3624</v>
      </c>
      <c r="Q51" s="33">
        <v>503000</v>
      </c>
      <c r="R51" s="33">
        <v>584956</v>
      </c>
      <c r="S51" s="33">
        <v>38722</v>
      </c>
      <c r="T51" s="38">
        <f t="shared" si="6"/>
        <v>6.619643186837984E-2</v>
      </c>
      <c r="U51" s="38">
        <f t="shared" si="7"/>
        <v>0.87389624724061821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1877000</v>
      </c>
      <c r="R52" s="33">
        <v>0</v>
      </c>
      <c r="S52" s="33">
        <v>28800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228062</v>
      </c>
      <c r="K53" s="39">
        <f t="shared" si="2"/>
        <v>2.5954986258977641E-2</v>
      </c>
      <c r="L53" s="34">
        <f>SUM(L48:L52)</f>
        <v>0</v>
      </c>
      <c r="M53" s="39">
        <f t="shared" si="3"/>
        <v>0</v>
      </c>
      <c r="N53" s="34">
        <f t="shared" si="4"/>
        <v>988195</v>
      </c>
      <c r="O53" s="39">
        <f t="shared" si="5"/>
        <v>0.11246322336114921</v>
      </c>
      <c r="P53" s="34">
        <f>SUM(P48:P52)</f>
        <v>2675081</v>
      </c>
      <c r="Q53" s="34">
        <f>SUM(Q48:Q52)</f>
        <v>8487023</v>
      </c>
      <c r="R53" s="34">
        <f>SUM(R48:R52)</f>
        <v>7369468</v>
      </c>
      <c r="S53" s="34">
        <f>SUM(S48:S52)</f>
        <v>4316395</v>
      </c>
      <c r="T53" s="39">
        <f t="shared" si="6"/>
        <v>0.58571324280124426</v>
      </c>
      <c r="U53" s="39">
        <f t="shared" si="7"/>
        <v>-0.9147457591003787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224107865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102053693</v>
      </c>
      <c r="K54" s="39">
        <f t="shared" si="2"/>
        <v>0.45537756115788264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211660334</v>
      </c>
      <c r="O54" s="39">
        <f t="shared" si="5"/>
        <v>0.94445741116671655</v>
      </c>
      <c r="P54" s="34">
        <f>SUM(P8:P9,P11:P18,P20:P26,P28:P34,P36:P39,P41:P46,P48:P52)</f>
        <v>53731453</v>
      </c>
      <c r="Q54" s="34">
        <f>SUM(Q8:Q9,Q11:Q18,Q20:Q26,Q28:Q34,Q36:Q39,Q41:Q46,Q48:Q52)</f>
        <v>186573995</v>
      </c>
      <c r="R54" s="34">
        <f>SUM(R8:R9,R11:R18,R20:R26,R28:R34,R36:R39,R41:R46,R48:R52)</f>
        <v>209575312</v>
      </c>
      <c r="S54" s="34">
        <f>SUM(S8:S9,S11:S18,S20:S26,S28:S34,S36:S39,S41:S46,S48:S52)</f>
        <v>99215619</v>
      </c>
      <c r="T54" s="39">
        <f t="shared" si="6"/>
        <v>0.47341272239165272</v>
      </c>
      <c r="U54" s="39">
        <f t="shared" si="7"/>
        <v>0.89932874139845054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1557013</v>
      </c>
      <c r="K57" s="38">
        <f t="shared" ref="K57:K85" si="10">IF(($E57      =0),0,($J57      /$E57      ))</f>
        <v>0.21167158523700222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5469845</v>
      </c>
      <c r="O57" s="38">
        <f t="shared" ref="O57:O85" si="13">IF(($E57      =0),0,($N57      /$E57      ))</f>
        <v>0.74361020887474316</v>
      </c>
      <c r="P57" s="33">
        <v>1578418</v>
      </c>
      <c r="Q57" s="33">
        <v>7079690</v>
      </c>
      <c r="R57" s="33">
        <v>6977834</v>
      </c>
      <c r="S57" s="33">
        <v>5040153</v>
      </c>
      <c r="T57" s="38">
        <f t="shared" ref="T57:T85" si="14">IF(($R57      =0),0,($S57      /$R57      ))</f>
        <v>0.72230910050310737</v>
      </c>
      <c r="U57" s="38">
        <f t="shared" ref="U57:U85" si="15">IF(($P57      =0),0,(($J57      /$P57      )-1))</f>
        <v>-1.3561046566878954E-2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1557013</v>
      </c>
      <c r="K58" s="39">
        <f t="shared" si="10"/>
        <v>0.21167158523700222</v>
      </c>
      <c r="L58" s="34">
        <f>L57</f>
        <v>0</v>
      </c>
      <c r="M58" s="39">
        <f t="shared" si="11"/>
        <v>0</v>
      </c>
      <c r="N58" s="34">
        <f t="shared" si="12"/>
        <v>5469845</v>
      </c>
      <c r="O58" s="39">
        <f t="shared" si="13"/>
        <v>0.74361020887474316</v>
      </c>
      <c r="P58" s="34">
        <f>P57</f>
        <v>1578418</v>
      </c>
      <c r="Q58" s="34">
        <f>Q57</f>
        <v>7079690</v>
      </c>
      <c r="R58" s="34">
        <f>R57</f>
        <v>6977834</v>
      </c>
      <c r="S58" s="34">
        <f>S57</f>
        <v>5040153</v>
      </c>
      <c r="T58" s="39">
        <f t="shared" si="14"/>
        <v>0.72230910050310737</v>
      </c>
      <c r="U58" s="39">
        <f t="shared" si="15"/>
        <v>-1.3561046566878954E-2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4150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12790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3077000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-5460000</v>
      </c>
      <c r="K60" s="38">
        <f t="shared" si="10"/>
        <v>-1.7744556386090349</v>
      </c>
      <c r="L60" s="33">
        <v>0</v>
      </c>
      <c r="M60" s="38">
        <f t="shared" si="11"/>
        <v>0</v>
      </c>
      <c r="N60" s="33">
        <f t="shared" si="12"/>
        <v>-5040553</v>
      </c>
      <c r="O60" s="38">
        <f t="shared" si="13"/>
        <v>-1.6381387715307116</v>
      </c>
      <c r="P60" s="33">
        <v>2</v>
      </c>
      <c r="Q60" s="33">
        <v>149407</v>
      </c>
      <c r="R60" s="33">
        <v>149407</v>
      </c>
      <c r="S60" s="33">
        <v>-3</v>
      </c>
      <c r="T60" s="38">
        <f t="shared" si="14"/>
        <v>-2.0079380484180795E-5</v>
      </c>
      <c r="U60" s="38">
        <f t="shared" si="15"/>
        <v>-2730001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102900</v>
      </c>
      <c r="E61" s="33">
        <v>98000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11683</v>
      </c>
      <c r="K61" s="38">
        <f t="shared" si="10"/>
        <v>0.11921428571428572</v>
      </c>
      <c r="L61" s="33">
        <v>0</v>
      </c>
      <c r="M61" s="38">
        <f t="shared" si="11"/>
        <v>0</v>
      </c>
      <c r="N61" s="33">
        <f t="shared" si="12"/>
        <v>48212</v>
      </c>
      <c r="O61" s="38">
        <f t="shared" si="13"/>
        <v>0.49195918367346941</v>
      </c>
      <c r="P61" s="33">
        <v>13921</v>
      </c>
      <c r="Q61" s="33">
        <v>2460000</v>
      </c>
      <c r="R61" s="33">
        <v>2460000</v>
      </c>
      <c r="S61" s="33">
        <v>37887</v>
      </c>
      <c r="T61" s="38">
        <f t="shared" si="14"/>
        <v>1.5401219512195122E-2</v>
      </c>
      <c r="U61" s="38">
        <f t="shared" si="15"/>
        <v>-0.16076431290855542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3175000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-5444167</v>
      </c>
      <c r="K63" s="39">
        <f t="shared" si="10"/>
        <v>-1.7146982677165354</v>
      </c>
      <c r="L63" s="34">
        <f>SUM(L59:L62)</f>
        <v>0</v>
      </c>
      <c r="M63" s="39">
        <f t="shared" si="11"/>
        <v>0</v>
      </c>
      <c r="N63" s="34">
        <f t="shared" si="12"/>
        <v>-4979551</v>
      </c>
      <c r="O63" s="39">
        <f t="shared" si="13"/>
        <v>-1.5683625196850395</v>
      </c>
      <c r="P63" s="34">
        <f>SUM(P59:P62)</f>
        <v>13923</v>
      </c>
      <c r="Q63" s="34">
        <f>SUM(Q59:Q62)</f>
        <v>2609407</v>
      </c>
      <c r="R63" s="34">
        <f>SUM(R59:R62)</f>
        <v>2609407</v>
      </c>
      <c r="S63" s="34">
        <f>SUM(S59:S62)</f>
        <v>37884</v>
      </c>
      <c r="T63" s="39">
        <f t="shared" si="14"/>
        <v>1.4518241117617911E-2</v>
      </c>
      <c r="U63" s="39">
        <f t="shared" si="15"/>
        <v>-392.01967966673851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62584</v>
      </c>
      <c r="K65" s="38">
        <f t="shared" si="10"/>
        <v>4.9580556917740985E-2</v>
      </c>
      <c r="L65" s="33">
        <v>0</v>
      </c>
      <c r="M65" s="38">
        <f t="shared" si="11"/>
        <v>0</v>
      </c>
      <c r="N65" s="33">
        <f t="shared" si="12"/>
        <v>262741</v>
      </c>
      <c r="O65" s="38">
        <f t="shared" si="13"/>
        <v>0.2081497683932664</v>
      </c>
      <c r="P65" s="33">
        <v>-4771481</v>
      </c>
      <c r="Q65" s="33">
        <v>1387324</v>
      </c>
      <c r="R65" s="33">
        <v>1514063</v>
      </c>
      <c r="S65" s="33">
        <v>-9796486</v>
      </c>
      <c r="T65" s="38">
        <f t="shared" si="14"/>
        <v>-6.4703291738851023</v>
      </c>
      <c r="U65" s="38">
        <f t="shared" si="15"/>
        <v>-1.013116263063816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30000</v>
      </c>
      <c r="E66" s="33">
        <v>45000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-230206</v>
      </c>
      <c r="K66" s="38">
        <f t="shared" si="10"/>
        <v>-5.1156888888888892</v>
      </c>
      <c r="L66" s="33">
        <v>0</v>
      </c>
      <c r="M66" s="38">
        <f t="shared" si="11"/>
        <v>0</v>
      </c>
      <c r="N66" s="33">
        <f t="shared" si="12"/>
        <v>91879</v>
      </c>
      <c r="O66" s="38">
        <f t="shared" si="13"/>
        <v>2.0417555555555555</v>
      </c>
      <c r="P66" s="33">
        <v>109866</v>
      </c>
      <c r="Q66" s="33">
        <v>40000</v>
      </c>
      <c r="R66" s="33">
        <v>15000</v>
      </c>
      <c r="S66" s="33">
        <v>337060</v>
      </c>
      <c r="T66" s="38">
        <f t="shared" si="14"/>
        <v>22.470666666666666</v>
      </c>
      <c r="U66" s="38">
        <f t="shared" si="15"/>
        <v>-3.0953343163490068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437838</v>
      </c>
      <c r="K67" s="38">
        <f t="shared" si="10"/>
        <v>3.6215080046743009E-2</v>
      </c>
      <c r="L67" s="33">
        <v>0</v>
      </c>
      <c r="M67" s="38">
        <f t="shared" si="11"/>
        <v>0</v>
      </c>
      <c r="N67" s="33">
        <f t="shared" si="12"/>
        <v>2341748</v>
      </c>
      <c r="O67" s="38">
        <f t="shared" si="13"/>
        <v>0.19369399474074966</v>
      </c>
      <c r="P67" s="33">
        <v>844564</v>
      </c>
      <c r="Q67" s="33">
        <v>11405600</v>
      </c>
      <c r="R67" s="33">
        <v>11405600</v>
      </c>
      <c r="S67" s="33">
        <v>2367234</v>
      </c>
      <c r="T67" s="38">
        <f t="shared" si="14"/>
        <v>0.20755015080311426</v>
      </c>
      <c r="U67" s="38">
        <f t="shared" si="15"/>
        <v>-0.48158102879118692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784815</v>
      </c>
      <c r="E68" s="33">
        <v>804815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140985</v>
      </c>
      <c r="K68" s="38">
        <f t="shared" si="10"/>
        <v>0.17517690400899585</v>
      </c>
      <c r="L68" s="33">
        <v>0</v>
      </c>
      <c r="M68" s="38">
        <f t="shared" si="11"/>
        <v>0</v>
      </c>
      <c r="N68" s="33">
        <f t="shared" si="12"/>
        <v>470699</v>
      </c>
      <c r="O68" s="38">
        <f t="shared" si="13"/>
        <v>0.58485366202170685</v>
      </c>
      <c r="P68" s="33">
        <v>210989</v>
      </c>
      <c r="Q68" s="33">
        <v>781343</v>
      </c>
      <c r="R68" s="33">
        <v>781343</v>
      </c>
      <c r="S68" s="33">
        <v>600379</v>
      </c>
      <c r="T68" s="38">
        <f t="shared" si="14"/>
        <v>0.76839365041985397</v>
      </c>
      <c r="U68" s="38">
        <f t="shared" si="15"/>
        <v>-0.33178980894738586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14202020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411201</v>
      </c>
      <c r="K70" s="39">
        <f t="shared" si="10"/>
        <v>2.8953698135898976E-2</v>
      </c>
      <c r="L70" s="34">
        <f>SUM(L64:L69)</f>
        <v>0</v>
      </c>
      <c r="M70" s="39">
        <f t="shared" si="11"/>
        <v>0</v>
      </c>
      <c r="N70" s="34">
        <f t="shared" si="12"/>
        <v>3167067</v>
      </c>
      <c r="O70" s="39">
        <f t="shared" si="13"/>
        <v>0.22300116462306066</v>
      </c>
      <c r="P70" s="34">
        <f>SUM(P64:P69)</f>
        <v>-3606062</v>
      </c>
      <c r="Q70" s="34">
        <f>SUM(Q64:Q69)</f>
        <v>13614267</v>
      </c>
      <c r="R70" s="34">
        <f>SUM(R64:R69)</f>
        <v>13716006</v>
      </c>
      <c r="S70" s="34">
        <f>SUM(S64:S69)</f>
        <v>-6491813</v>
      </c>
      <c r="T70" s="39">
        <f t="shared" si="14"/>
        <v>-0.47330199476436507</v>
      </c>
      <c r="U70" s="39">
        <f t="shared" si="15"/>
        <v>-1.1140304853327536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30000</v>
      </c>
      <c r="E71" s="33">
        <v>1291375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266095</v>
      </c>
      <c r="K71" s="38">
        <f t="shared" si="10"/>
        <v>0.20605556093311392</v>
      </c>
      <c r="L71" s="33">
        <v>0</v>
      </c>
      <c r="M71" s="38">
        <f t="shared" si="11"/>
        <v>0</v>
      </c>
      <c r="N71" s="33">
        <f t="shared" si="12"/>
        <v>912282</v>
      </c>
      <c r="O71" s="38">
        <f t="shared" si="13"/>
        <v>0.70644235795179555</v>
      </c>
      <c r="P71" s="33">
        <v>319157</v>
      </c>
      <c r="Q71" s="33">
        <v>856944</v>
      </c>
      <c r="R71" s="33">
        <v>1281700</v>
      </c>
      <c r="S71" s="33">
        <v>908945</v>
      </c>
      <c r="T71" s="38">
        <f t="shared" si="14"/>
        <v>0.70917141296715303</v>
      </c>
      <c r="U71" s="38">
        <f t="shared" si="15"/>
        <v>-0.16625673257989015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998146</v>
      </c>
      <c r="E72" s="33">
        <v>5794090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3216482</v>
      </c>
      <c r="K72" s="38">
        <f t="shared" si="10"/>
        <v>0.55513152194736359</v>
      </c>
      <c r="L72" s="33">
        <v>0</v>
      </c>
      <c r="M72" s="38">
        <f t="shared" si="11"/>
        <v>0</v>
      </c>
      <c r="N72" s="33">
        <f t="shared" si="12"/>
        <v>8273512</v>
      </c>
      <c r="O72" s="38">
        <f t="shared" si="13"/>
        <v>1.4279225900874857</v>
      </c>
      <c r="P72" s="33">
        <v>266580</v>
      </c>
      <c r="Q72" s="33">
        <v>4459893</v>
      </c>
      <c r="R72" s="33">
        <v>33079893</v>
      </c>
      <c r="S72" s="33">
        <v>823730</v>
      </c>
      <c r="T72" s="38">
        <f t="shared" si="14"/>
        <v>2.4901229275439314E-2</v>
      </c>
      <c r="U72" s="38">
        <f t="shared" si="15"/>
        <v>11.06572886188011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2059639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2300004</v>
      </c>
      <c r="R73" s="33">
        <v>2300004</v>
      </c>
      <c r="S73" s="33">
        <v>1</v>
      </c>
      <c r="T73" s="38">
        <f t="shared" si="14"/>
        <v>4.347818525532999E-7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2992000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531556</v>
      </c>
      <c r="K74" s="38">
        <f t="shared" si="10"/>
        <v>0.17765909090909091</v>
      </c>
      <c r="L74" s="33">
        <v>0</v>
      </c>
      <c r="M74" s="38">
        <f t="shared" si="11"/>
        <v>0</v>
      </c>
      <c r="N74" s="33">
        <f t="shared" si="12"/>
        <v>1681067</v>
      </c>
      <c r="O74" s="38">
        <f t="shared" si="13"/>
        <v>0.56185394385026743</v>
      </c>
      <c r="P74" s="33">
        <v>663786</v>
      </c>
      <c r="Q74" s="33">
        <v>2690112</v>
      </c>
      <c r="R74" s="33">
        <v>1573520</v>
      </c>
      <c r="S74" s="33">
        <v>1744740</v>
      </c>
      <c r="T74" s="38">
        <f t="shared" si="14"/>
        <v>1.108813361126646</v>
      </c>
      <c r="U74" s="38">
        <f t="shared" si="15"/>
        <v>-0.1992057681240641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221260</v>
      </c>
      <c r="E75" s="33">
        <v>4259597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575144</v>
      </c>
      <c r="K75" s="38">
        <f t="shared" si="10"/>
        <v>0.13502310195072445</v>
      </c>
      <c r="L75" s="33">
        <v>0</v>
      </c>
      <c r="M75" s="38">
        <f t="shared" si="11"/>
        <v>0</v>
      </c>
      <c r="N75" s="33">
        <f t="shared" si="12"/>
        <v>698819</v>
      </c>
      <c r="O75" s="38">
        <f t="shared" si="13"/>
        <v>0.16405753877655563</v>
      </c>
      <c r="P75" s="33">
        <v>65364</v>
      </c>
      <c r="Q75" s="33">
        <v>212955</v>
      </c>
      <c r="R75" s="33">
        <v>212955</v>
      </c>
      <c r="S75" s="33">
        <v>171034</v>
      </c>
      <c r="T75" s="38">
        <f t="shared" si="14"/>
        <v>0.80314620459721542</v>
      </c>
      <c r="U75" s="38">
        <f t="shared" si="15"/>
        <v>7.7990943026742556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16396701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4589277</v>
      </c>
      <c r="K78" s="39">
        <f t="shared" si="10"/>
        <v>0.27989026573089304</v>
      </c>
      <c r="L78" s="34">
        <f>SUM(L71:L77)</f>
        <v>0</v>
      </c>
      <c r="M78" s="39">
        <f t="shared" si="11"/>
        <v>0</v>
      </c>
      <c r="N78" s="34">
        <f t="shared" si="12"/>
        <v>11565680</v>
      </c>
      <c r="O78" s="39">
        <f t="shared" si="13"/>
        <v>0.70536628069268326</v>
      </c>
      <c r="P78" s="34">
        <f>SUM(P71:P77)</f>
        <v>1314887</v>
      </c>
      <c r="Q78" s="34">
        <f>SUM(Q71:Q77)</f>
        <v>10519908</v>
      </c>
      <c r="R78" s="34">
        <f>SUM(R71:R77)</f>
        <v>38448072</v>
      </c>
      <c r="S78" s="34">
        <f>SUM(S71:S77)</f>
        <v>3648450</v>
      </c>
      <c r="T78" s="39">
        <f t="shared" si="14"/>
        <v>9.4892924669928838E-2</v>
      </c>
      <c r="U78" s="39">
        <f t="shared" si="15"/>
        <v>2.4902444088351317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430751</v>
      </c>
      <c r="K79" s="38">
        <f t="shared" si="10"/>
        <v>0.14116485394919848</v>
      </c>
      <c r="L79" s="33">
        <v>0</v>
      </c>
      <c r="M79" s="38">
        <f t="shared" si="11"/>
        <v>0</v>
      </c>
      <c r="N79" s="33">
        <f t="shared" si="12"/>
        <v>1217427</v>
      </c>
      <c r="O79" s="38">
        <f t="shared" si="13"/>
        <v>0.39897273517371018</v>
      </c>
      <c r="P79" s="33">
        <v>520933</v>
      </c>
      <c r="Q79" s="33">
        <v>1529209</v>
      </c>
      <c r="R79" s="33">
        <v>2879971</v>
      </c>
      <c r="S79" s="33">
        <v>1785407</v>
      </c>
      <c r="T79" s="38">
        <f t="shared" si="14"/>
        <v>0.61993922855473194</v>
      </c>
      <c r="U79" s="38">
        <f t="shared" si="15"/>
        <v>-0.17311631246244719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170047</v>
      </c>
      <c r="K80" s="38">
        <f t="shared" si="10"/>
        <v>0.23170480790848827</v>
      </c>
      <c r="L80" s="33">
        <v>0</v>
      </c>
      <c r="M80" s="38">
        <f t="shared" si="11"/>
        <v>0</v>
      </c>
      <c r="N80" s="33">
        <f t="shared" si="12"/>
        <v>649469</v>
      </c>
      <c r="O80" s="38">
        <f t="shared" si="13"/>
        <v>0.88496174520878323</v>
      </c>
      <c r="P80" s="33">
        <v>283462</v>
      </c>
      <c r="Q80" s="33">
        <v>579022</v>
      </c>
      <c r="R80" s="33">
        <v>1467790</v>
      </c>
      <c r="S80" s="33">
        <v>757234</v>
      </c>
      <c r="T80" s="38">
        <f t="shared" si="14"/>
        <v>0.51590077599656625</v>
      </c>
      <c r="U80" s="38">
        <f t="shared" si="15"/>
        <v>-0.4001065398536664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125720</v>
      </c>
      <c r="K81" s="38">
        <f t="shared" si="10"/>
        <v>0.17468389606780604</v>
      </c>
      <c r="L81" s="33">
        <v>0</v>
      </c>
      <c r="M81" s="38">
        <f t="shared" si="11"/>
        <v>0</v>
      </c>
      <c r="N81" s="33">
        <f t="shared" si="12"/>
        <v>308445</v>
      </c>
      <c r="O81" s="38">
        <f t="shared" si="13"/>
        <v>0.42857440600250102</v>
      </c>
      <c r="P81" s="33">
        <v>146142</v>
      </c>
      <c r="Q81" s="33">
        <v>726340</v>
      </c>
      <c r="R81" s="33">
        <v>810340</v>
      </c>
      <c r="S81" s="33">
        <v>379982</v>
      </c>
      <c r="T81" s="38">
        <f t="shared" si="14"/>
        <v>0.46891675099341018</v>
      </c>
      <c r="U81" s="38">
        <f t="shared" si="15"/>
        <v>-0.13974080004379308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726518</v>
      </c>
      <c r="K84" s="39">
        <f t="shared" si="10"/>
        <v>0.16126929217964311</v>
      </c>
      <c r="L84" s="34">
        <f>SUM(L79:L83)</f>
        <v>0</v>
      </c>
      <c r="M84" s="39">
        <f t="shared" si="11"/>
        <v>0</v>
      </c>
      <c r="N84" s="34">
        <f t="shared" si="12"/>
        <v>2175341</v>
      </c>
      <c r="O84" s="39">
        <f t="shared" si="13"/>
        <v>0.48287269320148574</v>
      </c>
      <c r="P84" s="34">
        <f>SUM(P79:P83)</f>
        <v>950537</v>
      </c>
      <c r="Q84" s="34">
        <f>SUM(Q79:Q83)</f>
        <v>2834571</v>
      </c>
      <c r="R84" s="34">
        <f>SUM(R79:R83)</f>
        <v>5158101</v>
      </c>
      <c r="S84" s="34">
        <f>SUM(S79:S83)</f>
        <v>2922623</v>
      </c>
      <c r="T84" s="39">
        <f t="shared" si="14"/>
        <v>0.56660833124438625</v>
      </c>
      <c r="U84" s="39">
        <f t="shared" si="15"/>
        <v>-0.23567625458030561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45634516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1839842</v>
      </c>
      <c r="K85" s="39">
        <f t="shared" si="10"/>
        <v>4.031689522027581E-2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17398382</v>
      </c>
      <c r="O85" s="39">
        <f t="shared" si="13"/>
        <v>0.38125488172154604</v>
      </c>
      <c r="P85" s="34">
        <f>SUM(P57,P59:P62,P64:P69,P71:P77,P79:P83)</f>
        <v>251703</v>
      </c>
      <c r="Q85" s="34">
        <f>SUM(Q57,Q59:Q62,Q64:Q69,Q71:Q77,Q79:Q83)</f>
        <v>36657843</v>
      </c>
      <c r="R85" s="34">
        <f>SUM(R57,R59:R62,R64:R69,R71:R77,R79:R83)</f>
        <v>66909420</v>
      </c>
      <c r="S85" s="34">
        <f>SUM(S57,S59:S62,S64:S69,S71:S77,S79:S83)</f>
        <v>5157297</v>
      </c>
      <c r="T85" s="39">
        <f t="shared" si="14"/>
        <v>7.7078788009222021E-2</v>
      </c>
      <c r="U85" s="39">
        <f t="shared" si="15"/>
        <v>6.309575173915289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44829699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7845231</v>
      </c>
      <c r="K88" s="38">
        <f t="shared" ref="K88:K99" si="18">IF(($E88      =0),0,($J88      /$E88      ))</f>
        <v>0.17500075117613437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28564769</v>
      </c>
      <c r="O88" s="38">
        <f t="shared" ref="O88:O99" si="21">IF(($E88      =0),0,($N88      /$E88      ))</f>
        <v>0.63718404622792579</v>
      </c>
      <c r="P88" s="33">
        <v>9178325</v>
      </c>
      <c r="Q88" s="33">
        <v>236844290</v>
      </c>
      <c r="R88" s="33">
        <v>123236323</v>
      </c>
      <c r="S88" s="33">
        <v>103035237</v>
      </c>
      <c r="T88" s="38">
        <f t="shared" ref="T88:T99" si="22">IF(($R88      =0),0,($S88      /$R88      ))</f>
        <v>0.83607847501259835</v>
      </c>
      <c r="U88" s="38">
        <f t="shared" ref="U88:U99" si="23">IF(($P88      =0),0,(($J88      /$P88      )-1))</f>
        <v>-0.14524371276894199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131567000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57992588</v>
      </c>
      <c r="K89" s="38">
        <f t="shared" si="18"/>
        <v>0.4407836919592299</v>
      </c>
      <c r="L89" s="33">
        <v>0</v>
      </c>
      <c r="M89" s="38">
        <f t="shared" si="19"/>
        <v>0</v>
      </c>
      <c r="N89" s="33">
        <f t="shared" si="20"/>
        <v>156869640</v>
      </c>
      <c r="O89" s="38">
        <f t="shared" si="21"/>
        <v>1.1923175264313999</v>
      </c>
      <c r="P89" s="33">
        <v>31889955</v>
      </c>
      <c r="Q89" s="33">
        <v>128564259</v>
      </c>
      <c r="R89" s="33">
        <v>99029000</v>
      </c>
      <c r="S89" s="33">
        <v>93112873</v>
      </c>
      <c r="T89" s="38">
        <f t="shared" si="22"/>
        <v>0.94025864140807236</v>
      </c>
      <c r="U89" s="38">
        <f t="shared" si="23"/>
        <v>0.81852210202240805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47978087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4264276</v>
      </c>
      <c r="K90" s="38">
        <f t="shared" si="18"/>
        <v>8.8879658749211901E-2</v>
      </c>
      <c r="L90" s="33">
        <v>0</v>
      </c>
      <c r="M90" s="38">
        <f t="shared" si="19"/>
        <v>0</v>
      </c>
      <c r="N90" s="33">
        <f t="shared" si="20"/>
        <v>18727311</v>
      </c>
      <c r="O90" s="38">
        <f t="shared" si="21"/>
        <v>0.39033050650810652</v>
      </c>
      <c r="P90" s="33">
        <v>7384512</v>
      </c>
      <c r="Q90" s="33">
        <v>36744731</v>
      </c>
      <c r="R90" s="33">
        <v>39697294</v>
      </c>
      <c r="S90" s="33">
        <v>19068300</v>
      </c>
      <c r="T90" s="38">
        <f t="shared" si="22"/>
        <v>0.4803425644075387</v>
      </c>
      <c r="U90" s="38">
        <f t="shared" si="23"/>
        <v>-0.42253787386356745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224374786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70102095</v>
      </c>
      <c r="K91" s="39">
        <f t="shared" si="18"/>
        <v>0.31243303336231371</v>
      </c>
      <c r="L91" s="34">
        <f>SUM(L88:L90)</f>
        <v>0</v>
      </c>
      <c r="M91" s="39">
        <f t="shared" si="19"/>
        <v>0</v>
      </c>
      <c r="N91" s="34">
        <f t="shared" si="20"/>
        <v>204161720</v>
      </c>
      <c r="O91" s="39">
        <f t="shared" si="21"/>
        <v>0.90991382605708648</v>
      </c>
      <c r="P91" s="34">
        <f>SUM(P88:P90)</f>
        <v>48452792</v>
      </c>
      <c r="Q91" s="34">
        <f>SUM(Q88:Q90)</f>
        <v>402153280</v>
      </c>
      <c r="R91" s="34">
        <f>SUM(R88:R90)</f>
        <v>261962617</v>
      </c>
      <c r="S91" s="34">
        <f>SUM(S88:S90)</f>
        <v>215216410</v>
      </c>
      <c r="T91" s="39">
        <f t="shared" si="22"/>
        <v>0.8215539013339449</v>
      </c>
      <c r="U91" s="39">
        <f t="shared" si="23"/>
        <v>0.44681229102339448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76254063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-2950102</v>
      </c>
      <c r="K92" s="38">
        <f t="shared" si="18"/>
        <v>-3.8687800806102624E-2</v>
      </c>
      <c r="L92" s="33">
        <v>0</v>
      </c>
      <c r="M92" s="38">
        <f t="shared" si="19"/>
        <v>0</v>
      </c>
      <c r="N92" s="33">
        <f t="shared" si="20"/>
        <v>7895406</v>
      </c>
      <c r="O92" s="38">
        <f t="shared" si="21"/>
        <v>0.10354079100021202</v>
      </c>
      <c r="P92" s="33">
        <v>6496479</v>
      </c>
      <c r="Q92" s="33">
        <v>212697254</v>
      </c>
      <c r="R92" s="33">
        <v>212697254</v>
      </c>
      <c r="S92" s="33">
        <v>17522736</v>
      </c>
      <c r="T92" s="38">
        <f t="shared" si="22"/>
        <v>8.2383461330441055E-2</v>
      </c>
      <c r="U92" s="38">
        <f t="shared" si="23"/>
        <v>-1.4541078328737767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208585</v>
      </c>
      <c r="K93" s="38">
        <f t="shared" si="18"/>
        <v>1.4656609794790599E-2</v>
      </c>
      <c r="L93" s="33">
        <v>0</v>
      </c>
      <c r="M93" s="38">
        <f t="shared" si="19"/>
        <v>0</v>
      </c>
      <c r="N93" s="33">
        <f t="shared" si="20"/>
        <v>19654447</v>
      </c>
      <c r="O93" s="38">
        <f t="shared" si="21"/>
        <v>1.3810559743576609</v>
      </c>
      <c r="P93" s="33">
        <v>265266</v>
      </c>
      <c r="Q93" s="33">
        <v>10545318</v>
      </c>
      <c r="R93" s="33">
        <v>13598449</v>
      </c>
      <c r="S93" s="33">
        <v>10543330</v>
      </c>
      <c r="T93" s="38">
        <f t="shared" si="22"/>
        <v>0.77533327514042227</v>
      </c>
      <c r="U93" s="38">
        <f t="shared" si="23"/>
        <v>-0.21367608362926271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11005137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2541696</v>
      </c>
      <c r="K94" s="38">
        <f t="shared" si="18"/>
        <v>0.23095541654774493</v>
      </c>
      <c r="L94" s="33">
        <v>0</v>
      </c>
      <c r="M94" s="38">
        <f t="shared" si="19"/>
        <v>0</v>
      </c>
      <c r="N94" s="33">
        <f t="shared" si="20"/>
        <v>5718966</v>
      </c>
      <c r="O94" s="38">
        <f t="shared" si="21"/>
        <v>0.51966331723085324</v>
      </c>
      <c r="P94" s="33">
        <v>596659</v>
      </c>
      <c r="Q94" s="33">
        <v>9324262</v>
      </c>
      <c r="R94" s="33">
        <v>11155408</v>
      </c>
      <c r="S94" s="33">
        <v>1763097</v>
      </c>
      <c r="T94" s="38">
        <f t="shared" si="22"/>
        <v>0.15804863434847027</v>
      </c>
      <c r="U94" s="38">
        <f t="shared" si="23"/>
        <v>3.2598804342178695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4910831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96098</v>
      </c>
      <c r="K95" s="38">
        <f t="shared" si="18"/>
        <v>1.9568582180897694E-2</v>
      </c>
      <c r="L95" s="33">
        <v>0</v>
      </c>
      <c r="M95" s="38">
        <f t="shared" si="19"/>
        <v>0</v>
      </c>
      <c r="N95" s="33">
        <f t="shared" si="20"/>
        <v>2059369</v>
      </c>
      <c r="O95" s="38">
        <f t="shared" si="21"/>
        <v>0.41935244768146163</v>
      </c>
      <c r="P95" s="33">
        <v>59764</v>
      </c>
      <c r="Q95" s="33">
        <v>5243998</v>
      </c>
      <c r="R95" s="33">
        <v>4863998</v>
      </c>
      <c r="S95" s="33">
        <v>2817896</v>
      </c>
      <c r="T95" s="38">
        <f t="shared" si="22"/>
        <v>0.57933740926702681</v>
      </c>
      <c r="U95" s="38">
        <f t="shared" si="23"/>
        <v>0.60795796800749624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106401494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-103723</v>
      </c>
      <c r="K96" s="39">
        <f t="shared" si="18"/>
        <v>-9.7482653768000667E-4</v>
      </c>
      <c r="L96" s="34">
        <f>SUM(L92:L95)</f>
        <v>0</v>
      </c>
      <c r="M96" s="39">
        <f t="shared" si="19"/>
        <v>0</v>
      </c>
      <c r="N96" s="34">
        <f t="shared" si="20"/>
        <v>35328188</v>
      </c>
      <c r="O96" s="39">
        <f t="shared" si="21"/>
        <v>0.33202717999429593</v>
      </c>
      <c r="P96" s="34">
        <f>SUM(P92:P95)</f>
        <v>7418168</v>
      </c>
      <c r="Q96" s="34">
        <f>SUM(Q92:Q95)</f>
        <v>237810832</v>
      </c>
      <c r="R96" s="34">
        <f>SUM(R92:R95)</f>
        <v>242315109</v>
      </c>
      <c r="S96" s="34">
        <f>SUM(S92:S95)</f>
        <v>32647059</v>
      </c>
      <c r="T96" s="39">
        <f t="shared" si="22"/>
        <v>0.13472977039991343</v>
      </c>
      <c r="U96" s="39">
        <f t="shared" si="23"/>
        <v>-1.0139822932023108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20291657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3877137</v>
      </c>
      <c r="K97" s="38">
        <f t="shared" si="18"/>
        <v>0.19107049759415901</v>
      </c>
      <c r="L97" s="33">
        <v>0</v>
      </c>
      <c r="M97" s="38">
        <f t="shared" si="19"/>
        <v>0</v>
      </c>
      <c r="N97" s="33">
        <f t="shared" si="20"/>
        <v>12237046</v>
      </c>
      <c r="O97" s="38">
        <f t="shared" si="21"/>
        <v>0.60305799570729979</v>
      </c>
      <c r="P97" s="33">
        <v>2962496</v>
      </c>
      <c r="Q97" s="33">
        <v>10025468</v>
      </c>
      <c r="R97" s="33">
        <v>15545373</v>
      </c>
      <c r="S97" s="33">
        <v>9791581</v>
      </c>
      <c r="T97" s="38">
        <f t="shared" si="22"/>
        <v>0.62987108768634881</v>
      </c>
      <c r="U97" s="38">
        <f t="shared" si="23"/>
        <v>0.30873999492319992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19604504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198244</v>
      </c>
      <c r="K98" s="38">
        <f t="shared" si="18"/>
        <v>1.0112166061431598E-2</v>
      </c>
      <c r="L98" s="33">
        <v>0</v>
      </c>
      <c r="M98" s="38">
        <f t="shared" si="19"/>
        <v>0</v>
      </c>
      <c r="N98" s="33">
        <f t="shared" si="20"/>
        <v>519313</v>
      </c>
      <c r="O98" s="38">
        <f t="shared" si="21"/>
        <v>2.6489474051473071E-2</v>
      </c>
      <c r="P98" s="33">
        <v>152451</v>
      </c>
      <c r="Q98" s="33">
        <v>17901232</v>
      </c>
      <c r="R98" s="33">
        <v>17641019</v>
      </c>
      <c r="S98" s="33">
        <v>31714660</v>
      </c>
      <c r="T98" s="38">
        <f t="shared" si="22"/>
        <v>1.7977793686407797</v>
      </c>
      <c r="U98" s="38">
        <f t="shared" si="23"/>
        <v>0.30037848226643304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43038609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14065642</v>
      </c>
      <c r="K99" s="38">
        <f t="shared" si="18"/>
        <v>0.32681451205823125</v>
      </c>
      <c r="L99" s="33">
        <v>0</v>
      </c>
      <c r="M99" s="38">
        <f t="shared" si="19"/>
        <v>0</v>
      </c>
      <c r="N99" s="33">
        <f t="shared" si="20"/>
        <v>35589104</v>
      </c>
      <c r="O99" s="38">
        <f t="shared" si="21"/>
        <v>0.82691111136979356</v>
      </c>
      <c r="P99" s="33">
        <v>10412427</v>
      </c>
      <c r="Q99" s="33">
        <v>30144501</v>
      </c>
      <c r="R99" s="33">
        <v>29903876</v>
      </c>
      <c r="S99" s="33">
        <v>11293882</v>
      </c>
      <c r="T99" s="38">
        <f t="shared" si="22"/>
        <v>0.37767284749308083</v>
      </c>
      <c r="U99" s="38">
        <f t="shared" si="23"/>
        <v>0.35085143934262386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82934770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18141023</v>
      </c>
      <c r="K101" s="39">
        <f>IF(($E101     =0),0,($J101     /$E101     ))</f>
        <v>0.21873844950676297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48345463</v>
      </c>
      <c r="O101" s="39">
        <f>IF(($E101     =0),0,($N101     /$E101     ))</f>
        <v>0.58293358744468693</v>
      </c>
      <c r="P101" s="34">
        <f>SUM(P97:P100)</f>
        <v>13527374</v>
      </c>
      <c r="Q101" s="34">
        <f>SUM(Q97:Q100)</f>
        <v>58071201</v>
      </c>
      <c r="R101" s="34">
        <f>SUM(R97:R100)</f>
        <v>63090268</v>
      </c>
      <c r="S101" s="34">
        <f>SUM(S97:S100)</f>
        <v>52800123</v>
      </c>
      <c r="T101" s="39">
        <f>IF(($R101     =0),0,($S101     /$R101     ))</f>
        <v>0.83689806167886305</v>
      </c>
      <c r="U101" s="39">
        <f>IF(($P101     =0),0,(($J101     /$P101     )-1))</f>
        <v>0.34106020872935128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413711050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88139395</v>
      </c>
      <c r="K102" s="39">
        <f>IF(($E102     =0),0,($J102     /$E102     ))</f>
        <v>0.21304578400794469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287835371</v>
      </c>
      <c r="O102" s="39">
        <f>IF(($E102     =0),0,($N102     /$E102     ))</f>
        <v>0.69574010894802063</v>
      </c>
      <c r="P102" s="34">
        <f>SUM(P88:P90,P92:P95,P97:P100)</f>
        <v>69398334</v>
      </c>
      <c r="Q102" s="34">
        <f>SUM(Q88:Q90,Q92:Q95,Q97:Q100)</f>
        <v>698035313</v>
      </c>
      <c r="R102" s="34">
        <f>SUM(R88:R90,R92:R95,R97:R100)</f>
        <v>567367994</v>
      </c>
      <c r="S102" s="34">
        <f>SUM(S88:S90,S92:S95,S97:S100)</f>
        <v>300663592</v>
      </c>
      <c r="T102" s="39">
        <f>IF(($R102     =0),0,($S102     /$R102     ))</f>
        <v>0.5299269524886171</v>
      </c>
      <c r="U102" s="39">
        <f>IF(($P102     =0),0,(($J102     /$P102     )-1))</f>
        <v>0.27005058939887516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162369169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20740211</v>
      </c>
      <c r="K105" s="38">
        <f t="shared" ref="K105:K136" si="26">IF(($E105     =0),0,($J105     /$E105     ))</f>
        <v>0.12773490883604879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111903847</v>
      </c>
      <c r="O105" s="38">
        <f t="shared" ref="O105:O136" si="29">IF(($E105     =0),0,($N105     /$E105     ))</f>
        <v>0.68919393804374274</v>
      </c>
      <c r="P105" s="33">
        <v>14385085</v>
      </c>
      <c r="Q105" s="33">
        <v>294900390</v>
      </c>
      <c r="R105" s="33">
        <v>140327246</v>
      </c>
      <c r="S105" s="33">
        <v>57823361</v>
      </c>
      <c r="T105" s="38">
        <f t="shared" ref="T105:T136" si="30">IF(($R105     =0),0,($S105     /$R105     ))</f>
        <v>0.412060826733534</v>
      </c>
      <c r="U105" s="38">
        <f t="shared" ref="U105:U136" si="31">IF(($P105     =0),0,(($J105     /$P105     )-1))</f>
        <v>0.44178578020220249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162369169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20740211</v>
      </c>
      <c r="K106" s="39">
        <f t="shared" si="26"/>
        <v>0.12773490883604879</v>
      </c>
      <c r="L106" s="34">
        <f>L105</f>
        <v>0</v>
      </c>
      <c r="M106" s="39">
        <f t="shared" si="27"/>
        <v>0</v>
      </c>
      <c r="N106" s="34">
        <f t="shared" si="28"/>
        <v>111903847</v>
      </c>
      <c r="O106" s="39">
        <f t="shared" si="29"/>
        <v>0.68919393804374274</v>
      </c>
      <c r="P106" s="34">
        <f>P105</f>
        <v>14385085</v>
      </c>
      <c r="Q106" s="34">
        <f>Q105</f>
        <v>294900390</v>
      </c>
      <c r="R106" s="34">
        <f>R105</f>
        <v>140327246</v>
      </c>
      <c r="S106" s="34">
        <f>S105</f>
        <v>57823361</v>
      </c>
      <c r="T106" s="39">
        <f t="shared" si="30"/>
        <v>0.412060826733534</v>
      </c>
      <c r="U106" s="39">
        <f t="shared" si="31"/>
        <v>0.44178578020220249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10098463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9664540</v>
      </c>
      <c r="K107" s="38">
        <f t="shared" si="26"/>
        <v>0.95703078775453254</v>
      </c>
      <c r="L107" s="33">
        <v>0</v>
      </c>
      <c r="M107" s="38">
        <f t="shared" si="27"/>
        <v>0</v>
      </c>
      <c r="N107" s="33">
        <f t="shared" si="28"/>
        <v>9857444</v>
      </c>
      <c r="O107" s="38">
        <f t="shared" si="29"/>
        <v>0.97613310065105952</v>
      </c>
      <c r="P107" s="33">
        <v>2604828</v>
      </c>
      <c r="Q107" s="33">
        <v>9937644</v>
      </c>
      <c r="R107" s="33">
        <v>9500056</v>
      </c>
      <c r="S107" s="33">
        <v>8308899</v>
      </c>
      <c r="T107" s="38">
        <f t="shared" si="30"/>
        <v>0.8746157917384908</v>
      </c>
      <c r="U107" s="38">
        <f t="shared" si="31"/>
        <v>2.7102411368428165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5289802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6978862</v>
      </c>
      <c r="R108" s="33">
        <v>7749547</v>
      </c>
      <c r="S108" s="33">
        <v>649392</v>
      </c>
      <c r="T108" s="38">
        <f t="shared" si="30"/>
        <v>8.3797414223050717E-2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426471</v>
      </c>
      <c r="K109" s="38">
        <f t="shared" si="26"/>
        <v>2.0405435975875835E-2</v>
      </c>
      <c r="L109" s="33">
        <v>0</v>
      </c>
      <c r="M109" s="38">
        <f t="shared" si="27"/>
        <v>0</v>
      </c>
      <c r="N109" s="33">
        <f t="shared" si="28"/>
        <v>7510443</v>
      </c>
      <c r="O109" s="38">
        <f t="shared" si="29"/>
        <v>0.35935354053843011</v>
      </c>
      <c r="P109" s="33">
        <v>816290</v>
      </c>
      <c r="Q109" s="33">
        <v>15079788</v>
      </c>
      <c r="R109" s="33">
        <v>18299788</v>
      </c>
      <c r="S109" s="33">
        <v>16940120</v>
      </c>
      <c r="T109" s="38">
        <f t="shared" si="30"/>
        <v>0.92570034144657853</v>
      </c>
      <c r="U109" s="38">
        <f t="shared" si="31"/>
        <v>-0.47754964534662925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15181194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10517659</v>
      </c>
      <c r="K110" s="38">
        <f t="shared" si="26"/>
        <v>0.6928084180993932</v>
      </c>
      <c r="L110" s="33">
        <v>0</v>
      </c>
      <c r="M110" s="38">
        <f t="shared" si="27"/>
        <v>0</v>
      </c>
      <c r="N110" s="33">
        <f t="shared" si="28"/>
        <v>13653899</v>
      </c>
      <c r="O110" s="38">
        <f t="shared" si="29"/>
        <v>0.89939559431227878</v>
      </c>
      <c r="P110" s="33">
        <v>3394759</v>
      </c>
      <c r="Q110" s="33">
        <v>14740975</v>
      </c>
      <c r="R110" s="33">
        <v>15318975</v>
      </c>
      <c r="S110" s="33">
        <v>12058635</v>
      </c>
      <c r="T110" s="38">
        <f t="shared" si="30"/>
        <v>0.78716983349081771</v>
      </c>
      <c r="U110" s="38">
        <f t="shared" si="31"/>
        <v>2.0982049093912116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16922522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68391853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20608670</v>
      </c>
      <c r="K112" s="39">
        <f t="shared" si="26"/>
        <v>0.30133223616561466</v>
      </c>
      <c r="L112" s="34">
        <f>SUM(L107:L111)</f>
        <v>0</v>
      </c>
      <c r="M112" s="39">
        <f t="shared" si="27"/>
        <v>0</v>
      </c>
      <c r="N112" s="34">
        <f t="shared" si="28"/>
        <v>31021786</v>
      </c>
      <c r="O112" s="39">
        <f t="shared" si="29"/>
        <v>0.45358890919361405</v>
      </c>
      <c r="P112" s="34">
        <f>SUM(P107:P111)</f>
        <v>6815877</v>
      </c>
      <c r="Q112" s="34">
        <f>SUM(Q107:Q111)</f>
        <v>55805135</v>
      </c>
      <c r="R112" s="34">
        <f>SUM(R107:R111)</f>
        <v>59936232</v>
      </c>
      <c r="S112" s="34">
        <f>SUM(S107:S111)</f>
        <v>37957046</v>
      </c>
      <c r="T112" s="39">
        <f t="shared" si="30"/>
        <v>0.63329049447085695</v>
      </c>
      <c r="U112" s="39">
        <f t="shared" si="31"/>
        <v>2.0236270402180088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957</v>
      </c>
      <c r="K113" s="38">
        <f t="shared" si="26"/>
        <v>3.1387340111511974E-4</v>
      </c>
      <c r="L113" s="33">
        <v>0</v>
      </c>
      <c r="M113" s="38">
        <f t="shared" si="27"/>
        <v>0</v>
      </c>
      <c r="N113" s="33">
        <f t="shared" si="28"/>
        <v>4871</v>
      </c>
      <c r="O113" s="38">
        <f t="shared" si="29"/>
        <v>1.5975729747458184E-3</v>
      </c>
      <c r="P113" s="33">
        <v>2486</v>
      </c>
      <c r="Q113" s="33">
        <v>2936000</v>
      </c>
      <c r="R113" s="33">
        <v>2936000</v>
      </c>
      <c r="S113" s="33">
        <v>12485</v>
      </c>
      <c r="T113" s="38">
        <f t="shared" si="30"/>
        <v>4.2523841961852864E-3</v>
      </c>
      <c r="U113" s="38">
        <f t="shared" si="31"/>
        <v>-0.61504424778761058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4852043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110985</v>
      </c>
      <c r="K114" s="38">
        <f t="shared" si="26"/>
        <v>2.2873869831738919E-2</v>
      </c>
      <c r="L114" s="33">
        <v>0</v>
      </c>
      <c r="M114" s="38">
        <f t="shared" si="27"/>
        <v>0</v>
      </c>
      <c r="N114" s="33">
        <f t="shared" si="28"/>
        <v>4725761</v>
      </c>
      <c r="O114" s="38">
        <f t="shared" si="29"/>
        <v>0.97397343758082933</v>
      </c>
      <c r="P114" s="33">
        <v>1957896</v>
      </c>
      <c r="Q114" s="33">
        <v>4785202</v>
      </c>
      <c r="R114" s="33">
        <v>7643896</v>
      </c>
      <c r="S114" s="33">
        <v>7511300</v>
      </c>
      <c r="T114" s="38">
        <f t="shared" si="30"/>
        <v>0.98265334850186348</v>
      </c>
      <c r="U114" s="38">
        <f t="shared" si="31"/>
        <v>-0.94331414947474224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1784056</v>
      </c>
      <c r="K115" s="38">
        <f t="shared" si="26"/>
        <v>0.17443297618389977</v>
      </c>
      <c r="L115" s="33">
        <v>0</v>
      </c>
      <c r="M115" s="38">
        <f t="shared" si="27"/>
        <v>0</v>
      </c>
      <c r="N115" s="33">
        <f t="shared" si="28"/>
        <v>9397742</v>
      </c>
      <c r="O115" s="38">
        <f t="shared" si="29"/>
        <v>0.91884789853481874</v>
      </c>
      <c r="P115" s="33">
        <v>2252325</v>
      </c>
      <c r="Q115" s="33">
        <v>11165145</v>
      </c>
      <c r="R115" s="33">
        <v>11165145</v>
      </c>
      <c r="S115" s="33">
        <v>11289322</v>
      </c>
      <c r="T115" s="38">
        <f t="shared" si="30"/>
        <v>1.0111218439169398</v>
      </c>
      <c r="U115" s="38">
        <f t="shared" si="31"/>
        <v>-0.20790472067752208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11459950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2844026</v>
      </c>
      <c r="K116" s="38">
        <f t="shared" si="26"/>
        <v>0.24817089079795288</v>
      </c>
      <c r="L116" s="33">
        <v>0</v>
      </c>
      <c r="M116" s="38">
        <f t="shared" si="27"/>
        <v>0</v>
      </c>
      <c r="N116" s="33">
        <f t="shared" si="28"/>
        <v>11813441</v>
      </c>
      <c r="O116" s="38">
        <f t="shared" si="29"/>
        <v>1.0308457715784101</v>
      </c>
      <c r="P116" s="33">
        <v>2582268</v>
      </c>
      <c r="Q116" s="33">
        <v>11076600</v>
      </c>
      <c r="R116" s="33">
        <v>17066600</v>
      </c>
      <c r="S116" s="33">
        <v>12117410</v>
      </c>
      <c r="T116" s="38">
        <f t="shared" si="30"/>
        <v>0.71000726565338146</v>
      </c>
      <c r="U116" s="38">
        <f t="shared" si="31"/>
        <v>0.10136748006016427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21062957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10907304</v>
      </c>
      <c r="K117" s="38">
        <f t="shared" si="26"/>
        <v>0.51784296003642794</v>
      </c>
      <c r="L117" s="33">
        <v>0</v>
      </c>
      <c r="M117" s="38">
        <f t="shared" si="27"/>
        <v>0</v>
      </c>
      <c r="N117" s="33">
        <f t="shared" si="28"/>
        <v>20413296</v>
      </c>
      <c r="O117" s="38">
        <f t="shared" si="29"/>
        <v>0.96915623005829621</v>
      </c>
      <c r="P117" s="33">
        <v>23088728</v>
      </c>
      <c r="Q117" s="33">
        <v>15256987</v>
      </c>
      <c r="R117" s="33">
        <v>18764053</v>
      </c>
      <c r="S117" s="33">
        <v>86769802</v>
      </c>
      <c r="T117" s="38">
        <f t="shared" si="30"/>
        <v>4.6242569235974766</v>
      </c>
      <c r="U117" s="38">
        <f t="shared" si="31"/>
        <v>-0.52759181883038342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1933476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243211</v>
      </c>
      <c r="K118" s="38">
        <f t="shared" si="26"/>
        <v>0.12578951070507211</v>
      </c>
      <c r="L118" s="33">
        <v>0</v>
      </c>
      <c r="M118" s="38">
        <f t="shared" si="27"/>
        <v>0</v>
      </c>
      <c r="N118" s="33">
        <f t="shared" si="28"/>
        <v>1832930</v>
      </c>
      <c r="O118" s="38">
        <f t="shared" si="29"/>
        <v>0.94799728571753672</v>
      </c>
      <c r="P118" s="33">
        <v>620042</v>
      </c>
      <c r="Q118" s="33">
        <v>2212094</v>
      </c>
      <c r="R118" s="33">
        <v>1839594</v>
      </c>
      <c r="S118" s="33">
        <v>1738602</v>
      </c>
      <c r="T118" s="38">
        <f t="shared" si="30"/>
        <v>0.94510092987909289</v>
      </c>
      <c r="U118" s="38">
        <f t="shared" si="31"/>
        <v>-0.60775076527073968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5181249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20381275</v>
      </c>
      <c r="K119" s="38">
        <f t="shared" si="26"/>
        <v>3.9336605903325625</v>
      </c>
      <c r="L119" s="33">
        <v>0</v>
      </c>
      <c r="M119" s="38">
        <f t="shared" si="27"/>
        <v>0</v>
      </c>
      <c r="N119" s="33">
        <f t="shared" si="28"/>
        <v>47958609</v>
      </c>
      <c r="O119" s="38">
        <f t="shared" si="29"/>
        <v>9.2561868769480107</v>
      </c>
      <c r="P119" s="33">
        <v>821476</v>
      </c>
      <c r="Q119" s="33">
        <v>4964516</v>
      </c>
      <c r="R119" s="33">
        <v>5499776</v>
      </c>
      <c r="S119" s="33">
        <v>5471502</v>
      </c>
      <c r="T119" s="38">
        <f t="shared" si="30"/>
        <v>0.99485906335094376</v>
      </c>
      <c r="U119" s="38">
        <f t="shared" si="31"/>
        <v>23.810554416684116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564155</v>
      </c>
      <c r="K120" s="38">
        <f t="shared" si="26"/>
        <v>0.24539147455415397</v>
      </c>
      <c r="L120" s="33">
        <v>0</v>
      </c>
      <c r="M120" s="38">
        <f t="shared" si="27"/>
        <v>0</v>
      </c>
      <c r="N120" s="33">
        <f t="shared" si="28"/>
        <v>1544163</v>
      </c>
      <c r="O120" s="38">
        <f t="shared" si="29"/>
        <v>0.67166724662896915</v>
      </c>
      <c r="P120" s="33">
        <v>765141</v>
      </c>
      <c r="Q120" s="33">
        <v>3071000</v>
      </c>
      <c r="R120" s="33">
        <v>3071000</v>
      </c>
      <c r="S120" s="33">
        <v>1193112</v>
      </c>
      <c r="T120" s="38">
        <f t="shared" si="30"/>
        <v>0.38850928036470206</v>
      </c>
      <c r="U120" s="38">
        <f t="shared" si="31"/>
        <v>-0.26267838215440031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60065420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36835969</v>
      </c>
      <c r="K121" s="39">
        <f t="shared" si="26"/>
        <v>0.61326415431707626</v>
      </c>
      <c r="L121" s="34">
        <f>SUM(L113:L120)</f>
        <v>0</v>
      </c>
      <c r="M121" s="39">
        <f t="shared" si="27"/>
        <v>0</v>
      </c>
      <c r="N121" s="34">
        <f t="shared" si="28"/>
        <v>97690813</v>
      </c>
      <c r="O121" s="39">
        <f t="shared" si="29"/>
        <v>1.6264068910198246</v>
      </c>
      <c r="P121" s="34">
        <f>SUM(P113:P120)</f>
        <v>32090362</v>
      </c>
      <c r="Q121" s="34">
        <f>SUM(Q113:Q120)</f>
        <v>55467544</v>
      </c>
      <c r="R121" s="34">
        <f>SUM(R113:R120)</f>
        <v>67986064</v>
      </c>
      <c r="S121" s="34">
        <f>SUM(S113:S120)</f>
        <v>126103535</v>
      </c>
      <c r="T121" s="39">
        <f t="shared" si="30"/>
        <v>1.8548438838877332</v>
      </c>
      <c r="U121" s="39">
        <f t="shared" si="31"/>
        <v>0.14788262594233115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3584408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972688</v>
      </c>
      <c r="K122" s="38">
        <f t="shared" si="26"/>
        <v>0.27136642926809673</v>
      </c>
      <c r="L122" s="33">
        <v>0</v>
      </c>
      <c r="M122" s="38">
        <f t="shared" si="27"/>
        <v>0</v>
      </c>
      <c r="N122" s="33">
        <f t="shared" si="28"/>
        <v>3346387</v>
      </c>
      <c r="O122" s="38">
        <f t="shared" si="29"/>
        <v>0.933595450071532</v>
      </c>
      <c r="P122" s="33">
        <v>723963</v>
      </c>
      <c r="Q122" s="33">
        <v>3243090</v>
      </c>
      <c r="R122" s="33">
        <v>4214676</v>
      </c>
      <c r="S122" s="33">
        <v>3663312</v>
      </c>
      <c r="T122" s="38">
        <f t="shared" si="30"/>
        <v>0.86917997967103522</v>
      </c>
      <c r="U122" s="38">
        <f t="shared" si="31"/>
        <v>0.34356037532304828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57090</v>
      </c>
      <c r="K123" s="38">
        <f t="shared" si="26"/>
        <v>7.9979333418696927E-3</v>
      </c>
      <c r="L123" s="33">
        <v>0</v>
      </c>
      <c r="M123" s="38">
        <f t="shared" si="27"/>
        <v>0</v>
      </c>
      <c r="N123" s="33">
        <f t="shared" si="28"/>
        <v>6450345</v>
      </c>
      <c r="O123" s="38">
        <f t="shared" si="29"/>
        <v>0.90365089055986092</v>
      </c>
      <c r="P123" s="33">
        <v>446740</v>
      </c>
      <c r="Q123" s="33">
        <v>176711</v>
      </c>
      <c r="R123" s="33">
        <v>6688711</v>
      </c>
      <c r="S123" s="33">
        <v>529260</v>
      </c>
      <c r="T123" s="38">
        <f t="shared" si="30"/>
        <v>7.9127353536428774E-2</v>
      </c>
      <c r="U123" s="38">
        <f t="shared" si="31"/>
        <v>-0.87220754801450506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6850360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2715229</v>
      </c>
      <c r="K124" s="38">
        <f t="shared" si="26"/>
        <v>0.39636296486608003</v>
      </c>
      <c r="L124" s="33">
        <v>0</v>
      </c>
      <c r="M124" s="38">
        <f t="shared" si="27"/>
        <v>0</v>
      </c>
      <c r="N124" s="33">
        <f t="shared" si="28"/>
        <v>5072153</v>
      </c>
      <c r="O124" s="38">
        <f t="shared" si="29"/>
        <v>0.7404213793143718</v>
      </c>
      <c r="P124" s="33">
        <v>915684</v>
      </c>
      <c r="Q124" s="33">
        <v>7208004</v>
      </c>
      <c r="R124" s="33">
        <v>6472300</v>
      </c>
      <c r="S124" s="33">
        <v>4057142</v>
      </c>
      <c r="T124" s="38">
        <f t="shared" si="30"/>
        <v>0.62684702501429168</v>
      </c>
      <c r="U124" s="38">
        <f t="shared" si="31"/>
        <v>1.9652467445101149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99619</v>
      </c>
      <c r="Q125" s="33">
        <v>0</v>
      </c>
      <c r="R125" s="33">
        <v>0</v>
      </c>
      <c r="S125" s="33">
        <v>2000540</v>
      </c>
      <c r="T125" s="38">
        <f t="shared" si="30"/>
        <v>0</v>
      </c>
      <c r="U125" s="38">
        <f t="shared" si="31"/>
        <v>-1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17572862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3745007</v>
      </c>
      <c r="K126" s="39">
        <f t="shared" si="26"/>
        <v>0.21311309449764074</v>
      </c>
      <c r="L126" s="34">
        <f>SUM(L122:L125)</f>
        <v>0</v>
      </c>
      <c r="M126" s="39">
        <f t="shared" si="27"/>
        <v>0</v>
      </c>
      <c r="N126" s="34">
        <f t="shared" si="28"/>
        <v>14868885</v>
      </c>
      <c r="O126" s="39">
        <f t="shared" si="29"/>
        <v>0.84612768255961945</v>
      </c>
      <c r="P126" s="34">
        <f>SUM(P122:P125)</f>
        <v>2186006</v>
      </c>
      <c r="Q126" s="34">
        <f>SUM(Q122:Q125)</f>
        <v>10627805</v>
      </c>
      <c r="R126" s="34">
        <f>SUM(R122:R125)</f>
        <v>17375687</v>
      </c>
      <c r="S126" s="34">
        <f>SUM(S122:S125)</f>
        <v>10250254</v>
      </c>
      <c r="T126" s="39">
        <f t="shared" si="30"/>
        <v>0.58991935110249161</v>
      </c>
      <c r="U126" s="39">
        <f t="shared" si="31"/>
        <v>0.71317324838083707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6024402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697231</v>
      </c>
      <c r="K127" s="38">
        <f t="shared" si="26"/>
        <v>0.1157344745586367</v>
      </c>
      <c r="L127" s="33">
        <v>0</v>
      </c>
      <c r="M127" s="38">
        <f t="shared" si="27"/>
        <v>0</v>
      </c>
      <c r="N127" s="33">
        <f t="shared" si="28"/>
        <v>5783402</v>
      </c>
      <c r="O127" s="38">
        <f t="shared" si="29"/>
        <v>0.95999602948143237</v>
      </c>
      <c r="P127" s="33">
        <v>157253</v>
      </c>
      <c r="Q127" s="33">
        <v>5496801</v>
      </c>
      <c r="R127" s="33">
        <v>5556801</v>
      </c>
      <c r="S127" s="33">
        <v>14245892</v>
      </c>
      <c r="T127" s="38">
        <f t="shared" si="30"/>
        <v>2.5636858329099783</v>
      </c>
      <c r="U127" s="38">
        <f t="shared" si="31"/>
        <v>3.4338168429219156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817815</v>
      </c>
      <c r="K128" s="38">
        <f t="shared" si="26"/>
        <v>0.21083803099762355</v>
      </c>
      <c r="L128" s="33">
        <v>0</v>
      </c>
      <c r="M128" s="38">
        <f t="shared" si="27"/>
        <v>0</v>
      </c>
      <c r="N128" s="33">
        <f t="shared" si="28"/>
        <v>1245474</v>
      </c>
      <c r="O128" s="38">
        <f t="shared" si="29"/>
        <v>0.32109130526920415</v>
      </c>
      <c r="P128" s="33">
        <v>758691</v>
      </c>
      <c r="Q128" s="33">
        <v>3715972</v>
      </c>
      <c r="R128" s="33">
        <v>3690493</v>
      </c>
      <c r="S128" s="33">
        <v>2474977</v>
      </c>
      <c r="T128" s="38">
        <f t="shared" si="30"/>
        <v>0.67063587439401728</v>
      </c>
      <c r="U128" s="38">
        <f t="shared" si="31"/>
        <v>7.7928959220552318E-2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356028</v>
      </c>
      <c r="K129" s="38">
        <f t="shared" si="26"/>
        <v>0.28992508143322476</v>
      </c>
      <c r="L129" s="33">
        <v>0</v>
      </c>
      <c r="M129" s="38">
        <f t="shared" si="27"/>
        <v>0</v>
      </c>
      <c r="N129" s="33">
        <f t="shared" si="28"/>
        <v>396378</v>
      </c>
      <c r="O129" s="38">
        <f t="shared" si="29"/>
        <v>0.32278338762214986</v>
      </c>
      <c r="P129" s="33">
        <v>42087</v>
      </c>
      <c r="Q129" s="33">
        <v>1757208</v>
      </c>
      <c r="R129" s="33">
        <v>1757208</v>
      </c>
      <c r="S129" s="33">
        <v>289069</v>
      </c>
      <c r="T129" s="38">
        <f t="shared" si="30"/>
        <v>0.1645047142967708</v>
      </c>
      <c r="U129" s="38">
        <f t="shared" si="31"/>
        <v>7.4593342362249633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515573</v>
      </c>
      <c r="K130" s="38">
        <f t="shared" si="26"/>
        <v>0.19821687738244673</v>
      </c>
      <c r="L130" s="33">
        <v>0</v>
      </c>
      <c r="M130" s="38">
        <f t="shared" si="27"/>
        <v>0</v>
      </c>
      <c r="N130" s="33">
        <f t="shared" si="28"/>
        <v>1412591</v>
      </c>
      <c r="O130" s="38">
        <f t="shared" si="29"/>
        <v>0.543083864047473</v>
      </c>
      <c r="P130" s="33">
        <v>302417</v>
      </c>
      <c r="Q130" s="33">
        <v>2498528</v>
      </c>
      <c r="R130" s="33">
        <v>2498528</v>
      </c>
      <c r="S130" s="33">
        <v>1121324</v>
      </c>
      <c r="T130" s="38">
        <f t="shared" si="30"/>
        <v>0.44879384981877329</v>
      </c>
      <c r="U130" s="38">
        <f t="shared" si="31"/>
        <v>0.70484132836447677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13732335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2386647</v>
      </c>
      <c r="K132" s="39">
        <f t="shared" si="26"/>
        <v>0.17379760980197467</v>
      </c>
      <c r="L132" s="34">
        <f>SUM(L127:L131)</f>
        <v>0</v>
      </c>
      <c r="M132" s="39">
        <f t="shared" si="27"/>
        <v>0</v>
      </c>
      <c r="N132" s="34">
        <f t="shared" si="28"/>
        <v>8837845</v>
      </c>
      <c r="O132" s="39">
        <f t="shared" si="29"/>
        <v>0.64357918737053821</v>
      </c>
      <c r="P132" s="34">
        <f>SUM(P127:P131)</f>
        <v>1260448</v>
      </c>
      <c r="Q132" s="34">
        <f>SUM(Q127:Q131)</f>
        <v>13468509</v>
      </c>
      <c r="R132" s="34">
        <f>SUM(R127:R131)</f>
        <v>13503030</v>
      </c>
      <c r="S132" s="34">
        <f>SUM(S127:S131)</f>
        <v>18131262</v>
      </c>
      <c r="T132" s="39">
        <f t="shared" si="30"/>
        <v>1.3427550705286146</v>
      </c>
      <c r="U132" s="39">
        <f t="shared" si="31"/>
        <v>0.89349104445403538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13140439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3110451</v>
      </c>
      <c r="K133" s="38">
        <f t="shared" si="26"/>
        <v>0.23670830175460653</v>
      </c>
      <c r="L133" s="33">
        <v>0</v>
      </c>
      <c r="M133" s="38">
        <f t="shared" si="27"/>
        <v>0</v>
      </c>
      <c r="N133" s="33">
        <f t="shared" si="28"/>
        <v>9706509</v>
      </c>
      <c r="O133" s="38">
        <f t="shared" si="29"/>
        <v>0.73867463636488861</v>
      </c>
      <c r="P133" s="33">
        <v>25679113</v>
      </c>
      <c r="Q133" s="33">
        <v>9510189</v>
      </c>
      <c r="R133" s="33">
        <v>12536172</v>
      </c>
      <c r="S133" s="33">
        <v>31232245</v>
      </c>
      <c r="T133" s="38">
        <f t="shared" si="30"/>
        <v>2.4913701726491948</v>
      </c>
      <c r="U133" s="38">
        <f t="shared" si="31"/>
        <v>-0.8788723348816605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1920674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204939</v>
      </c>
      <c r="K134" s="38">
        <f t="shared" si="26"/>
        <v>0.10670160579046731</v>
      </c>
      <c r="L134" s="33">
        <v>0</v>
      </c>
      <c r="M134" s="38">
        <f t="shared" si="27"/>
        <v>0</v>
      </c>
      <c r="N134" s="33">
        <f t="shared" si="28"/>
        <v>768508</v>
      </c>
      <c r="O134" s="38">
        <f t="shared" si="29"/>
        <v>0.4001241230942888</v>
      </c>
      <c r="P134" s="33">
        <v>83194</v>
      </c>
      <c r="Q134" s="33">
        <v>1821245</v>
      </c>
      <c r="R134" s="33">
        <v>1871159</v>
      </c>
      <c r="S134" s="33">
        <v>1242070</v>
      </c>
      <c r="T134" s="38">
        <f t="shared" si="30"/>
        <v>0.66379714390920275</v>
      </c>
      <c r="U134" s="38">
        <f t="shared" si="31"/>
        <v>1.4633867827006757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4560869</v>
      </c>
      <c r="K136" s="38">
        <f t="shared" si="26"/>
        <v>0.27172290735775989</v>
      </c>
      <c r="L136" s="33">
        <v>0</v>
      </c>
      <c r="M136" s="38">
        <f t="shared" si="27"/>
        <v>0</v>
      </c>
      <c r="N136" s="33">
        <f t="shared" si="28"/>
        <v>18006163</v>
      </c>
      <c r="O136" s="38">
        <f t="shared" si="29"/>
        <v>1.0727532320524278</v>
      </c>
      <c r="P136" s="33">
        <v>13763720</v>
      </c>
      <c r="Q136" s="33">
        <v>17850314</v>
      </c>
      <c r="R136" s="33">
        <v>16569581</v>
      </c>
      <c r="S136" s="33">
        <v>13776915</v>
      </c>
      <c r="T136" s="38">
        <f t="shared" si="30"/>
        <v>0.83145826077316021</v>
      </c>
      <c r="U136" s="38">
        <f t="shared" si="31"/>
        <v>-0.66863108229461221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31846113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7876259</v>
      </c>
      <c r="K137" s="39">
        <f t="shared" ref="K137:K170" si="34">IF(($E137     =0),0,($J137     /$E137     ))</f>
        <v>0.24732245973001477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28481180</v>
      </c>
      <c r="O137" s="39">
        <f t="shared" ref="O137:O170" si="37">IF(($E137     =0),0,($N137     /$E137     ))</f>
        <v>0.89433771713364207</v>
      </c>
      <c r="P137" s="34">
        <f>SUM(P133:P136)</f>
        <v>39526027</v>
      </c>
      <c r="Q137" s="34">
        <f>SUM(Q133:Q136)</f>
        <v>29181748</v>
      </c>
      <c r="R137" s="34">
        <f>SUM(R133:R136)</f>
        <v>30976912</v>
      </c>
      <c r="S137" s="34">
        <f>SUM(S133:S136)</f>
        <v>46251230</v>
      </c>
      <c r="T137" s="39">
        <f t="shared" ref="T137:T170" si="38">IF(($R137     =0),0,($S137     /$R137     ))</f>
        <v>1.4930871740863001</v>
      </c>
      <c r="U137" s="39">
        <f t="shared" ref="U137:U170" si="39">IF(($P137     =0),0,(($J137     /$P137     )-1))</f>
        <v>-0.80073233770750596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28875700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5224694</v>
      </c>
      <c r="K138" s="38">
        <f t="shared" si="34"/>
        <v>0.18093739718863958</v>
      </c>
      <c r="L138" s="33">
        <v>0</v>
      </c>
      <c r="M138" s="38">
        <f t="shared" si="35"/>
        <v>0</v>
      </c>
      <c r="N138" s="33">
        <f t="shared" si="36"/>
        <v>26558165</v>
      </c>
      <c r="O138" s="38">
        <f t="shared" si="37"/>
        <v>0.91974099329193748</v>
      </c>
      <c r="P138" s="33">
        <v>4996049</v>
      </c>
      <c r="Q138" s="33">
        <v>15016226</v>
      </c>
      <c r="R138" s="33">
        <v>17016226</v>
      </c>
      <c r="S138" s="33">
        <v>26009264</v>
      </c>
      <c r="T138" s="38">
        <f t="shared" si="38"/>
        <v>1.528497799688368</v>
      </c>
      <c r="U138" s="38">
        <f t="shared" si="39"/>
        <v>4.5765163632302208E-2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13314400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3054863</v>
      </c>
      <c r="K139" s="38">
        <f t="shared" si="34"/>
        <v>0.22944053055338581</v>
      </c>
      <c r="L139" s="33">
        <v>0</v>
      </c>
      <c r="M139" s="38">
        <f t="shared" si="35"/>
        <v>0</v>
      </c>
      <c r="N139" s="33">
        <f t="shared" si="36"/>
        <v>12874619</v>
      </c>
      <c r="O139" s="38">
        <f t="shared" si="37"/>
        <v>0.96696952172084361</v>
      </c>
      <c r="P139" s="33">
        <v>26687219</v>
      </c>
      <c r="Q139" s="33">
        <v>28387860</v>
      </c>
      <c r="R139" s="33">
        <v>27555284</v>
      </c>
      <c r="S139" s="33">
        <v>28004449</v>
      </c>
      <c r="T139" s="38">
        <f t="shared" si="38"/>
        <v>1.0163005033807673</v>
      </c>
      <c r="U139" s="38">
        <f t="shared" si="39"/>
        <v>-0.88553086029683348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5337685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3294675</v>
      </c>
      <c r="K140" s="38">
        <f t="shared" si="34"/>
        <v>0.61724792676975127</v>
      </c>
      <c r="L140" s="33">
        <v>0</v>
      </c>
      <c r="M140" s="38">
        <f t="shared" si="35"/>
        <v>0</v>
      </c>
      <c r="N140" s="33">
        <f t="shared" si="36"/>
        <v>4348637</v>
      </c>
      <c r="O140" s="38">
        <f t="shared" si="37"/>
        <v>0.81470468939249885</v>
      </c>
      <c r="P140" s="33">
        <v>1826204</v>
      </c>
      <c r="Q140" s="33">
        <v>5777200</v>
      </c>
      <c r="R140" s="33">
        <v>5777200</v>
      </c>
      <c r="S140" s="33">
        <v>4543283</v>
      </c>
      <c r="T140" s="38">
        <f t="shared" si="38"/>
        <v>0.78641608391608386</v>
      </c>
      <c r="U140" s="38">
        <f t="shared" si="39"/>
        <v>0.80411115078052608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2686097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116676</v>
      </c>
      <c r="K141" s="38">
        <f t="shared" si="34"/>
        <v>4.3437001716617081E-2</v>
      </c>
      <c r="L141" s="33">
        <v>0</v>
      </c>
      <c r="M141" s="38">
        <f t="shared" si="35"/>
        <v>0</v>
      </c>
      <c r="N141" s="33">
        <f t="shared" si="36"/>
        <v>2034713</v>
      </c>
      <c r="O141" s="38">
        <f t="shared" si="37"/>
        <v>0.7574979607959057</v>
      </c>
      <c r="P141" s="33">
        <v>55851</v>
      </c>
      <c r="Q141" s="33">
        <v>2913221</v>
      </c>
      <c r="R141" s="33">
        <v>2913221</v>
      </c>
      <c r="S141" s="33">
        <v>1883062</v>
      </c>
      <c r="T141" s="38">
        <f t="shared" si="38"/>
        <v>0.64638487776931441</v>
      </c>
      <c r="U141" s="38">
        <f t="shared" si="39"/>
        <v>1.0890583874952999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2229612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107268</v>
      </c>
      <c r="K142" s="38">
        <f t="shared" si="34"/>
        <v>4.8110612967637419E-2</v>
      </c>
      <c r="L142" s="33">
        <v>0</v>
      </c>
      <c r="M142" s="38">
        <f t="shared" si="35"/>
        <v>0</v>
      </c>
      <c r="N142" s="33">
        <f t="shared" si="36"/>
        <v>129567</v>
      </c>
      <c r="O142" s="38">
        <f t="shared" si="37"/>
        <v>5.8111904672203056E-2</v>
      </c>
      <c r="P142" s="33">
        <v>45041</v>
      </c>
      <c r="Q142" s="33">
        <v>1907000</v>
      </c>
      <c r="R142" s="33">
        <v>1977000</v>
      </c>
      <c r="S142" s="33">
        <v>105194</v>
      </c>
      <c r="T142" s="38">
        <f t="shared" si="38"/>
        <v>5.3208902377339405E-2</v>
      </c>
      <c r="U142" s="38">
        <f t="shared" si="39"/>
        <v>1.381563464399103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1911000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1911000</v>
      </c>
      <c r="R143" s="33">
        <v>1911000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54354494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11798176</v>
      </c>
      <c r="K144" s="39">
        <f t="shared" si="34"/>
        <v>0.21705980741905168</v>
      </c>
      <c r="L144" s="34">
        <f>SUM(L138:L143)</f>
        <v>0</v>
      </c>
      <c r="M144" s="39">
        <f t="shared" si="35"/>
        <v>0</v>
      </c>
      <c r="N144" s="34">
        <f t="shared" si="36"/>
        <v>45945701</v>
      </c>
      <c r="O144" s="39">
        <f t="shared" si="37"/>
        <v>0.84529718922597274</v>
      </c>
      <c r="P144" s="34">
        <f>SUM(P138:P143)</f>
        <v>33610364</v>
      </c>
      <c r="Q144" s="34">
        <f>SUM(Q138:Q143)</f>
        <v>55912507</v>
      </c>
      <c r="R144" s="34">
        <f>SUM(R138:R143)</f>
        <v>57149931</v>
      </c>
      <c r="S144" s="34">
        <f>SUM(S138:S143)</f>
        <v>60545252</v>
      </c>
      <c r="T144" s="39">
        <f t="shared" si="38"/>
        <v>1.0594107628931346</v>
      </c>
      <c r="U144" s="39">
        <f t="shared" si="39"/>
        <v>-0.64897208491999669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714191</v>
      </c>
      <c r="K145" s="38">
        <f t="shared" si="34"/>
        <v>0.25062375993717134</v>
      </c>
      <c r="L145" s="33">
        <v>0</v>
      </c>
      <c r="M145" s="38">
        <f t="shared" si="35"/>
        <v>0</v>
      </c>
      <c r="N145" s="33">
        <f t="shared" si="36"/>
        <v>2538702</v>
      </c>
      <c r="O145" s="38">
        <f t="shared" si="37"/>
        <v>0.89088078763246348</v>
      </c>
      <c r="P145" s="33">
        <v>671982</v>
      </c>
      <c r="Q145" s="33">
        <v>2695078</v>
      </c>
      <c r="R145" s="33">
        <v>2693080</v>
      </c>
      <c r="S145" s="33">
        <v>2479316</v>
      </c>
      <c r="T145" s="38">
        <f t="shared" si="38"/>
        <v>0.92062471222540732</v>
      </c>
      <c r="U145" s="38">
        <f t="shared" si="39"/>
        <v>6.281269438764725E-2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78019217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1820</v>
      </c>
      <c r="K146" s="38">
        <f t="shared" si="34"/>
        <v>2.3327586074082235E-5</v>
      </c>
      <c r="L146" s="33">
        <v>0</v>
      </c>
      <c r="M146" s="38">
        <f t="shared" si="35"/>
        <v>0</v>
      </c>
      <c r="N146" s="33">
        <f t="shared" si="36"/>
        <v>15217</v>
      </c>
      <c r="O146" s="38">
        <f t="shared" si="37"/>
        <v>1.9504169081830186E-4</v>
      </c>
      <c r="P146" s="33">
        <v>3869</v>
      </c>
      <c r="Q146" s="33">
        <v>905000</v>
      </c>
      <c r="R146" s="33">
        <v>905000</v>
      </c>
      <c r="S146" s="33">
        <v>10342</v>
      </c>
      <c r="T146" s="38">
        <f t="shared" si="38"/>
        <v>1.1427624309392264E-2</v>
      </c>
      <c r="U146" s="38">
        <f t="shared" si="39"/>
        <v>-0.52959421039028176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35304183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170771</v>
      </c>
      <c r="K147" s="38">
        <f t="shared" si="34"/>
        <v>4.8371321891233117E-3</v>
      </c>
      <c r="L147" s="33">
        <v>0</v>
      </c>
      <c r="M147" s="38">
        <f t="shared" si="35"/>
        <v>0</v>
      </c>
      <c r="N147" s="33">
        <f t="shared" si="36"/>
        <v>40272436</v>
      </c>
      <c r="O147" s="38">
        <f t="shared" si="37"/>
        <v>1.1407270350938301</v>
      </c>
      <c r="P147" s="33">
        <v>27221298</v>
      </c>
      <c r="Q147" s="33">
        <v>50570000</v>
      </c>
      <c r="R147" s="33">
        <v>61542047</v>
      </c>
      <c r="S147" s="33">
        <v>61563468</v>
      </c>
      <c r="T147" s="38">
        <f t="shared" si="38"/>
        <v>1.00034807097008</v>
      </c>
      <c r="U147" s="38">
        <f t="shared" si="39"/>
        <v>-0.99372656660237146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48</v>
      </c>
      <c r="K148" s="38">
        <f t="shared" si="34"/>
        <v>1.7021475783227251E-5</v>
      </c>
      <c r="L148" s="33">
        <v>0</v>
      </c>
      <c r="M148" s="38">
        <f t="shared" si="35"/>
        <v>0</v>
      </c>
      <c r="N148" s="33">
        <f t="shared" si="36"/>
        <v>6973</v>
      </c>
      <c r="O148" s="38">
        <f t="shared" si="37"/>
        <v>2.4727239715925755E-3</v>
      </c>
      <c r="P148" s="33">
        <v>1003</v>
      </c>
      <c r="Q148" s="33">
        <v>2759584</v>
      </c>
      <c r="R148" s="33">
        <v>2759584</v>
      </c>
      <c r="S148" s="33">
        <v>2791</v>
      </c>
      <c r="T148" s="38">
        <f t="shared" si="38"/>
        <v>1.0113843245938517E-3</v>
      </c>
      <c r="U148" s="38">
        <f t="shared" si="39"/>
        <v>-0.95214356929212363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2036000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118993021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886830</v>
      </c>
      <c r="K150" s="39">
        <f t="shared" si="34"/>
        <v>7.4527900253914892E-3</v>
      </c>
      <c r="L150" s="34">
        <f>SUM(L145:L149)</f>
        <v>0</v>
      </c>
      <c r="M150" s="39">
        <f t="shared" si="35"/>
        <v>0</v>
      </c>
      <c r="N150" s="34">
        <f t="shared" si="36"/>
        <v>42833328</v>
      </c>
      <c r="O150" s="39">
        <f t="shared" si="37"/>
        <v>0.35996504366419946</v>
      </c>
      <c r="P150" s="34">
        <f>SUM(P145:P149)</f>
        <v>27898152</v>
      </c>
      <c r="Q150" s="34">
        <f>SUM(Q145:Q149)</f>
        <v>56929662</v>
      </c>
      <c r="R150" s="34">
        <f>SUM(R145:R149)</f>
        <v>69935711</v>
      </c>
      <c r="S150" s="34">
        <f>SUM(S145:S149)</f>
        <v>64055917</v>
      </c>
      <c r="T150" s="39">
        <f t="shared" si="38"/>
        <v>0.9159257278445343</v>
      </c>
      <c r="U150" s="39">
        <f t="shared" si="39"/>
        <v>-0.96821187295846689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960112</v>
      </c>
      <c r="K151" s="38">
        <f t="shared" si="34"/>
        <v>0.31613829436944352</v>
      </c>
      <c r="L151" s="33">
        <v>0</v>
      </c>
      <c r="M151" s="38">
        <f t="shared" si="35"/>
        <v>0</v>
      </c>
      <c r="N151" s="33">
        <f t="shared" si="36"/>
        <v>2828051</v>
      </c>
      <c r="O151" s="38">
        <f t="shared" si="37"/>
        <v>0.93119888047415211</v>
      </c>
      <c r="P151" s="33">
        <v>950359</v>
      </c>
      <c r="Q151" s="33">
        <v>2898000</v>
      </c>
      <c r="R151" s="33">
        <v>2898000</v>
      </c>
      <c r="S151" s="33">
        <v>2643632</v>
      </c>
      <c r="T151" s="38">
        <f t="shared" si="38"/>
        <v>0.91222636300897175</v>
      </c>
      <c r="U151" s="38">
        <f t="shared" si="39"/>
        <v>1.0262437668291602E-2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18442303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1453758</v>
      </c>
      <c r="K152" s="38">
        <f t="shared" si="34"/>
        <v>7.8827356865354609E-2</v>
      </c>
      <c r="L152" s="33">
        <v>0</v>
      </c>
      <c r="M152" s="38">
        <f t="shared" si="35"/>
        <v>0</v>
      </c>
      <c r="N152" s="33">
        <f t="shared" si="36"/>
        <v>13692126</v>
      </c>
      <c r="O152" s="38">
        <f t="shared" si="37"/>
        <v>0.74243037867884509</v>
      </c>
      <c r="P152" s="33">
        <v>1270647</v>
      </c>
      <c r="Q152" s="33">
        <v>17444900</v>
      </c>
      <c r="R152" s="33">
        <v>15072103</v>
      </c>
      <c r="S152" s="33">
        <v>12716220</v>
      </c>
      <c r="T152" s="38">
        <f t="shared" si="38"/>
        <v>0.84369248272785824</v>
      </c>
      <c r="U152" s="38">
        <f t="shared" si="39"/>
        <v>0.14410847387197223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9529260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1001030</v>
      </c>
      <c r="K153" s="38">
        <f t="shared" si="34"/>
        <v>0.10504803101185192</v>
      </c>
      <c r="L153" s="33">
        <v>0</v>
      </c>
      <c r="M153" s="38">
        <f t="shared" si="35"/>
        <v>0</v>
      </c>
      <c r="N153" s="33">
        <f t="shared" si="36"/>
        <v>6380359</v>
      </c>
      <c r="O153" s="38">
        <f t="shared" si="37"/>
        <v>0.66955450895452528</v>
      </c>
      <c r="P153" s="33">
        <v>108313</v>
      </c>
      <c r="Q153" s="33">
        <v>8316840</v>
      </c>
      <c r="R153" s="33">
        <v>8476840</v>
      </c>
      <c r="S153" s="33">
        <v>5222755</v>
      </c>
      <c r="T153" s="38">
        <f t="shared" si="38"/>
        <v>0.6161205118888643</v>
      </c>
      <c r="U153" s="38">
        <f t="shared" si="39"/>
        <v>8.2420115775576335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349411</v>
      </c>
      <c r="K154" s="38">
        <f t="shared" si="34"/>
        <v>0.29190340256422465</v>
      </c>
      <c r="L154" s="33">
        <v>0</v>
      </c>
      <c r="M154" s="38">
        <f t="shared" si="35"/>
        <v>0</v>
      </c>
      <c r="N154" s="33">
        <f t="shared" si="36"/>
        <v>1151201</v>
      </c>
      <c r="O154" s="38">
        <f t="shared" si="37"/>
        <v>0.96173128188676948</v>
      </c>
      <c r="P154" s="33">
        <v>-436168</v>
      </c>
      <c r="Q154" s="33">
        <v>1895064</v>
      </c>
      <c r="R154" s="33">
        <v>1150064</v>
      </c>
      <c r="S154" s="33">
        <v>998790</v>
      </c>
      <c r="T154" s="38">
        <f t="shared" si="38"/>
        <v>0.86846471152909754</v>
      </c>
      <c r="U154" s="38">
        <f t="shared" si="39"/>
        <v>-1.8010926982263715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8764</v>
      </c>
      <c r="K155" s="38">
        <f t="shared" si="34"/>
        <v>2.4673423423423424E-3</v>
      </c>
      <c r="L155" s="33">
        <v>0</v>
      </c>
      <c r="M155" s="38">
        <f t="shared" si="35"/>
        <v>0</v>
      </c>
      <c r="N155" s="33">
        <f t="shared" si="36"/>
        <v>121687</v>
      </c>
      <c r="O155" s="38">
        <f t="shared" si="37"/>
        <v>3.4258727477477477E-2</v>
      </c>
      <c r="P155" s="33">
        <v>39746</v>
      </c>
      <c r="Q155" s="33">
        <v>4244000</v>
      </c>
      <c r="R155" s="33">
        <v>2476000</v>
      </c>
      <c r="S155" s="33">
        <v>83385</v>
      </c>
      <c r="T155" s="38">
        <f t="shared" si="38"/>
        <v>3.3677302100161552E-2</v>
      </c>
      <c r="U155" s="38">
        <f t="shared" si="39"/>
        <v>-0.7794998238816484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128428</v>
      </c>
      <c r="K156" s="38">
        <f t="shared" si="34"/>
        <v>0.30008014411922079</v>
      </c>
      <c r="L156" s="33">
        <v>0</v>
      </c>
      <c r="M156" s="38">
        <f t="shared" si="35"/>
        <v>0</v>
      </c>
      <c r="N156" s="33">
        <f t="shared" si="36"/>
        <v>346185</v>
      </c>
      <c r="O156" s="38">
        <f t="shared" si="37"/>
        <v>0.80888314613567491</v>
      </c>
      <c r="P156" s="33">
        <v>170646</v>
      </c>
      <c r="Q156" s="33">
        <v>339200</v>
      </c>
      <c r="R156" s="33">
        <v>539802</v>
      </c>
      <c r="S156" s="33">
        <v>391545</v>
      </c>
      <c r="T156" s="38">
        <f t="shared" si="38"/>
        <v>0.72534929474140519</v>
      </c>
      <c r="U156" s="38">
        <f t="shared" si="39"/>
        <v>-0.2474010524711977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36185551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3901503</v>
      </c>
      <c r="K157" s="39">
        <f t="shared" si="34"/>
        <v>0.10781936137990547</v>
      </c>
      <c r="L157" s="34">
        <f>SUM(L151:L156)</f>
        <v>0</v>
      </c>
      <c r="M157" s="39">
        <f t="shared" si="35"/>
        <v>0</v>
      </c>
      <c r="N157" s="34">
        <f t="shared" si="36"/>
        <v>24519609</v>
      </c>
      <c r="O157" s="39">
        <f t="shared" si="37"/>
        <v>0.67760772801276403</v>
      </c>
      <c r="P157" s="34">
        <f>SUM(P151:P156)</f>
        <v>2103543</v>
      </c>
      <c r="Q157" s="34">
        <f>SUM(Q151:Q156)</f>
        <v>35138004</v>
      </c>
      <c r="R157" s="34">
        <f>SUM(R151:R156)</f>
        <v>30612809</v>
      </c>
      <c r="S157" s="34">
        <f>SUM(S151:S156)</f>
        <v>22056327</v>
      </c>
      <c r="T157" s="39">
        <f t="shared" si="38"/>
        <v>0.72049340522785743</v>
      </c>
      <c r="U157" s="39">
        <f t="shared" si="39"/>
        <v>0.85472937800653459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3154000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918805</v>
      </c>
      <c r="K158" s="38">
        <f t="shared" si="34"/>
        <v>0.29131420418516168</v>
      </c>
      <c r="L158" s="33">
        <v>0</v>
      </c>
      <c r="M158" s="38">
        <f t="shared" si="35"/>
        <v>0</v>
      </c>
      <c r="N158" s="33">
        <f t="shared" si="36"/>
        <v>2294444</v>
      </c>
      <c r="O158" s="38">
        <f t="shared" si="37"/>
        <v>0.72747114774889032</v>
      </c>
      <c r="P158" s="33">
        <v>710623</v>
      </c>
      <c r="Q158" s="33">
        <v>4366461</v>
      </c>
      <c r="R158" s="33">
        <v>4659652</v>
      </c>
      <c r="S158" s="33">
        <v>83990031</v>
      </c>
      <c r="T158" s="38">
        <f t="shared" si="38"/>
        <v>18.02495787239047</v>
      </c>
      <c r="U158" s="38">
        <f t="shared" si="39"/>
        <v>0.29295702503296406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18884854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10023440</v>
      </c>
      <c r="K159" s="38">
        <f t="shared" si="34"/>
        <v>0.5307660837621514</v>
      </c>
      <c r="L159" s="33">
        <v>0</v>
      </c>
      <c r="M159" s="38">
        <f t="shared" si="35"/>
        <v>0</v>
      </c>
      <c r="N159" s="33">
        <f t="shared" si="36"/>
        <v>18618725</v>
      </c>
      <c r="O159" s="38">
        <f t="shared" si="37"/>
        <v>0.98590780738892658</v>
      </c>
      <c r="P159" s="33">
        <v>9273876</v>
      </c>
      <c r="Q159" s="33">
        <v>19528416</v>
      </c>
      <c r="R159" s="33">
        <v>19712814</v>
      </c>
      <c r="S159" s="33">
        <v>19077486</v>
      </c>
      <c r="T159" s="38">
        <f t="shared" si="38"/>
        <v>0.9677708114123128</v>
      </c>
      <c r="U159" s="38">
        <f t="shared" si="39"/>
        <v>8.082532050245228E-2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1937503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552501</v>
      </c>
      <c r="K160" s="38">
        <f t="shared" si="34"/>
        <v>0.28516136491143496</v>
      </c>
      <c r="L160" s="33">
        <v>0</v>
      </c>
      <c r="M160" s="38">
        <f t="shared" si="35"/>
        <v>0</v>
      </c>
      <c r="N160" s="33">
        <f t="shared" si="36"/>
        <v>1813832</v>
      </c>
      <c r="O160" s="38">
        <f t="shared" si="37"/>
        <v>0.93616990528530797</v>
      </c>
      <c r="P160" s="33">
        <v>580722</v>
      </c>
      <c r="Q160" s="33">
        <v>2561000</v>
      </c>
      <c r="R160" s="33">
        <v>32365503</v>
      </c>
      <c r="S160" s="33">
        <v>1929033</v>
      </c>
      <c r="T160" s="38">
        <f t="shared" si="38"/>
        <v>5.9601514612641737E-2</v>
      </c>
      <c r="U160" s="38">
        <f t="shared" si="39"/>
        <v>-4.8596402409414541E-2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3489389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255114</v>
      </c>
      <c r="K161" s="38">
        <f t="shared" si="34"/>
        <v>7.3111367061683294E-2</v>
      </c>
      <c r="L161" s="33">
        <v>0</v>
      </c>
      <c r="M161" s="38">
        <f t="shared" si="35"/>
        <v>0</v>
      </c>
      <c r="N161" s="33">
        <f t="shared" si="36"/>
        <v>2028732</v>
      </c>
      <c r="O161" s="38">
        <f t="shared" si="37"/>
        <v>0.58140035404479118</v>
      </c>
      <c r="P161" s="33">
        <v>1042597</v>
      </c>
      <c r="Q161" s="33">
        <v>1918900</v>
      </c>
      <c r="R161" s="33">
        <v>2504172</v>
      </c>
      <c r="S161" s="33">
        <v>3952898</v>
      </c>
      <c r="T161" s="38">
        <f t="shared" si="38"/>
        <v>1.5785249575508391</v>
      </c>
      <c r="U161" s="38">
        <f t="shared" si="39"/>
        <v>-0.75530909833809234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4957243</v>
      </c>
      <c r="K162" s="38">
        <f t="shared" si="34"/>
        <v>0.24999997478437361</v>
      </c>
      <c r="L162" s="33">
        <v>0</v>
      </c>
      <c r="M162" s="38">
        <f t="shared" si="35"/>
        <v>0</v>
      </c>
      <c r="N162" s="33">
        <f t="shared" si="36"/>
        <v>19828973</v>
      </c>
      <c r="O162" s="38">
        <f t="shared" si="37"/>
        <v>0.99999994956874727</v>
      </c>
      <c r="P162" s="33">
        <v>12488897</v>
      </c>
      <c r="Q162" s="33">
        <v>18723468</v>
      </c>
      <c r="R162" s="33">
        <v>85048466</v>
      </c>
      <c r="S162" s="33">
        <v>20914449</v>
      </c>
      <c r="T162" s="38">
        <f t="shared" si="38"/>
        <v>0.24591212497589315</v>
      </c>
      <c r="U162" s="38">
        <f t="shared" si="39"/>
        <v>-0.60306798911064763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47294720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16707103</v>
      </c>
      <c r="K163" s="39">
        <f t="shared" si="34"/>
        <v>0.35325514137730385</v>
      </c>
      <c r="L163" s="34">
        <f>SUM(L158:L162)</f>
        <v>0</v>
      </c>
      <c r="M163" s="39">
        <f t="shared" si="35"/>
        <v>0</v>
      </c>
      <c r="N163" s="34">
        <f t="shared" si="36"/>
        <v>44584706</v>
      </c>
      <c r="O163" s="39">
        <f t="shared" si="37"/>
        <v>0.94269943875341689</v>
      </c>
      <c r="P163" s="34">
        <f>SUM(P158:P162)</f>
        <v>24096715</v>
      </c>
      <c r="Q163" s="34">
        <f>SUM(Q158:Q162)</f>
        <v>47098245</v>
      </c>
      <c r="R163" s="34">
        <f>SUM(R158:R162)</f>
        <v>144290607</v>
      </c>
      <c r="S163" s="34">
        <f>SUM(S158:S162)</f>
        <v>129863897</v>
      </c>
      <c r="T163" s="39">
        <f t="shared" si="38"/>
        <v>0.9000162914277573</v>
      </c>
      <c r="U163" s="39">
        <f t="shared" si="39"/>
        <v>-0.3066647051268192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5904370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3278621</v>
      </c>
      <c r="K164" s="38">
        <f t="shared" si="34"/>
        <v>0.5552871855930438</v>
      </c>
      <c r="L164" s="33">
        <v>0</v>
      </c>
      <c r="M164" s="38">
        <f t="shared" si="35"/>
        <v>0</v>
      </c>
      <c r="N164" s="33">
        <f t="shared" si="36"/>
        <v>4759957</v>
      </c>
      <c r="O164" s="38">
        <f t="shared" si="37"/>
        <v>0.80617525663195222</v>
      </c>
      <c r="P164" s="33">
        <v>348753</v>
      </c>
      <c r="Q164" s="33">
        <v>3951448</v>
      </c>
      <c r="R164" s="33">
        <v>4691448</v>
      </c>
      <c r="S164" s="33">
        <v>1129338</v>
      </c>
      <c r="T164" s="38">
        <f t="shared" si="38"/>
        <v>0.24072269371844257</v>
      </c>
      <c r="U164" s="38">
        <f t="shared" si="39"/>
        <v>8.4009829306127841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946586</v>
      </c>
      <c r="K165" s="38">
        <f t="shared" si="34"/>
        <v>0.2237186916824386</v>
      </c>
      <c r="L165" s="33">
        <v>0</v>
      </c>
      <c r="M165" s="38">
        <f t="shared" si="35"/>
        <v>0</v>
      </c>
      <c r="N165" s="33">
        <f t="shared" si="36"/>
        <v>2705573</v>
      </c>
      <c r="O165" s="38">
        <f t="shared" si="37"/>
        <v>0.6394424297542225</v>
      </c>
      <c r="P165" s="33">
        <v>718194</v>
      </c>
      <c r="Q165" s="33">
        <v>4272416</v>
      </c>
      <c r="R165" s="33">
        <v>3899416</v>
      </c>
      <c r="S165" s="33">
        <v>2917139</v>
      </c>
      <c r="T165" s="38">
        <f t="shared" si="38"/>
        <v>0.74809638161201575</v>
      </c>
      <c r="U165" s="38">
        <f t="shared" si="39"/>
        <v>0.31800878314215941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59885005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5671611</v>
      </c>
      <c r="K166" s="38">
        <f t="shared" si="34"/>
        <v>9.4708366476716502E-2</v>
      </c>
      <c r="L166" s="33">
        <v>0</v>
      </c>
      <c r="M166" s="38">
        <f t="shared" si="35"/>
        <v>0</v>
      </c>
      <c r="N166" s="33">
        <f t="shared" si="36"/>
        <v>23279568</v>
      </c>
      <c r="O166" s="38">
        <f t="shared" si="37"/>
        <v>0.38873784848143539</v>
      </c>
      <c r="P166" s="33">
        <v>42620195</v>
      </c>
      <c r="Q166" s="33">
        <v>22570000</v>
      </c>
      <c r="R166" s="33">
        <v>62330672</v>
      </c>
      <c r="S166" s="33">
        <v>61965654</v>
      </c>
      <c r="T166" s="38">
        <f t="shared" si="38"/>
        <v>0.99414384622710306</v>
      </c>
      <c r="U166" s="38">
        <f t="shared" si="39"/>
        <v>-0.86692667642651566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3980226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1170555</v>
      </c>
      <c r="K167" s="38">
        <f t="shared" si="34"/>
        <v>0.29409259675204374</v>
      </c>
      <c r="L167" s="33">
        <v>0</v>
      </c>
      <c r="M167" s="38">
        <f t="shared" si="35"/>
        <v>0</v>
      </c>
      <c r="N167" s="33">
        <f t="shared" si="36"/>
        <v>3826437</v>
      </c>
      <c r="O167" s="38">
        <f t="shared" si="37"/>
        <v>0.9613617417704422</v>
      </c>
      <c r="P167" s="33">
        <v>918821</v>
      </c>
      <c r="Q167" s="33">
        <v>3803874</v>
      </c>
      <c r="R167" s="33">
        <v>3803874</v>
      </c>
      <c r="S167" s="33">
        <v>3039574</v>
      </c>
      <c r="T167" s="38">
        <f t="shared" si="38"/>
        <v>0.79907326057592865</v>
      </c>
      <c r="U167" s="38">
        <f t="shared" si="39"/>
        <v>0.27397501798500468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18732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18732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74000745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11086105</v>
      </c>
      <c r="K169" s="39">
        <f t="shared" si="34"/>
        <v>0.14981072150016869</v>
      </c>
      <c r="L169" s="34">
        <f>SUM(L164:L168)</f>
        <v>0</v>
      </c>
      <c r="M169" s="39">
        <f t="shared" si="35"/>
        <v>0</v>
      </c>
      <c r="N169" s="34">
        <f t="shared" si="36"/>
        <v>34590267</v>
      </c>
      <c r="O169" s="39">
        <f t="shared" si="37"/>
        <v>0.46743133464399583</v>
      </c>
      <c r="P169" s="34">
        <f>SUM(P164:P168)</f>
        <v>44605963</v>
      </c>
      <c r="Q169" s="34">
        <f>SUM(Q164:Q168)</f>
        <v>34597738</v>
      </c>
      <c r="R169" s="34">
        <f>SUM(R164:R168)</f>
        <v>74725410</v>
      </c>
      <c r="S169" s="34">
        <f>SUM(S164:S168)</f>
        <v>69051705</v>
      </c>
      <c r="T169" s="39">
        <f t="shared" si="38"/>
        <v>0.92407261465678137</v>
      </c>
      <c r="U169" s="39">
        <f t="shared" si="39"/>
        <v>-0.75146585222249318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684806283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136572480</v>
      </c>
      <c r="K170" s="39">
        <f t="shared" si="34"/>
        <v>0.19943228236999105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485277967</v>
      </c>
      <c r="O170" s="39">
        <f t="shared" si="37"/>
        <v>0.70863538937477888</v>
      </c>
      <c r="P170" s="34">
        <f>SUM(P105,P107:P111,P113:P120,P122:P125,P127:P131,P133:P136,P138:P143,P145:P149,P151:P156,P158:P162,P164:P168)</f>
        <v>228578542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706819639</v>
      </c>
      <c r="S170" s="34">
        <f>SUM(S105,S107:S111,S113:S120,S122:S125,S127:S131,S133:S136,S138:S143,S145:S149,S151:S156,S158:S162,S164:S168)</f>
        <v>642089786</v>
      </c>
      <c r="T170" s="39">
        <f t="shared" si="38"/>
        <v>0.90842097555243506</v>
      </c>
      <c r="U170" s="39">
        <f t="shared" si="39"/>
        <v>-0.40251399451134828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555690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92319</v>
      </c>
      <c r="K173" s="38">
        <f t="shared" ref="K173:K205" si="42">IF(($E173     =0),0,($J173     /$E173     ))</f>
        <v>0.16613399557307132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295176</v>
      </c>
      <c r="O173" s="38">
        <f t="shared" ref="O173:O205" si="45">IF(($E173     =0),0,($N173     /$E173     ))</f>
        <v>0.53118825244290879</v>
      </c>
      <c r="P173" s="33">
        <v>139474</v>
      </c>
      <c r="Q173" s="33">
        <v>387206</v>
      </c>
      <c r="R173" s="33">
        <v>358161</v>
      </c>
      <c r="S173" s="33">
        <v>318300</v>
      </c>
      <c r="T173" s="38">
        <f t="shared" ref="T173:T205" si="46">IF(($R173     =0),0,($S173     /$R173     ))</f>
        <v>0.88870647557941818</v>
      </c>
      <c r="U173" s="38">
        <f t="shared" ref="U173:U205" si="47">IF(($P173     =0),0,(($J173     /$P173     )-1))</f>
        <v>-0.33809168733957584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82555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27477</v>
      </c>
      <c r="K175" s="38">
        <f t="shared" si="42"/>
        <v>0.48947199657973495</v>
      </c>
      <c r="L175" s="33">
        <v>0</v>
      </c>
      <c r="M175" s="38">
        <f t="shared" si="43"/>
        <v>0</v>
      </c>
      <c r="N175" s="33">
        <f t="shared" si="44"/>
        <v>38018</v>
      </c>
      <c r="O175" s="38">
        <f t="shared" si="45"/>
        <v>0.67724811172865895</v>
      </c>
      <c r="P175" s="33">
        <v>2138</v>
      </c>
      <c r="Q175" s="33">
        <v>56136</v>
      </c>
      <c r="R175" s="33">
        <v>56136</v>
      </c>
      <c r="S175" s="33">
        <v>5218</v>
      </c>
      <c r="T175" s="38">
        <f t="shared" si="46"/>
        <v>9.2952828844235433E-2</v>
      </c>
      <c r="U175" s="38">
        <f t="shared" si="47"/>
        <v>11.851730589335828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67738</v>
      </c>
      <c r="K176" s="38">
        <f t="shared" si="42"/>
        <v>0.15451115642720609</v>
      </c>
      <c r="L176" s="33">
        <v>0</v>
      </c>
      <c r="M176" s="38">
        <f t="shared" si="43"/>
        <v>0</v>
      </c>
      <c r="N176" s="33">
        <f t="shared" si="44"/>
        <v>186777</v>
      </c>
      <c r="O176" s="38">
        <f t="shared" si="45"/>
        <v>0.42604048339195533</v>
      </c>
      <c r="P176" s="33">
        <v>24625</v>
      </c>
      <c r="Q176" s="33">
        <v>325057</v>
      </c>
      <c r="R176" s="33">
        <v>325057</v>
      </c>
      <c r="S176" s="33">
        <v>125868</v>
      </c>
      <c r="T176" s="38">
        <f t="shared" si="46"/>
        <v>0.38721824172375924</v>
      </c>
      <c r="U176" s="38">
        <f t="shared" si="47"/>
        <v>1.7507817258883249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32157</v>
      </c>
      <c r="K177" s="38">
        <f t="shared" si="42"/>
        <v>6.926476860048851E-2</v>
      </c>
      <c r="L177" s="33">
        <v>0</v>
      </c>
      <c r="M177" s="38">
        <f t="shared" si="43"/>
        <v>0</v>
      </c>
      <c r="N177" s="33">
        <f t="shared" si="44"/>
        <v>52159</v>
      </c>
      <c r="O177" s="38">
        <f t="shared" si="45"/>
        <v>0.11234819993882765</v>
      </c>
      <c r="P177" s="33">
        <v>175</v>
      </c>
      <c r="Q177" s="33">
        <v>414274</v>
      </c>
      <c r="R177" s="33">
        <v>446835</v>
      </c>
      <c r="S177" s="33">
        <v>14988</v>
      </c>
      <c r="T177" s="38">
        <f t="shared" si="46"/>
        <v>3.3542582832589214E-2</v>
      </c>
      <c r="U177" s="38">
        <f t="shared" si="47"/>
        <v>182.75428571428571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1600265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219691</v>
      </c>
      <c r="K179" s="39">
        <f t="shared" si="42"/>
        <v>0.13728413731475725</v>
      </c>
      <c r="L179" s="34">
        <f>SUM(L173:L178)</f>
        <v>0</v>
      </c>
      <c r="M179" s="39">
        <f t="shared" si="43"/>
        <v>0</v>
      </c>
      <c r="N179" s="34">
        <f t="shared" si="44"/>
        <v>572130</v>
      </c>
      <c r="O179" s="39">
        <f t="shared" si="45"/>
        <v>0.35752203541288474</v>
      </c>
      <c r="P179" s="34">
        <f>SUM(P173:P178)</f>
        <v>166412</v>
      </c>
      <c r="Q179" s="34">
        <f>SUM(Q173:Q178)</f>
        <v>1182673</v>
      </c>
      <c r="R179" s="34">
        <f>SUM(R173:R178)</f>
        <v>1268744</v>
      </c>
      <c r="S179" s="34">
        <f>SUM(S173:S178)</f>
        <v>464374</v>
      </c>
      <c r="T179" s="39">
        <f t="shared" si="46"/>
        <v>0.36601079492789718</v>
      </c>
      <c r="U179" s="39">
        <f t="shared" si="47"/>
        <v>0.32016320938393861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164164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56904</v>
      </c>
      <c r="K180" s="38">
        <f t="shared" si="42"/>
        <v>0.34662898077532223</v>
      </c>
      <c r="L180" s="33">
        <v>0</v>
      </c>
      <c r="M180" s="38">
        <f t="shared" si="43"/>
        <v>0</v>
      </c>
      <c r="N180" s="33">
        <f t="shared" si="44"/>
        <v>190252</v>
      </c>
      <c r="O180" s="38">
        <f t="shared" si="45"/>
        <v>1.1589142564752322</v>
      </c>
      <c r="P180" s="33">
        <v>63782</v>
      </c>
      <c r="Q180" s="33">
        <v>888603</v>
      </c>
      <c r="R180" s="33">
        <v>179000</v>
      </c>
      <c r="S180" s="33">
        <v>182902</v>
      </c>
      <c r="T180" s="38">
        <f t="shared" si="46"/>
        <v>1.0217988826815643</v>
      </c>
      <c r="U180" s="38">
        <f t="shared" si="47"/>
        <v>-0.10783606660186262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450000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75854</v>
      </c>
      <c r="K181" s="38">
        <f t="shared" si="42"/>
        <v>0.16856444444444443</v>
      </c>
      <c r="L181" s="33">
        <v>0</v>
      </c>
      <c r="M181" s="38">
        <f t="shared" si="43"/>
        <v>0</v>
      </c>
      <c r="N181" s="33">
        <f t="shared" si="44"/>
        <v>299075</v>
      </c>
      <c r="O181" s="38">
        <f t="shared" si="45"/>
        <v>0.66461111111111115</v>
      </c>
      <c r="P181" s="33">
        <v>142793</v>
      </c>
      <c r="Q181" s="33">
        <v>399996</v>
      </c>
      <c r="R181" s="33">
        <v>399996</v>
      </c>
      <c r="S181" s="33">
        <v>359312</v>
      </c>
      <c r="T181" s="38">
        <f t="shared" si="46"/>
        <v>0.89828898288982895</v>
      </c>
      <c r="U181" s="38">
        <f t="shared" si="47"/>
        <v>-0.46878348378421908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49397</v>
      </c>
      <c r="K182" s="38">
        <f t="shared" si="42"/>
        <v>0.34705477334682294</v>
      </c>
      <c r="L182" s="33">
        <v>0</v>
      </c>
      <c r="M182" s="38">
        <f t="shared" si="43"/>
        <v>0</v>
      </c>
      <c r="N182" s="33">
        <f t="shared" si="44"/>
        <v>152886</v>
      </c>
      <c r="O182" s="38">
        <f t="shared" si="45"/>
        <v>1.0741505775229745</v>
      </c>
      <c r="P182" s="33">
        <v>66441</v>
      </c>
      <c r="Q182" s="33">
        <v>136080</v>
      </c>
      <c r="R182" s="33">
        <v>136080</v>
      </c>
      <c r="S182" s="33">
        <v>133976</v>
      </c>
      <c r="T182" s="38">
        <f t="shared" si="46"/>
        <v>0.98453850676072896</v>
      </c>
      <c r="U182" s="38">
        <f t="shared" si="47"/>
        <v>-0.25652834845953554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532235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82734</v>
      </c>
      <c r="K183" s="38">
        <f t="shared" si="42"/>
        <v>0.15544637237310585</v>
      </c>
      <c r="L183" s="33">
        <v>0</v>
      </c>
      <c r="M183" s="38">
        <f t="shared" si="43"/>
        <v>0</v>
      </c>
      <c r="N183" s="33">
        <f t="shared" si="44"/>
        <v>259140</v>
      </c>
      <c r="O183" s="38">
        <f t="shared" si="45"/>
        <v>0.48689018948396856</v>
      </c>
      <c r="P183" s="33">
        <v>57412</v>
      </c>
      <c r="Q183" s="33">
        <v>125280</v>
      </c>
      <c r="R183" s="33">
        <v>175280</v>
      </c>
      <c r="S183" s="33">
        <v>141651</v>
      </c>
      <c r="T183" s="38">
        <f t="shared" si="46"/>
        <v>0.80814125969876771</v>
      </c>
      <c r="U183" s="38">
        <f t="shared" si="47"/>
        <v>0.44105761861631709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43587708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136157022</v>
      </c>
      <c r="K184" s="38">
        <f t="shared" si="42"/>
        <v>3.1237481447751279</v>
      </c>
      <c r="L184" s="33">
        <v>0</v>
      </c>
      <c r="M184" s="38">
        <f t="shared" si="43"/>
        <v>0</v>
      </c>
      <c r="N184" s="33">
        <f t="shared" si="44"/>
        <v>136170531</v>
      </c>
      <c r="O184" s="38">
        <f t="shared" si="45"/>
        <v>3.1240580716012873</v>
      </c>
      <c r="P184" s="33">
        <v>27420</v>
      </c>
      <c r="Q184" s="33">
        <v>132087804</v>
      </c>
      <c r="R184" s="33">
        <v>138073804</v>
      </c>
      <c r="S184" s="33">
        <v>83588</v>
      </c>
      <c r="T184" s="38">
        <f t="shared" si="46"/>
        <v>6.053863772739976E-4</v>
      </c>
      <c r="U184" s="38">
        <f t="shared" si="47"/>
        <v>4964.6098468271339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44876439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136421911</v>
      </c>
      <c r="K185" s="39">
        <f t="shared" si="42"/>
        <v>3.0399451034873777</v>
      </c>
      <c r="L185" s="34">
        <f>SUM(L180:L184)</f>
        <v>0</v>
      </c>
      <c r="M185" s="39">
        <f t="shared" si="43"/>
        <v>0</v>
      </c>
      <c r="N185" s="34">
        <f t="shared" si="44"/>
        <v>137071884</v>
      </c>
      <c r="O185" s="39">
        <f t="shared" si="45"/>
        <v>3.0544287170379092</v>
      </c>
      <c r="P185" s="34">
        <f>SUM(P180:P184)</f>
        <v>357848</v>
      </c>
      <c r="Q185" s="34">
        <f>SUM(Q180:Q184)</f>
        <v>133637763</v>
      </c>
      <c r="R185" s="34">
        <f>SUM(R180:R184)</f>
        <v>138964160</v>
      </c>
      <c r="S185" s="34">
        <f>SUM(S180:S184)</f>
        <v>901429</v>
      </c>
      <c r="T185" s="39">
        <f t="shared" si="46"/>
        <v>6.4867732802472234E-3</v>
      </c>
      <c r="U185" s="39">
        <f t="shared" si="47"/>
        <v>380.22865294762022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813261</v>
      </c>
      <c r="K187" s="38">
        <f t="shared" si="42"/>
        <v>0.56372951331028309</v>
      </c>
      <c r="L187" s="33">
        <v>0</v>
      </c>
      <c r="M187" s="38">
        <f t="shared" si="43"/>
        <v>0</v>
      </c>
      <c r="N187" s="33">
        <f t="shared" si="44"/>
        <v>1107331</v>
      </c>
      <c r="O187" s="38">
        <f t="shared" si="45"/>
        <v>0.76757051635746587</v>
      </c>
      <c r="P187" s="33">
        <v>248383</v>
      </c>
      <c r="Q187" s="33">
        <v>1317131</v>
      </c>
      <c r="R187" s="33">
        <v>1317131</v>
      </c>
      <c r="S187" s="33">
        <v>804968</v>
      </c>
      <c r="T187" s="38">
        <f t="shared" si="46"/>
        <v>0.61115257328238426</v>
      </c>
      <c r="U187" s="38">
        <f t="shared" si="47"/>
        <v>2.2742216657339673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429074</v>
      </c>
      <c r="K188" s="38">
        <f t="shared" si="42"/>
        <v>9.8188516899700221E-2</v>
      </c>
      <c r="L188" s="33">
        <v>0</v>
      </c>
      <c r="M188" s="38">
        <f t="shared" si="43"/>
        <v>0</v>
      </c>
      <c r="N188" s="33">
        <f t="shared" si="44"/>
        <v>1338049</v>
      </c>
      <c r="O188" s="38">
        <f t="shared" si="45"/>
        <v>0.30619670930684911</v>
      </c>
      <c r="P188" s="33">
        <v>613504</v>
      </c>
      <c r="Q188" s="33">
        <v>4201298</v>
      </c>
      <c r="R188" s="33">
        <v>4201298</v>
      </c>
      <c r="S188" s="33">
        <v>1349532</v>
      </c>
      <c r="T188" s="38">
        <f t="shared" si="46"/>
        <v>0.32121787123884094</v>
      </c>
      <c r="U188" s="38">
        <f t="shared" si="47"/>
        <v>-0.30061743688712705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373344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9565</v>
      </c>
      <c r="K189" s="38">
        <f t="shared" si="42"/>
        <v>2.5619803719893718E-2</v>
      </c>
      <c r="L189" s="33">
        <v>0</v>
      </c>
      <c r="M189" s="38">
        <f t="shared" si="43"/>
        <v>0</v>
      </c>
      <c r="N189" s="33">
        <f t="shared" si="44"/>
        <v>35043</v>
      </c>
      <c r="O189" s="38">
        <f t="shared" si="45"/>
        <v>9.3862496785806118E-2</v>
      </c>
      <c r="P189" s="33">
        <v>0</v>
      </c>
      <c r="Q189" s="33">
        <v>135689</v>
      </c>
      <c r="R189" s="33">
        <v>337135</v>
      </c>
      <c r="S189" s="33">
        <v>17801</v>
      </c>
      <c r="T189" s="38">
        <f t="shared" si="46"/>
        <v>5.2800806798463523E-2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13778000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3315495</v>
      </c>
      <c r="K190" s="38">
        <f t="shared" si="42"/>
        <v>0.24063688488895341</v>
      </c>
      <c r="L190" s="33">
        <v>0</v>
      </c>
      <c r="M190" s="38">
        <f t="shared" si="43"/>
        <v>0</v>
      </c>
      <c r="N190" s="33">
        <f t="shared" si="44"/>
        <v>13220915</v>
      </c>
      <c r="O190" s="38">
        <f t="shared" si="45"/>
        <v>0.95956706343446074</v>
      </c>
      <c r="P190" s="33">
        <v>3748586</v>
      </c>
      <c r="Q190" s="33">
        <v>13742000</v>
      </c>
      <c r="R190" s="33">
        <v>16008000</v>
      </c>
      <c r="S190" s="33">
        <v>15591443</v>
      </c>
      <c r="T190" s="38">
        <f t="shared" si="46"/>
        <v>0.97397819840079958</v>
      </c>
      <c r="U190" s="38">
        <f t="shared" si="47"/>
        <v>-0.11553449754120615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19963888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4567395</v>
      </c>
      <c r="K191" s="39">
        <f t="shared" si="42"/>
        <v>0.22878284029643925</v>
      </c>
      <c r="L191" s="34">
        <f>SUM(L186:L190)</f>
        <v>0</v>
      </c>
      <c r="M191" s="39">
        <f t="shared" si="43"/>
        <v>0</v>
      </c>
      <c r="N191" s="34">
        <f t="shared" si="44"/>
        <v>15701338</v>
      </c>
      <c r="O191" s="39">
        <f t="shared" si="45"/>
        <v>0.78648698089269986</v>
      </c>
      <c r="P191" s="34">
        <f>SUM(P186:P190)</f>
        <v>4610473</v>
      </c>
      <c r="Q191" s="34">
        <f>SUM(Q186:Q190)</f>
        <v>19396118</v>
      </c>
      <c r="R191" s="34">
        <f>SUM(R186:R190)</f>
        <v>21863564</v>
      </c>
      <c r="S191" s="34">
        <f>SUM(S186:S190)</f>
        <v>17763744</v>
      </c>
      <c r="T191" s="39">
        <f t="shared" si="46"/>
        <v>0.81248162467930662</v>
      </c>
      <c r="U191" s="39">
        <f t="shared" si="47"/>
        <v>-9.3435098741495581E-3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73470</v>
      </c>
      <c r="K192" s="38">
        <f t="shared" si="42"/>
        <v>0.25047046309932908</v>
      </c>
      <c r="L192" s="33">
        <v>0</v>
      </c>
      <c r="M192" s="38">
        <f t="shared" si="43"/>
        <v>0</v>
      </c>
      <c r="N192" s="33">
        <f t="shared" si="44"/>
        <v>273952</v>
      </c>
      <c r="O192" s="38">
        <f t="shared" si="45"/>
        <v>0.93394425353188237</v>
      </c>
      <c r="P192" s="33">
        <v>88748</v>
      </c>
      <c r="Q192" s="33">
        <v>343800</v>
      </c>
      <c r="R192" s="33">
        <v>42684</v>
      </c>
      <c r="S192" s="33">
        <v>222664</v>
      </c>
      <c r="T192" s="38">
        <f t="shared" si="46"/>
        <v>5.2165682691406614</v>
      </c>
      <c r="U192" s="38">
        <f t="shared" si="47"/>
        <v>-0.1721503583179339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185407</v>
      </c>
      <c r="K193" s="38">
        <f t="shared" si="42"/>
        <v>0.85609471171383322</v>
      </c>
      <c r="L193" s="33">
        <v>0</v>
      </c>
      <c r="M193" s="38">
        <f t="shared" si="43"/>
        <v>0</v>
      </c>
      <c r="N193" s="33">
        <f t="shared" si="44"/>
        <v>490187</v>
      </c>
      <c r="O193" s="38">
        <f t="shared" si="45"/>
        <v>2.2633800150526611</v>
      </c>
      <c r="P193" s="33">
        <v>163997</v>
      </c>
      <c r="Q193" s="33">
        <v>214664</v>
      </c>
      <c r="R193" s="33">
        <v>214664</v>
      </c>
      <c r="S193" s="33">
        <v>276332</v>
      </c>
      <c r="T193" s="38">
        <f t="shared" si="46"/>
        <v>1.287276860582119</v>
      </c>
      <c r="U193" s="38">
        <f t="shared" si="47"/>
        <v>0.13055116861893823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680619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137200</v>
      </c>
      <c r="K194" s="38">
        <f t="shared" si="42"/>
        <v>0.20158120769476021</v>
      </c>
      <c r="L194" s="33">
        <v>0</v>
      </c>
      <c r="M194" s="38">
        <f t="shared" si="43"/>
        <v>0</v>
      </c>
      <c r="N194" s="33">
        <f t="shared" si="44"/>
        <v>431999</v>
      </c>
      <c r="O194" s="38">
        <f t="shared" si="45"/>
        <v>0.63471486984641923</v>
      </c>
      <c r="P194" s="33">
        <v>122627</v>
      </c>
      <c r="Q194" s="33">
        <v>611760</v>
      </c>
      <c r="R194" s="33">
        <v>611760</v>
      </c>
      <c r="S194" s="33">
        <v>346779</v>
      </c>
      <c r="T194" s="38">
        <f t="shared" si="46"/>
        <v>0.5668546488819145</v>
      </c>
      <c r="U194" s="38">
        <f t="shared" si="47"/>
        <v>0.11884005969321598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63469</v>
      </c>
      <c r="K195" s="38">
        <f t="shared" si="42"/>
        <v>0.1653126977884162</v>
      </c>
      <c r="L195" s="33">
        <v>0</v>
      </c>
      <c r="M195" s="38">
        <f t="shared" si="43"/>
        <v>0</v>
      </c>
      <c r="N195" s="33">
        <f t="shared" si="44"/>
        <v>5321090</v>
      </c>
      <c r="O195" s="38">
        <f t="shared" si="45"/>
        <v>13.859423388976722</v>
      </c>
      <c r="P195" s="33">
        <v>146841</v>
      </c>
      <c r="Q195" s="33">
        <v>497106</v>
      </c>
      <c r="R195" s="33">
        <v>477106</v>
      </c>
      <c r="S195" s="33">
        <v>239207</v>
      </c>
      <c r="T195" s="38">
        <f t="shared" si="46"/>
        <v>0.50137076456804153</v>
      </c>
      <c r="U195" s="38">
        <f t="shared" si="47"/>
        <v>-0.56777058178574102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-1142849</v>
      </c>
      <c r="K196" s="38">
        <f t="shared" si="42"/>
        <v>-1.0770640801147513</v>
      </c>
      <c r="L196" s="33">
        <v>0</v>
      </c>
      <c r="M196" s="38">
        <f t="shared" si="43"/>
        <v>0</v>
      </c>
      <c r="N196" s="33">
        <f t="shared" si="44"/>
        <v>-755742</v>
      </c>
      <c r="O196" s="38">
        <f t="shared" si="45"/>
        <v>-0.71223981648851453</v>
      </c>
      <c r="P196" s="33">
        <v>190997</v>
      </c>
      <c r="Q196" s="33">
        <v>1847352</v>
      </c>
      <c r="R196" s="33">
        <v>1527416</v>
      </c>
      <c r="S196" s="33">
        <v>588005</v>
      </c>
      <c r="T196" s="38">
        <f t="shared" si="46"/>
        <v>0.38496716022354094</v>
      </c>
      <c r="U196" s="38">
        <f t="shared" si="47"/>
        <v>-6.9835966009937325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2635531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-683303</v>
      </c>
      <c r="K198" s="39">
        <f t="shared" si="42"/>
        <v>-0.25926577983715615</v>
      </c>
      <c r="L198" s="34">
        <f>SUM(L192:L197)</f>
        <v>0</v>
      </c>
      <c r="M198" s="39">
        <f t="shared" si="43"/>
        <v>0</v>
      </c>
      <c r="N198" s="34">
        <f t="shared" si="44"/>
        <v>5761486</v>
      </c>
      <c r="O198" s="39">
        <f t="shared" si="45"/>
        <v>2.1860816662752214</v>
      </c>
      <c r="P198" s="34">
        <f>SUM(P192:P197)</f>
        <v>713210</v>
      </c>
      <c r="Q198" s="34">
        <f>SUM(Q192:Q197)</f>
        <v>3514682</v>
      </c>
      <c r="R198" s="34">
        <f>SUM(R192:R197)</f>
        <v>2873630</v>
      </c>
      <c r="S198" s="34">
        <f>SUM(S192:S197)</f>
        <v>1672987</v>
      </c>
      <c r="T198" s="39">
        <f t="shared" si="46"/>
        <v>0.58218594599861495</v>
      </c>
      <c r="U198" s="39">
        <f t="shared" si="47"/>
        <v>-1.9580670489757575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101058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14294</v>
      </c>
      <c r="K199" s="38">
        <f t="shared" si="42"/>
        <v>0.14144352747926933</v>
      </c>
      <c r="L199" s="33">
        <v>0</v>
      </c>
      <c r="M199" s="38">
        <f t="shared" si="43"/>
        <v>0</v>
      </c>
      <c r="N199" s="33">
        <f t="shared" si="44"/>
        <v>62452</v>
      </c>
      <c r="O199" s="38">
        <f t="shared" si="45"/>
        <v>0.61798175305270242</v>
      </c>
      <c r="P199" s="33">
        <v>28287</v>
      </c>
      <c r="Q199" s="33">
        <v>55575</v>
      </c>
      <c r="R199" s="33">
        <v>53879</v>
      </c>
      <c r="S199" s="33">
        <v>55680</v>
      </c>
      <c r="T199" s="38">
        <f t="shared" si="46"/>
        <v>1.0334267525380947</v>
      </c>
      <c r="U199" s="38">
        <f t="shared" si="47"/>
        <v>-0.49467953476862159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9914448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2152253</v>
      </c>
      <c r="K200" s="38">
        <f t="shared" si="42"/>
        <v>0.21708248406769595</v>
      </c>
      <c r="L200" s="33">
        <v>0</v>
      </c>
      <c r="M200" s="38">
        <f t="shared" si="43"/>
        <v>0</v>
      </c>
      <c r="N200" s="33">
        <f t="shared" si="44"/>
        <v>10163834</v>
      </c>
      <c r="O200" s="38">
        <f t="shared" si="45"/>
        <v>1.0251537957534298</v>
      </c>
      <c r="P200" s="33">
        <v>5798508</v>
      </c>
      <c r="Q200" s="33">
        <v>10636099</v>
      </c>
      <c r="R200" s="33">
        <v>11376025</v>
      </c>
      <c r="S200" s="33">
        <v>11490377</v>
      </c>
      <c r="T200" s="38">
        <f t="shared" si="46"/>
        <v>1.0100520172907497</v>
      </c>
      <c r="U200" s="38">
        <f t="shared" si="47"/>
        <v>-0.62882641534684436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24433</v>
      </c>
      <c r="K202" s="38">
        <f t="shared" si="42"/>
        <v>0.16363392827244416</v>
      </c>
      <c r="L202" s="33">
        <v>0</v>
      </c>
      <c r="M202" s="38">
        <f t="shared" si="43"/>
        <v>0</v>
      </c>
      <c r="N202" s="33">
        <f t="shared" si="44"/>
        <v>89352</v>
      </c>
      <c r="O202" s="38">
        <f t="shared" si="45"/>
        <v>0.59841275156548235</v>
      </c>
      <c r="P202" s="33">
        <v>30841</v>
      </c>
      <c r="Q202" s="33">
        <v>160215</v>
      </c>
      <c r="R202" s="33">
        <v>160215</v>
      </c>
      <c r="S202" s="33">
        <v>58524</v>
      </c>
      <c r="T202" s="38">
        <f t="shared" si="46"/>
        <v>0.36528414942421122</v>
      </c>
      <c r="U202" s="38">
        <f t="shared" si="47"/>
        <v>-0.207775363963555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10164821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2190980</v>
      </c>
      <c r="K204" s="39">
        <f t="shared" si="42"/>
        <v>0.21554535982483114</v>
      </c>
      <c r="L204" s="34">
        <f>SUM(L199:L203)</f>
        <v>0</v>
      </c>
      <c r="M204" s="39">
        <f t="shared" si="43"/>
        <v>0</v>
      </c>
      <c r="N204" s="34">
        <f t="shared" si="44"/>
        <v>10315638</v>
      </c>
      <c r="O204" s="39">
        <f t="shared" si="45"/>
        <v>1.0148371525676645</v>
      </c>
      <c r="P204" s="34">
        <f>SUM(P199:P203)</f>
        <v>5857636</v>
      </c>
      <c r="Q204" s="34">
        <f>SUM(Q199:Q203)</f>
        <v>10851889</v>
      </c>
      <c r="R204" s="34">
        <f>SUM(R199:R203)</f>
        <v>11590119</v>
      </c>
      <c r="S204" s="34">
        <f>SUM(S199:S203)</f>
        <v>11604581</v>
      </c>
      <c r="T204" s="39">
        <f t="shared" si="46"/>
        <v>1.0012477870158192</v>
      </c>
      <c r="U204" s="39">
        <f t="shared" si="47"/>
        <v>-0.62596173609968253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79240944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142716674</v>
      </c>
      <c r="K205" s="39">
        <f t="shared" si="42"/>
        <v>1.8010471202867042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169422476</v>
      </c>
      <c r="O205" s="39">
        <f t="shared" si="45"/>
        <v>2.1380673607320984</v>
      </c>
      <c r="P205" s="34">
        <f>SUM(P173:P178,P180:P184,P186:P190,P192:P197,P199:P203)</f>
        <v>11705579</v>
      </c>
      <c r="Q205" s="34">
        <f>SUM(Q173:Q178,Q180:Q184,Q186:Q190,Q192:Q197,Q199:Q203)</f>
        <v>168583125</v>
      </c>
      <c r="R205" s="34">
        <f>SUM(R173:R178,R180:R184,R186:R190,R192:R197,R199:R203)</f>
        <v>176560217</v>
      </c>
      <c r="S205" s="34">
        <f>SUM(S173:S178,S180:S184,S186:S190,S192:S197,S199:S203)</f>
        <v>32407115</v>
      </c>
      <c r="T205" s="39">
        <f t="shared" si="46"/>
        <v>0.18354709543656711</v>
      </c>
      <c r="U205" s="39">
        <f t="shared" si="47"/>
        <v>11.192192628831091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53570</v>
      </c>
      <c r="K208" s="38">
        <f t="shared" ref="K208:K231" si="50">IF(($E208     =0),0,($J208     /$E208     ))</f>
        <v>0.45070588433256492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186899</v>
      </c>
      <c r="O208" s="38">
        <f t="shared" ref="O208:O231" si="53">IF(($E208     =0),0,($N208     /$E208     ))</f>
        <v>1.5724562082484983</v>
      </c>
      <c r="P208" s="33">
        <v>72231</v>
      </c>
      <c r="Q208" s="33">
        <v>113740</v>
      </c>
      <c r="R208" s="33">
        <v>113740</v>
      </c>
      <c r="S208" s="33">
        <v>270736</v>
      </c>
      <c r="T208" s="38">
        <f t="shared" ref="T208:T231" si="54">IF(($R208     =0),0,($S208     /$R208     ))</f>
        <v>2.380305960963601</v>
      </c>
      <c r="U208" s="38">
        <f t="shared" ref="U208:U231" si="55">IF(($P208     =0),0,(($J208     /$P208     )-1))</f>
        <v>-0.25835167725768715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973100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191289</v>
      </c>
      <c r="K209" s="38">
        <f t="shared" si="50"/>
        <v>0.19657691912444764</v>
      </c>
      <c r="L209" s="33">
        <v>0</v>
      </c>
      <c r="M209" s="38">
        <f t="shared" si="51"/>
        <v>0</v>
      </c>
      <c r="N209" s="33">
        <f t="shared" si="52"/>
        <v>764698</v>
      </c>
      <c r="O209" s="38">
        <f t="shared" si="53"/>
        <v>0.78583701572294729</v>
      </c>
      <c r="P209" s="33">
        <v>315835</v>
      </c>
      <c r="Q209" s="33">
        <v>1034721</v>
      </c>
      <c r="R209" s="33">
        <v>792366</v>
      </c>
      <c r="S209" s="33">
        <v>617427</v>
      </c>
      <c r="T209" s="38">
        <f t="shared" si="54"/>
        <v>0.77921945161705575</v>
      </c>
      <c r="U209" s="38">
        <f t="shared" si="55"/>
        <v>-0.39433881615400446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402161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63883</v>
      </c>
      <c r="K210" s="38">
        <f t="shared" si="50"/>
        <v>0.15884931656724546</v>
      </c>
      <c r="L210" s="33">
        <v>0</v>
      </c>
      <c r="M210" s="38">
        <f t="shared" si="51"/>
        <v>0</v>
      </c>
      <c r="N210" s="33">
        <f t="shared" si="52"/>
        <v>244077</v>
      </c>
      <c r="O210" s="38">
        <f t="shared" si="53"/>
        <v>0.60691364901121692</v>
      </c>
      <c r="P210" s="33">
        <v>90018</v>
      </c>
      <c r="Q210" s="33">
        <v>701736</v>
      </c>
      <c r="R210" s="33">
        <v>345470</v>
      </c>
      <c r="S210" s="33">
        <v>225557</v>
      </c>
      <c r="T210" s="38">
        <f t="shared" si="54"/>
        <v>0.65289894925753322</v>
      </c>
      <c r="U210" s="38">
        <f t="shared" si="55"/>
        <v>-0.29033082272434407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26803</v>
      </c>
      <c r="K211" s="38">
        <f t="shared" si="50"/>
        <v>2.1454620551866341E-2</v>
      </c>
      <c r="L211" s="33">
        <v>0</v>
      </c>
      <c r="M211" s="38">
        <f t="shared" si="51"/>
        <v>0</v>
      </c>
      <c r="N211" s="33">
        <f t="shared" si="52"/>
        <v>88606</v>
      </c>
      <c r="O211" s="38">
        <f t="shared" si="53"/>
        <v>7.0925198993346608E-2</v>
      </c>
      <c r="P211" s="33">
        <v>38269</v>
      </c>
      <c r="Q211" s="33">
        <v>1405085</v>
      </c>
      <c r="R211" s="33">
        <v>1405085</v>
      </c>
      <c r="S211" s="33">
        <v>96749</v>
      </c>
      <c r="T211" s="38">
        <f t="shared" si="54"/>
        <v>6.8856332535042364E-2</v>
      </c>
      <c r="U211" s="38">
        <f t="shared" si="55"/>
        <v>-0.29961587708066584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169999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39554</v>
      </c>
      <c r="K212" s="38">
        <f t="shared" si="50"/>
        <v>0.23267195689386408</v>
      </c>
      <c r="L212" s="33">
        <v>0</v>
      </c>
      <c r="M212" s="38">
        <f t="shared" si="51"/>
        <v>0</v>
      </c>
      <c r="N212" s="33">
        <f t="shared" si="52"/>
        <v>105952</v>
      </c>
      <c r="O212" s="38">
        <f t="shared" si="53"/>
        <v>0.62325072500426471</v>
      </c>
      <c r="P212" s="33">
        <v>40190</v>
      </c>
      <c r="Q212" s="33">
        <v>364982</v>
      </c>
      <c r="R212" s="33">
        <v>148662</v>
      </c>
      <c r="S212" s="33">
        <v>69753</v>
      </c>
      <c r="T212" s="38">
        <f t="shared" si="54"/>
        <v>0.46920531137748717</v>
      </c>
      <c r="U212" s="38">
        <f t="shared" si="55"/>
        <v>-1.5824832047773074E-2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42587</v>
      </c>
      <c r="K213" s="38">
        <f t="shared" si="50"/>
        <v>0.15841256379353955</v>
      </c>
      <c r="L213" s="33">
        <v>0</v>
      </c>
      <c r="M213" s="38">
        <f t="shared" si="51"/>
        <v>0</v>
      </c>
      <c r="N213" s="33">
        <f t="shared" si="52"/>
        <v>140122</v>
      </c>
      <c r="O213" s="38">
        <f t="shared" si="53"/>
        <v>0.52121739647963816</v>
      </c>
      <c r="P213" s="33">
        <v>79005</v>
      </c>
      <c r="Q213" s="33">
        <v>226896</v>
      </c>
      <c r="R213" s="33">
        <v>238796</v>
      </c>
      <c r="S213" s="33">
        <v>195598</v>
      </c>
      <c r="T213" s="38">
        <f t="shared" si="54"/>
        <v>0.81910082245933769</v>
      </c>
      <c r="U213" s="38">
        <f t="shared" si="55"/>
        <v>-0.46095816720460725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433051</v>
      </c>
      <c r="K214" s="38">
        <f t="shared" si="50"/>
        <v>0.31136200881776899</v>
      </c>
      <c r="L214" s="33">
        <v>0</v>
      </c>
      <c r="M214" s="38">
        <f t="shared" si="51"/>
        <v>0</v>
      </c>
      <c r="N214" s="33">
        <f t="shared" si="52"/>
        <v>5622940</v>
      </c>
      <c r="O214" s="38">
        <f t="shared" si="53"/>
        <v>4.0428723034048781</v>
      </c>
      <c r="P214" s="33">
        <v>487851</v>
      </c>
      <c r="Q214" s="33">
        <v>951804</v>
      </c>
      <c r="R214" s="33">
        <v>951804</v>
      </c>
      <c r="S214" s="33">
        <v>1282763</v>
      </c>
      <c r="T214" s="38">
        <f t="shared" si="54"/>
        <v>1.3477175973204567</v>
      </c>
      <c r="U214" s="38">
        <f t="shared" si="55"/>
        <v>-0.11232937925719122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292</v>
      </c>
      <c r="Q215" s="33">
        <v>2720</v>
      </c>
      <c r="R215" s="33">
        <v>2720</v>
      </c>
      <c r="S215" s="33">
        <v>450</v>
      </c>
      <c r="T215" s="38">
        <f t="shared" si="54"/>
        <v>0.16544117647058823</v>
      </c>
      <c r="U215" s="38">
        <f t="shared" si="55"/>
        <v>-1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4575900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850737</v>
      </c>
      <c r="K216" s="39">
        <f t="shared" si="50"/>
        <v>0.18591686881269259</v>
      </c>
      <c r="L216" s="34">
        <f>SUM(L208:L215)</f>
        <v>0</v>
      </c>
      <c r="M216" s="39">
        <f t="shared" si="51"/>
        <v>0</v>
      </c>
      <c r="N216" s="34">
        <f t="shared" si="52"/>
        <v>7153327</v>
      </c>
      <c r="O216" s="39">
        <f t="shared" si="53"/>
        <v>1.5632612163727355</v>
      </c>
      <c r="P216" s="34">
        <f>SUM(P208:P215)</f>
        <v>1123691</v>
      </c>
      <c r="Q216" s="34">
        <f>SUM(Q208:Q215)</f>
        <v>4801684</v>
      </c>
      <c r="R216" s="34">
        <f>SUM(R208:R215)</f>
        <v>3998643</v>
      </c>
      <c r="S216" s="34">
        <f>SUM(S208:S215)</f>
        <v>2759033</v>
      </c>
      <c r="T216" s="39">
        <f t="shared" si="54"/>
        <v>0.68999232989791792</v>
      </c>
      <c r="U216" s="39">
        <f t="shared" si="55"/>
        <v>-0.24290841521379103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99464</v>
      </c>
      <c r="K217" s="38">
        <f t="shared" si="50"/>
        <v>2.6929354035558531E-2</v>
      </c>
      <c r="L217" s="33">
        <v>0</v>
      </c>
      <c r="M217" s="38">
        <f t="shared" si="51"/>
        <v>0</v>
      </c>
      <c r="N217" s="33">
        <f t="shared" si="52"/>
        <v>395193</v>
      </c>
      <c r="O217" s="38">
        <f t="shared" si="53"/>
        <v>0.10699642292059923</v>
      </c>
      <c r="P217" s="33">
        <v>116426</v>
      </c>
      <c r="Q217" s="33">
        <v>3859696</v>
      </c>
      <c r="R217" s="33">
        <v>3859696</v>
      </c>
      <c r="S217" s="33">
        <v>244564</v>
      </c>
      <c r="T217" s="38">
        <f t="shared" si="54"/>
        <v>6.3363539511920114E-2</v>
      </c>
      <c r="U217" s="38">
        <f t="shared" si="55"/>
        <v>-0.14568910724408635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2784254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260952</v>
      </c>
      <c r="K218" s="38">
        <f t="shared" si="50"/>
        <v>9.3724207633355289E-2</v>
      </c>
      <c r="L218" s="33">
        <v>0</v>
      </c>
      <c r="M218" s="38">
        <f t="shared" si="51"/>
        <v>0</v>
      </c>
      <c r="N218" s="33">
        <f t="shared" si="52"/>
        <v>1822274</v>
      </c>
      <c r="O218" s="38">
        <f t="shared" si="53"/>
        <v>0.65449272947080261</v>
      </c>
      <c r="P218" s="33">
        <v>790046</v>
      </c>
      <c r="Q218" s="33">
        <v>3921763</v>
      </c>
      <c r="R218" s="33">
        <v>3921763</v>
      </c>
      <c r="S218" s="33">
        <v>1758553</v>
      </c>
      <c r="T218" s="38">
        <f t="shared" si="54"/>
        <v>0.44840878961834257</v>
      </c>
      <c r="U218" s="38">
        <f t="shared" si="55"/>
        <v>-0.66970024530217231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381698</v>
      </c>
      <c r="K219" s="38">
        <f t="shared" si="50"/>
        <v>0.23866775548588556</v>
      </c>
      <c r="L219" s="33">
        <v>0</v>
      </c>
      <c r="M219" s="38">
        <f t="shared" si="51"/>
        <v>0</v>
      </c>
      <c r="N219" s="33">
        <f t="shared" si="52"/>
        <v>1216689</v>
      </c>
      <c r="O219" s="38">
        <f t="shared" si="53"/>
        <v>0.76077011866545441</v>
      </c>
      <c r="P219" s="33">
        <v>429377</v>
      </c>
      <c r="Q219" s="33">
        <v>2074263</v>
      </c>
      <c r="R219" s="33">
        <v>1539233</v>
      </c>
      <c r="S219" s="33">
        <v>1189127</v>
      </c>
      <c r="T219" s="38">
        <f t="shared" si="54"/>
        <v>0.77254515723090655</v>
      </c>
      <c r="U219" s="38">
        <f t="shared" si="55"/>
        <v>-0.11104227753233176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96108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12433</v>
      </c>
      <c r="K220" s="38">
        <f t="shared" si="50"/>
        <v>0.12936488117534439</v>
      </c>
      <c r="L220" s="33">
        <v>0</v>
      </c>
      <c r="M220" s="38">
        <f t="shared" si="51"/>
        <v>0</v>
      </c>
      <c r="N220" s="33">
        <f t="shared" si="52"/>
        <v>-308862</v>
      </c>
      <c r="O220" s="38">
        <f t="shared" si="53"/>
        <v>-3.2136970907728806</v>
      </c>
      <c r="P220" s="33">
        <v>18415</v>
      </c>
      <c r="Q220" s="33">
        <v>85037</v>
      </c>
      <c r="R220" s="33">
        <v>85405</v>
      </c>
      <c r="S220" s="33">
        <v>45360</v>
      </c>
      <c r="T220" s="38">
        <f t="shared" si="54"/>
        <v>0.53111644517299927</v>
      </c>
      <c r="U220" s="38">
        <f t="shared" si="55"/>
        <v>-0.32484387727396147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81048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25085</v>
      </c>
      <c r="K221" s="38">
        <f t="shared" si="50"/>
        <v>0.30950794590859737</v>
      </c>
      <c r="L221" s="33">
        <v>0</v>
      </c>
      <c r="M221" s="38">
        <f t="shared" si="51"/>
        <v>0</v>
      </c>
      <c r="N221" s="33">
        <f t="shared" si="52"/>
        <v>65567</v>
      </c>
      <c r="O221" s="38">
        <f t="shared" si="53"/>
        <v>0.80898973447833378</v>
      </c>
      <c r="P221" s="33">
        <v>23381</v>
      </c>
      <c r="Q221" s="33">
        <v>113684</v>
      </c>
      <c r="R221" s="33">
        <v>67506</v>
      </c>
      <c r="S221" s="33">
        <v>56409</v>
      </c>
      <c r="T221" s="38">
        <f t="shared" si="54"/>
        <v>0.83561461203448584</v>
      </c>
      <c r="U221" s="38">
        <f t="shared" si="55"/>
        <v>7.2879688636072082E-2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55000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40725</v>
      </c>
      <c r="K222" s="38">
        <f t="shared" si="50"/>
        <v>0.74045454545454548</v>
      </c>
      <c r="L222" s="33">
        <v>0</v>
      </c>
      <c r="M222" s="38">
        <f t="shared" si="51"/>
        <v>0</v>
      </c>
      <c r="N222" s="33">
        <f t="shared" si="52"/>
        <v>130569</v>
      </c>
      <c r="O222" s="38">
        <f t="shared" si="53"/>
        <v>2.373981818181818</v>
      </c>
      <c r="P222" s="33">
        <v>47372</v>
      </c>
      <c r="Q222" s="33">
        <v>235000</v>
      </c>
      <c r="R222" s="33">
        <v>195000</v>
      </c>
      <c r="S222" s="33">
        <v>118861</v>
      </c>
      <c r="T222" s="38">
        <f t="shared" si="54"/>
        <v>0.6095435897435898</v>
      </c>
      <c r="U222" s="38">
        <f t="shared" si="55"/>
        <v>-0.14031495398125471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5264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5264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8309212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825621</v>
      </c>
      <c r="K224" s="39">
        <f t="shared" si="50"/>
        <v>9.936212964598809E-2</v>
      </c>
      <c r="L224" s="34">
        <f>SUM(L217:L223)</f>
        <v>0</v>
      </c>
      <c r="M224" s="39">
        <f t="shared" si="51"/>
        <v>0</v>
      </c>
      <c r="N224" s="34">
        <f t="shared" si="52"/>
        <v>3326694</v>
      </c>
      <c r="O224" s="39">
        <f t="shared" si="53"/>
        <v>0.40036215227147892</v>
      </c>
      <c r="P224" s="34">
        <f>SUM(P217:P223)</f>
        <v>1425017</v>
      </c>
      <c r="Q224" s="34">
        <f>SUM(Q217:Q223)</f>
        <v>10289443</v>
      </c>
      <c r="R224" s="34">
        <f>SUM(R217:R223)</f>
        <v>9668603</v>
      </c>
      <c r="S224" s="34">
        <f>SUM(S217:S223)</f>
        <v>3412874</v>
      </c>
      <c r="T224" s="39">
        <f t="shared" si="54"/>
        <v>0.35298522444245567</v>
      </c>
      <c r="U224" s="39">
        <f t="shared" si="55"/>
        <v>-0.42062375396223339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22958</v>
      </c>
      <c r="K225" s="38">
        <f t="shared" si="50"/>
        <v>1.3837636819498438E-4</v>
      </c>
      <c r="L225" s="33">
        <v>0</v>
      </c>
      <c r="M225" s="38">
        <f t="shared" si="51"/>
        <v>0</v>
      </c>
      <c r="N225" s="33">
        <f t="shared" si="52"/>
        <v>79569</v>
      </c>
      <c r="O225" s="38">
        <f t="shared" si="53"/>
        <v>4.7959183033830085E-4</v>
      </c>
      <c r="P225" s="33">
        <v>41797</v>
      </c>
      <c r="Q225" s="33">
        <v>979872</v>
      </c>
      <c r="R225" s="33">
        <v>979872</v>
      </c>
      <c r="S225" s="33">
        <v>92677</v>
      </c>
      <c r="T225" s="38">
        <f t="shared" si="54"/>
        <v>9.4580720747199629E-2</v>
      </c>
      <c r="U225" s="38">
        <f t="shared" si="55"/>
        <v>-0.45072612866952178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27820</v>
      </c>
      <c r="K226" s="38">
        <f t="shared" si="50"/>
        <v>0.24638874866044938</v>
      </c>
      <c r="L226" s="33">
        <v>0</v>
      </c>
      <c r="M226" s="38">
        <f t="shared" si="51"/>
        <v>0</v>
      </c>
      <c r="N226" s="33">
        <f t="shared" si="52"/>
        <v>75607</v>
      </c>
      <c r="O226" s="38">
        <f t="shared" si="53"/>
        <v>0.66961589216285389</v>
      </c>
      <c r="P226" s="33">
        <v>40063</v>
      </c>
      <c r="Q226" s="33">
        <v>84253</v>
      </c>
      <c r="R226" s="33">
        <v>131506</v>
      </c>
      <c r="S226" s="33">
        <v>83459</v>
      </c>
      <c r="T226" s="38">
        <f t="shared" si="54"/>
        <v>0.63464024455157941</v>
      </c>
      <c r="U226" s="38">
        <f t="shared" si="55"/>
        <v>-0.30559368993834712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125000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3.6000000000000002E-4</v>
      </c>
      <c r="P227" s="33">
        <v>0</v>
      </c>
      <c r="Q227" s="33">
        <v>32000</v>
      </c>
      <c r="R227" s="33">
        <v>32000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492304</v>
      </c>
      <c r="K228" s="38">
        <f t="shared" si="50"/>
        <v>0.3994871545190451</v>
      </c>
      <c r="L228" s="33">
        <v>0</v>
      </c>
      <c r="M228" s="38">
        <f t="shared" si="51"/>
        <v>0</v>
      </c>
      <c r="N228" s="33">
        <f t="shared" si="52"/>
        <v>1537222</v>
      </c>
      <c r="O228" s="38">
        <f t="shared" si="53"/>
        <v>1.2474008796273757</v>
      </c>
      <c r="P228" s="33">
        <v>715495</v>
      </c>
      <c r="Q228" s="33">
        <v>1173658</v>
      </c>
      <c r="R228" s="33">
        <v>1173658</v>
      </c>
      <c r="S228" s="33">
        <v>1431773</v>
      </c>
      <c r="T228" s="38">
        <f t="shared" si="54"/>
        <v>1.2199235211620421</v>
      </c>
      <c r="U228" s="38">
        <f t="shared" si="55"/>
        <v>-0.31193928678746885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167380083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543082</v>
      </c>
      <c r="K230" s="39">
        <f t="shared" si="50"/>
        <v>3.2446034812875554E-3</v>
      </c>
      <c r="L230" s="34">
        <f>SUM(L225:L229)</f>
        <v>0</v>
      </c>
      <c r="M230" s="39">
        <f t="shared" si="51"/>
        <v>0</v>
      </c>
      <c r="N230" s="34">
        <f t="shared" si="52"/>
        <v>1692443</v>
      </c>
      <c r="O230" s="39">
        <f t="shared" si="53"/>
        <v>1.0111376274081546E-2</v>
      </c>
      <c r="P230" s="34">
        <f>SUM(P225:P229)</f>
        <v>797355</v>
      </c>
      <c r="Q230" s="34">
        <f>SUM(Q225:Q229)</f>
        <v>2269783</v>
      </c>
      <c r="R230" s="34">
        <f>SUM(R225:R229)</f>
        <v>2317036</v>
      </c>
      <c r="S230" s="34">
        <f>SUM(S225:S229)</f>
        <v>1607909</v>
      </c>
      <c r="T230" s="39">
        <f t="shared" si="54"/>
        <v>0.69395080611608972</v>
      </c>
      <c r="U230" s="39">
        <f t="shared" si="55"/>
        <v>-0.31889559857278127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180265195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2219440</v>
      </c>
      <c r="K231" s="39">
        <f t="shared" si="50"/>
        <v>1.2312082762288084E-2</v>
      </c>
      <c r="L231" s="34">
        <f>SUM(L208:L215,L217:L223,L225:L229)</f>
        <v>0</v>
      </c>
      <c r="M231" s="39">
        <f t="shared" si="51"/>
        <v>0</v>
      </c>
      <c r="N231" s="34">
        <f t="shared" si="52"/>
        <v>12172464</v>
      </c>
      <c r="O231" s="39">
        <f t="shared" si="53"/>
        <v>6.7525314578890286E-2</v>
      </c>
      <c r="P231" s="34">
        <f>SUM(P208:P215,P217:P223,P225:P229)</f>
        <v>3346063</v>
      </c>
      <c r="Q231" s="34">
        <f>SUM(Q208:Q215,Q217:Q223,Q225:Q229)</f>
        <v>17360910</v>
      </c>
      <c r="R231" s="34">
        <f>SUM(R208:R215,R217:R223,R225:R229)</f>
        <v>15984282</v>
      </c>
      <c r="S231" s="34">
        <f>SUM(S208:S215,S217:S223,S225:S229)</f>
        <v>7779816</v>
      </c>
      <c r="T231" s="39">
        <f t="shared" si="54"/>
        <v>0.48671663825750822</v>
      </c>
      <c r="U231" s="39">
        <f t="shared" si="55"/>
        <v>-0.33670107227508861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804286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138619</v>
      </c>
      <c r="K234" s="38">
        <f t="shared" ref="K234:K260" si="58">IF(($E234     =0),0,($J234     /$E234     ))</f>
        <v>0.17235038282402032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138619</v>
      </c>
      <c r="O234" s="38">
        <f t="shared" ref="O234:O260" si="61">IF(($E234     =0),0,($N234     /$E234     ))</f>
        <v>0.17235038282402032</v>
      </c>
      <c r="P234" s="33">
        <v>326184</v>
      </c>
      <c r="Q234" s="33">
        <v>898000</v>
      </c>
      <c r="R234" s="33">
        <v>898000</v>
      </c>
      <c r="S234" s="33">
        <v>326184</v>
      </c>
      <c r="T234" s="38">
        <f t="shared" ref="T234:T260" si="62">IF(($R234     =0),0,($S234     /$R234     ))</f>
        <v>0.36323385300668154</v>
      </c>
      <c r="U234" s="38">
        <f t="shared" ref="U234:U260" si="63">IF(($P234     =0),0,(($J234     /$P234     )-1))</f>
        <v>-0.57502820493954332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2917352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719284</v>
      </c>
      <c r="K235" s="38">
        <f t="shared" si="58"/>
        <v>0.24655372406209466</v>
      </c>
      <c r="L235" s="33">
        <v>0</v>
      </c>
      <c r="M235" s="38">
        <f t="shared" si="59"/>
        <v>0</v>
      </c>
      <c r="N235" s="33">
        <f t="shared" si="60"/>
        <v>2218101</v>
      </c>
      <c r="O235" s="38">
        <f t="shared" si="61"/>
        <v>0.76031311956870473</v>
      </c>
      <c r="P235" s="33">
        <v>514294</v>
      </c>
      <c r="Q235" s="33">
        <v>973316</v>
      </c>
      <c r="R235" s="33">
        <v>1753615</v>
      </c>
      <c r="S235" s="33">
        <v>1313226</v>
      </c>
      <c r="T235" s="38">
        <f t="shared" si="62"/>
        <v>0.74886791000305086</v>
      </c>
      <c r="U235" s="38">
        <f t="shared" si="63"/>
        <v>0.39858524501549697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4738218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1868068</v>
      </c>
      <c r="K236" s="38">
        <f t="shared" si="58"/>
        <v>0.39425539306127327</v>
      </c>
      <c r="L236" s="33">
        <v>0</v>
      </c>
      <c r="M236" s="38">
        <f t="shared" si="59"/>
        <v>0</v>
      </c>
      <c r="N236" s="33">
        <f t="shared" si="60"/>
        <v>2516938</v>
      </c>
      <c r="O236" s="38">
        <f t="shared" si="61"/>
        <v>0.53119928209297251</v>
      </c>
      <c r="P236" s="33">
        <v>386057</v>
      </c>
      <c r="Q236" s="33">
        <v>4383435</v>
      </c>
      <c r="R236" s="33">
        <v>4264887</v>
      </c>
      <c r="S236" s="33">
        <v>983910</v>
      </c>
      <c r="T236" s="38">
        <f t="shared" si="62"/>
        <v>0.23070013343847093</v>
      </c>
      <c r="U236" s="38">
        <f t="shared" si="63"/>
        <v>3.838839860435117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541911</v>
      </c>
      <c r="K237" s="38">
        <f t="shared" si="58"/>
        <v>5.2364829444767245E-2</v>
      </c>
      <c r="L237" s="33">
        <v>0</v>
      </c>
      <c r="M237" s="38">
        <f t="shared" si="59"/>
        <v>0</v>
      </c>
      <c r="N237" s="33">
        <f t="shared" si="60"/>
        <v>621362</v>
      </c>
      <c r="O237" s="38">
        <f t="shared" si="61"/>
        <v>6.0042175105246919E-2</v>
      </c>
      <c r="P237" s="33">
        <v>40757</v>
      </c>
      <c r="Q237" s="33">
        <v>9017093</v>
      </c>
      <c r="R237" s="33">
        <v>9017093</v>
      </c>
      <c r="S237" s="33">
        <v>93103</v>
      </c>
      <c r="T237" s="38">
        <f t="shared" si="62"/>
        <v>1.0325167989284352E-2</v>
      </c>
      <c r="U237" s="38">
        <f t="shared" si="63"/>
        <v>12.296145447407808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893248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1467058</v>
      </c>
      <c r="K238" s="38">
        <f t="shared" si="58"/>
        <v>1.6423859891094075</v>
      </c>
      <c r="L238" s="33">
        <v>0</v>
      </c>
      <c r="M238" s="38">
        <f t="shared" si="59"/>
        <v>0</v>
      </c>
      <c r="N238" s="33">
        <f t="shared" si="60"/>
        <v>277690</v>
      </c>
      <c r="O238" s="38">
        <f t="shared" si="61"/>
        <v>0.31087671061116284</v>
      </c>
      <c r="P238" s="33">
        <v>430182</v>
      </c>
      <c r="Q238" s="33">
        <v>50000</v>
      </c>
      <c r="R238" s="33">
        <v>822000</v>
      </c>
      <c r="S238" s="33">
        <v>440464</v>
      </c>
      <c r="T238" s="38">
        <f t="shared" si="62"/>
        <v>0.53584428223844283</v>
      </c>
      <c r="U238" s="38">
        <f t="shared" si="63"/>
        <v>2.4103193532039926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250000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87294</v>
      </c>
      <c r="K239" s="38">
        <f t="shared" si="58"/>
        <v>0.34917599999999999</v>
      </c>
      <c r="L239" s="33">
        <v>0</v>
      </c>
      <c r="M239" s="38">
        <f t="shared" si="59"/>
        <v>0</v>
      </c>
      <c r="N239" s="33">
        <f t="shared" si="60"/>
        <v>284215</v>
      </c>
      <c r="O239" s="38">
        <f t="shared" si="61"/>
        <v>1.13686</v>
      </c>
      <c r="P239" s="33">
        <v>82228</v>
      </c>
      <c r="Q239" s="33">
        <v>110000</v>
      </c>
      <c r="R239" s="33">
        <v>110000</v>
      </c>
      <c r="S239" s="33">
        <v>194078</v>
      </c>
      <c r="T239" s="38">
        <f t="shared" si="62"/>
        <v>1.7643454545454544</v>
      </c>
      <c r="U239" s="38">
        <f t="shared" si="63"/>
        <v>6.1609184219487245E-2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19951863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4822234</v>
      </c>
      <c r="K240" s="39">
        <f t="shared" si="58"/>
        <v>0.24169341980746359</v>
      </c>
      <c r="L240" s="34">
        <f>SUM(L234:L239)</f>
        <v>0</v>
      </c>
      <c r="M240" s="39">
        <f t="shared" si="59"/>
        <v>0</v>
      </c>
      <c r="N240" s="34">
        <f t="shared" si="60"/>
        <v>6056925</v>
      </c>
      <c r="O240" s="39">
        <f t="shared" si="61"/>
        <v>0.30357691409569121</v>
      </c>
      <c r="P240" s="34">
        <f>SUM(P234:P239)</f>
        <v>1779702</v>
      </c>
      <c r="Q240" s="34">
        <f>SUM(Q234:Q239)</f>
        <v>15431844</v>
      </c>
      <c r="R240" s="34">
        <f>SUM(R234:R239)</f>
        <v>16865595</v>
      </c>
      <c r="S240" s="34">
        <f>SUM(S234:S239)</f>
        <v>3350965</v>
      </c>
      <c r="T240" s="39">
        <f t="shared" si="62"/>
        <v>0.19868643827863766</v>
      </c>
      <c r="U240" s="39">
        <f t="shared" si="63"/>
        <v>1.709573850004102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2484144</v>
      </c>
      <c r="K241" s="38">
        <f t="shared" si="58"/>
        <v>0.21787162982914207</v>
      </c>
      <c r="L241" s="33">
        <v>0</v>
      </c>
      <c r="M241" s="38">
        <f t="shared" si="59"/>
        <v>0</v>
      </c>
      <c r="N241" s="33">
        <f t="shared" si="60"/>
        <v>9910622</v>
      </c>
      <c r="O241" s="38">
        <f t="shared" si="61"/>
        <v>0.86921022604186859</v>
      </c>
      <c r="P241" s="33">
        <v>2368802</v>
      </c>
      <c r="Q241" s="33">
        <v>10922508</v>
      </c>
      <c r="R241" s="33">
        <v>10922508</v>
      </c>
      <c r="S241" s="33">
        <v>10709416</v>
      </c>
      <c r="T241" s="38">
        <f t="shared" si="62"/>
        <v>0.98049056132529266</v>
      </c>
      <c r="U241" s="38">
        <f t="shared" si="63"/>
        <v>4.8692123697970491E-2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126653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61059</v>
      </c>
      <c r="K242" s="38">
        <f t="shared" si="58"/>
        <v>0.48209675254435347</v>
      </c>
      <c r="L242" s="33">
        <v>0</v>
      </c>
      <c r="M242" s="38">
        <f t="shared" si="59"/>
        <v>0</v>
      </c>
      <c r="N242" s="33">
        <f t="shared" si="60"/>
        <v>61059</v>
      </c>
      <c r="O242" s="38">
        <f t="shared" si="61"/>
        <v>0.48209675254435347</v>
      </c>
      <c r="P242" s="33">
        <v>34942</v>
      </c>
      <c r="Q242" s="33">
        <v>103219</v>
      </c>
      <c r="R242" s="33">
        <v>1456219</v>
      </c>
      <c r="S242" s="33">
        <v>83411</v>
      </c>
      <c r="T242" s="38">
        <f t="shared" si="62"/>
        <v>5.7279159247338486E-2</v>
      </c>
      <c r="U242" s="38">
        <f t="shared" si="63"/>
        <v>0.74743861255795307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836797</v>
      </c>
      <c r="K243" s="38">
        <f t="shared" si="58"/>
        <v>0.16423241482179307</v>
      </c>
      <c r="L243" s="33">
        <v>0</v>
      </c>
      <c r="M243" s="38">
        <f t="shared" si="59"/>
        <v>0</v>
      </c>
      <c r="N243" s="33">
        <f t="shared" si="60"/>
        <v>1210544</v>
      </c>
      <c r="O243" s="38">
        <f t="shared" si="61"/>
        <v>0.23758517820693986</v>
      </c>
      <c r="P243" s="33">
        <v>228343</v>
      </c>
      <c r="Q243" s="33">
        <v>8297748</v>
      </c>
      <c r="R243" s="33">
        <v>8297748</v>
      </c>
      <c r="S243" s="33">
        <v>484027</v>
      </c>
      <c r="T243" s="38">
        <f t="shared" si="62"/>
        <v>5.8332333061934395E-2</v>
      </c>
      <c r="U243" s="38">
        <f t="shared" si="63"/>
        <v>2.6646492338280567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22722</v>
      </c>
      <c r="K244" s="38">
        <f t="shared" si="58"/>
        <v>1.6546752111855519E-2</v>
      </c>
      <c r="L244" s="33">
        <v>0</v>
      </c>
      <c r="M244" s="38">
        <f t="shared" si="59"/>
        <v>0</v>
      </c>
      <c r="N244" s="33">
        <f t="shared" si="60"/>
        <v>108450</v>
      </c>
      <c r="O244" s="38">
        <f t="shared" si="61"/>
        <v>7.8976114185843285E-2</v>
      </c>
      <c r="P244" s="33">
        <v>12546</v>
      </c>
      <c r="Q244" s="33">
        <v>1254000</v>
      </c>
      <c r="R244" s="33">
        <v>1254000</v>
      </c>
      <c r="S244" s="33">
        <v>32381</v>
      </c>
      <c r="T244" s="38">
        <f t="shared" si="62"/>
        <v>2.5822169059011163E-2</v>
      </c>
      <c r="U244" s="38">
        <f t="shared" si="63"/>
        <v>0.81109516977522711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16877184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4212268</v>
      </c>
      <c r="K245" s="38">
        <f t="shared" si="58"/>
        <v>0.249583579819951</v>
      </c>
      <c r="L245" s="33">
        <v>0</v>
      </c>
      <c r="M245" s="38">
        <f t="shared" si="59"/>
        <v>0</v>
      </c>
      <c r="N245" s="33">
        <f t="shared" si="60"/>
        <v>16831241</v>
      </c>
      <c r="O245" s="38">
        <f t="shared" si="61"/>
        <v>0.99727780416448619</v>
      </c>
      <c r="P245" s="33">
        <v>3969417</v>
      </c>
      <c r="Q245" s="33">
        <v>16341841</v>
      </c>
      <c r="R245" s="33">
        <v>16341841</v>
      </c>
      <c r="S245" s="33">
        <v>4019068</v>
      </c>
      <c r="T245" s="38">
        <f t="shared" si="62"/>
        <v>0.24593728454462382</v>
      </c>
      <c r="U245" s="38">
        <f t="shared" si="63"/>
        <v>6.1180520968192598E-2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34874107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7616990</v>
      </c>
      <c r="K247" s="39">
        <f t="shared" si="58"/>
        <v>0.21841390806078562</v>
      </c>
      <c r="L247" s="34">
        <f>SUM(L241:L246)</f>
        <v>0</v>
      </c>
      <c r="M247" s="39">
        <f t="shared" si="59"/>
        <v>0</v>
      </c>
      <c r="N247" s="34">
        <f t="shared" si="60"/>
        <v>28121916</v>
      </c>
      <c r="O247" s="39">
        <f t="shared" si="61"/>
        <v>0.80638383084619203</v>
      </c>
      <c r="P247" s="34">
        <f>SUM(P241:P246)</f>
        <v>6614050</v>
      </c>
      <c r="Q247" s="34">
        <f>SUM(Q241:Q246)</f>
        <v>36919316</v>
      </c>
      <c r="R247" s="34">
        <f>SUM(R241:R246)</f>
        <v>38272316</v>
      </c>
      <c r="S247" s="34">
        <f>SUM(S241:S246)</f>
        <v>15328303</v>
      </c>
      <c r="T247" s="39">
        <f t="shared" si="62"/>
        <v>0.40050628240005126</v>
      </c>
      <c r="U247" s="39">
        <f t="shared" si="63"/>
        <v>0.15163780134713223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4727645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608382</v>
      </c>
      <c r="K248" s="38">
        <f t="shared" si="58"/>
        <v>0.1286860582806027</v>
      </c>
      <c r="L248" s="33">
        <v>0</v>
      </c>
      <c r="M248" s="38">
        <f t="shared" si="59"/>
        <v>0</v>
      </c>
      <c r="N248" s="33">
        <f t="shared" si="60"/>
        <v>1924173</v>
      </c>
      <c r="O248" s="38">
        <f t="shared" si="61"/>
        <v>0.40700454454596313</v>
      </c>
      <c r="P248" s="33">
        <v>797429</v>
      </c>
      <c r="Q248" s="33">
        <v>4063900</v>
      </c>
      <c r="R248" s="33">
        <v>4063900</v>
      </c>
      <c r="S248" s="33">
        <v>2462397</v>
      </c>
      <c r="T248" s="38">
        <f t="shared" si="62"/>
        <v>0.60591968306306754</v>
      </c>
      <c r="U248" s="38">
        <f t="shared" si="63"/>
        <v>-0.23707063575565979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269764</v>
      </c>
      <c r="K249" s="38">
        <f t="shared" si="58"/>
        <v>0.14274239549259049</v>
      </c>
      <c r="L249" s="33">
        <v>0</v>
      </c>
      <c r="M249" s="38">
        <f t="shared" si="59"/>
        <v>0</v>
      </c>
      <c r="N249" s="33">
        <f t="shared" si="60"/>
        <v>893569</v>
      </c>
      <c r="O249" s="38">
        <f t="shared" si="61"/>
        <v>0.4728213534716218</v>
      </c>
      <c r="P249" s="33">
        <v>0</v>
      </c>
      <c r="Q249" s="33">
        <v>1750124</v>
      </c>
      <c r="R249" s="33">
        <v>1742124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935000</v>
      </c>
      <c r="Q250" s="33">
        <v>368920</v>
      </c>
      <c r="R250" s="33">
        <v>368920</v>
      </c>
      <c r="S250" s="33">
        <v>935000</v>
      </c>
      <c r="T250" s="38">
        <f t="shared" si="62"/>
        <v>2.5344248075463516</v>
      </c>
      <c r="U250" s="38">
        <f t="shared" si="63"/>
        <v>-1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1339461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5152</v>
      </c>
      <c r="K251" s="38">
        <f t="shared" si="58"/>
        <v>3.8463232598784139E-3</v>
      </c>
      <c r="L251" s="33">
        <v>0</v>
      </c>
      <c r="M251" s="38">
        <f t="shared" si="59"/>
        <v>0</v>
      </c>
      <c r="N251" s="33">
        <f t="shared" si="60"/>
        <v>5152</v>
      </c>
      <c r="O251" s="38">
        <f t="shared" si="61"/>
        <v>3.8463232598784139E-3</v>
      </c>
      <c r="P251" s="33">
        <v>0</v>
      </c>
      <c r="Q251" s="33">
        <v>813000</v>
      </c>
      <c r="R251" s="33">
        <v>616000</v>
      </c>
      <c r="S251" s="33">
        <v>616000</v>
      </c>
      <c r="T251" s="38">
        <f t="shared" si="62"/>
        <v>1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23328270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0.34816216547562251</v>
      </c>
      <c r="P252" s="33">
        <v>5468000</v>
      </c>
      <c r="Q252" s="33">
        <v>22654123</v>
      </c>
      <c r="R252" s="33">
        <v>18645044</v>
      </c>
      <c r="S252" s="33">
        <v>14200335</v>
      </c>
      <c r="T252" s="38">
        <f t="shared" si="62"/>
        <v>0.76161445368538683</v>
      </c>
      <c r="U252" s="38">
        <f t="shared" si="63"/>
        <v>-1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32254028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883298</v>
      </c>
      <c r="K254" s="39">
        <f t="shared" si="58"/>
        <v>2.7385664823010632E-2</v>
      </c>
      <c r="L254" s="34">
        <f>SUM(L248:L253)</f>
        <v>0</v>
      </c>
      <c r="M254" s="39">
        <f t="shared" si="59"/>
        <v>0</v>
      </c>
      <c r="N254" s="34">
        <f t="shared" si="60"/>
        <v>10944915</v>
      </c>
      <c r="O254" s="39">
        <f t="shared" si="61"/>
        <v>0.33933482664552783</v>
      </c>
      <c r="P254" s="34">
        <f>SUM(P248:P253)</f>
        <v>7200429</v>
      </c>
      <c r="Q254" s="34">
        <f>SUM(Q248:Q253)</f>
        <v>29650067</v>
      </c>
      <c r="R254" s="34">
        <f>SUM(R248:R253)</f>
        <v>25435988</v>
      </c>
      <c r="S254" s="34">
        <f>SUM(S248:S253)</f>
        <v>18213732</v>
      </c>
      <c r="T254" s="39">
        <f t="shared" si="62"/>
        <v>0.71606151095841053</v>
      </c>
      <c r="U254" s="39">
        <f t="shared" si="63"/>
        <v>-0.87732703148659619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4207347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573176</v>
      </c>
      <c r="K255" s="38">
        <f t="shared" si="58"/>
        <v>0.13623216720655559</v>
      </c>
      <c r="L255" s="33">
        <v>0</v>
      </c>
      <c r="M255" s="38">
        <f t="shared" si="59"/>
        <v>0</v>
      </c>
      <c r="N255" s="33">
        <f t="shared" si="60"/>
        <v>2664016</v>
      </c>
      <c r="O255" s="38">
        <f t="shared" si="61"/>
        <v>0.63318190774376348</v>
      </c>
      <c r="P255" s="33">
        <v>687885</v>
      </c>
      <c r="Q255" s="33">
        <v>3052000</v>
      </c>
      <c r="R255" s="33">
        <v>3075000</v>
      </c>
      <c r="S255" s="33">
        <v>2013619</v>
      </c>
      <c r="T255" s="38">
        <f t="shared" si="62"/>
        <v>0.65483544715447151</v>
      </c>
      <c r="U255" s="38">
        <f t="shared" si="63"/>
        <v>-0.16675607114561297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55563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189971</v>
      </c>
      <c r="O256" s="38">
        <f t="shared" si="61"/>
        <v>0</v>
      </c>
      <c r="P256" s="33">
        <v>62795</v>
      </c>
      <c r="Q256" s="33">
        <v>0</v>
      </c>
      <c r="R256" s="33">
        <v>0</v>
      </c>
      <c r="S256" s="33">
        <v>172477</v>
      </c>
      <c r="T256" s="38">
        <f t="shared" si="62"/>
        <v>0</v>
      </c>
      <c r="U256" s="38">
        <f t="shared" si="63"/>
        <v>-0.1151684051277968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452931</v>
      </c>
      <c r="K257" s="38">
        <f t="shared" si="58"/>
        <v>0.17961634765697806</v>
      </c>
      <c r="L257" s="33">
        <v>0</v>
      </c>
      <c r="M257" s="38">
        <f t="shared" si="59"/>
        <v>0</v>
      </c>
      <c r="N257" s="33">
        <f t="shared" si="60"/>
        <v>1374996</v>
      </c>
      <c r="O257" s="38">
        <f t="shared" si="61"/>
        <v>0.54527457728208983</v>
      </c>
      <c r="P257" s="33">
        <v>382206</v>
      </c>
      <c r="Q257" s="33">
        <v>1739780</v>
      </c>
      <c r="R257" s="33">
        <v>1307780</v>
      </c>
      <c r="S257" s="33">
        <v>1139082</v>
      </c>
      <c r="T257" s="38">
        <f t="shared" si="62"/>
        <v>0.87100429735888296</v>
      </c>
      <c r="U257" s="38">
        <f t="shared" si="63"/>
        <v>0.18504419082902945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113204</v>
      </c>
      <c r="K258" s="38">
        <f t="shared" si="58"/>
        <v>0.226408</v>
      </c>
      <c r="L258" s="33">
        <v>0</v>
      </c>
      <c r="M258" s="38">
        <f t="shared" si="59"/>
        <v>0</v>
      </c>
      <c r="N258" s="33">
        <f t="shared" si="60"/>
        <v>334045</v>
      </c>
      <c r="O258" s="38">
        <f t="shared" si="61"/>
        <v>0.66808999999999996</v>
      </c>
      <c r="P258" s="33">
        <v>360766</v>
      </c>
      <c r="Q258" s="33">
        <v>500000</v>
      </c>
      <c r="R258" s="33">
        <v>500000</v>
      </c>
      <c r="S258" s="33">
        <v>360766</v>
      </c>
      <c r="T258" s="38">
        <f t="shared" si="62"/>
        <v>0.72153199999999995</v>
      </c>
      <c r="U258" s="38">
        <f t="shared" si="63"/>
        <v>-0.68621211533237614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7229005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1194874</v>
      </c>
      <c r="K259" s="39">
        <f t="shared" si="58"/>
        <v>0.16528886063849726</v>
      </c>
      <c r="L259" s="34">
        <f>SUM(L255:L258)</f>
        <v>0</v>
      </c>
      <c r="M259" s="39">
        <f t="shared" si="59"/>
        <v>0</v>
      </c>
      <c r="N259" s="34">
        <f t="shared" si="60"/>
        <v>4563028</v>
      </c>
      <c r="O259" s="39">
        <f t="shared" si="61"/>
        <v>0.63121107261649423</v>
      </c>
      <c r="P259" s="34">
        <f>SUM(P255:P258)</f>
        <v>1493652</v>
      </c>
      <c r="Q259" s="34">
        <f>SUM(Q255:Q258)</f>
        <v>5291780</v>
      </c>
      <c r="R259" s="34">
        <f>SUM(R255:R258)</f>
        <v>4882780</v>
      </c>
      <c r="S259" s="34">
        <f>SUM(S255:S258)</f>
        <v>3685944</v>
      </c>
      <c r="T259" s="39">
        <f t="shared" si="62"/>
        <v>0.75488635572358365</v>
      </c>
      <c r="U259" s="39">
        <f t="shared" si="63"/>
        <v>-0.20003186819955387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94309003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14517396</v>
      </c>
      <c r="K260" s="39">
        <f t="shared" si="58"/>
        <v>0.15393435979807782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49686784</v>
      </c>
      <c r="O260" s="39">
        <f t="shared" si="61"/>
        <v>0.52685090945134894</v>
      </c>
      <c r="P260" s="34">
        <f>SUM(P234:P239,P241:P246,P248:P253,P255:P258)</f>
        <v>17087833</v>
      </c>
      <c r="Q260" s="34">
        <f>SUM(Q234:Q239,Q241:Q246,Q248:Q253,Q255:Q258)</f>
        <v>87293007</v>
      </c>
      <c r="R260" s="34">
        <f>SUM(R234:R239,R241:R246,R248:R253,R255:R258)</f>
        <v>85456679</v>
      </c>
      <c r="S260" s="34">
        <f>SUM(S234:S239,S241:S246,S248:S253,S255:S258)</f>
        <v>40578944</v>
      </c>
      <c r="T260" s="39">
        <f t="shared" si="62"/>
        <v>0.4748481274354226</v>
      </c>
      <c r="U260" s="39">
        <f t="shared" si="63"/>
        <v>-0.15042498367113022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7644913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182661</v>
      </c>
      <c r="K263" s="38">
        <f t="shared" ref="K263:K299" si="66">IF(($E263     =0),0,($J263     /$E263     ))</f>
        <v>2.3893143061274862E-2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810988</v>
      </c>
      <c r="O263" s="38">
        <f t="shared" ref="O263:O299" si="69">IF(($E263     =0),0,($N263     /$E263     ))</f>
        <v>0.10608204436074027</v>
      </c>
      <c r="P263" s="33">
        <v>13299</v>
      </c>
      <c r="Q263" s="33">
        <v>1357100</v>
      </c>
      <c r="R263" s="33">
        <v>1207101</v>
      </c>
      <c r="S263" s="33">
        <v>19870</v>
      </c>
      <c r="T263" s="38">
        <f t="shared" ref="T263:T299" si="70">IF(($R263     =0),0,($S263     /$R263     ))</f>
        <v>1.6460925804882939E-2</v>
      </c>
      <c r="U263" s="38">
        <f t="shared" ref="U263:U299" si="71">IF(($P263     =0),0,(($J263     /$P263     )-1))</f>
        <v>12.734942476877961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23408472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628369</v>
      </c>
      <c r="K264" s="38">
        <f t="shared" si="66"/>
        <v>2.6843657287840061E-2</v>
      </c>
      <c r="L264" s="33">
        <v>0</v>
      </c>
      <c r="M264" s="38">
        <f t="shared" si="67"/>
        <v>0</v>
      </c>
      <c r="N264" s="33">
        <f t="shared" si="68"/>
        <v>2321277</v>
      </c>
      <c r="O264" s="38">
        <f t="shared" si="69"/>
        <v>9.9163969352634385E-2</v>
      </c>
      <c r="P264" s="33">
        <v>31225675</v>
      </c>
      <c r="Q264" s="33">
        <v>3586440</v>
      </c>
      <c r="R264" s="33">
        <v>34266436</v>
      </c>
      <c r="S264" s="33">
        <v>33498270</v>
      </c>
      <c r="T264" s="38">
        <f t="shared" si="70"/>
        <v>0.97758255337672118</v>
      </c>
      <c r="U264" s="38">
        <f t="shared" si="71"/>
        <v>-0.97987652788930901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1183500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19332</v>
      </c>
      <c r="K265" s="38">
        <f t="shared" si="66"/>
        <v>1.6334600760456272E-2</v>
      </c>
      <c r="L265" s="33">
        <v>0</v>
      </c>
      <c r="M265" s="38">
        <f t="shared" si="67"/>
        <v>0</v>
      </c>
      <c r="N265" s="33">
        <f t="shared" si="68"/>
        <v>56386</v>
      </c>
      <c r="O265" s="38">
        <f t="shared" si="69"/>
        <v>4.7643430502746095E-2</v>
      </c>
      <c r="P265" s="33">
        <v>18530</v>
      </c>
      <c r="Q265" s="33">
        <v>1161102</v>
      </c>
      <c r="R265" s="33">
        <v>1171879</v>
      </c>
      <c r="S265" s="33">
        <v>42928</v>
      </c>
      <c r="T265" s="38">
        <f t="shared" si="70"/>
        <v>3.6631768296897543E-2</v>
      </c>
      <c r="U265" s="38">
        <f t="shared" si="71"/>
        <v>4.328116567728002E-2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9757374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1454269</v>
      </c>
      <c r="K266" s="38">
        <f t="shared" si="66"/>
        <v>0.14904307244961607</v>
      </c>
      <c r="L266" s="33">
        <v>0</v>
      </c>
      <c r="M266" s="38">
        <f t="shared" si="67"/>
        <v>0</v>
      </c>
      <c r="N266" s="33">
        <f t="shared" si="68"/>
        <v>9464316</v>
      </c>
      <c r="O266" s="38">
        <f t="shared" si="69"/>
        <v>0.96996548456582687</v>
      </c>
      <c r="P266" s="33">
        <v>1895418</v>
      </c>
      <c r="Q266" s="33">
        <v>7985590</v>
      </c>
      <c r="R266" s="33">
        <v>12726590</v>
      </c>
      <c r="S266" s="33">
        <v>7581590</v>
      </c>
      <c r="T266" s="38">
        <f t="shared" si="70"/>
        <v>0.59572831371168555</v>
      </c>
      <c r="U266" s="38">
        <f t="shared" si="71"/>
        <v>-0.23274496707322612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41994259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2284631</v>
      </c>
      <c r="K267" s="39">
        <f t="shared" si="66"/>
        <v>5.4403412618853446E-2</v>
      </c>
      <c r="L267" s="34">
        <f>SUM(L263:L266)</f>
        <v>0</v>
      </c>
      <c r="M267" s="39">
        <f t="shared" si="67"/>
        <v>0</v>
      </c>
      <c r="N267" s="34">
        <f t="shared" si="68"/>
        <v>12652967</v>
      </c>
      <c r="O267" s="39">
        <f t="shared" si="69"/>
        <v>0.30130230420305787</v>
      </c>
      <c r="P267" s="34">
        <f>SUM(P263:P266)</f>
        <v>33152922</v>
      </c>
      <c r="Q267" s="34">
        <f>SUM(Q263:Q266)</f>
        <v>14090232</v>
      </c>
      <c r="R267" s="34">
        <f>SUM(R263:R266)</f>
        <v>49372006</v>
      </c>
      <c r="S267" s="34">
        <f>SUM(S263:S266)</f>
        <v>41142658</v>
      </c>
      <c r="T267" s="39">
        <f t="shared" si="70"/>
        <v>0.83331955359480436</v>
      </c>
      <c r="U267" s="39">
        <f t="shared" si="71"/>
        <v>-0.93108809534194303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-10571</v>
      </c>
      <c r="K268" s="38">
        <f t="shared" si="66"/>
        <v>-7.7061135702247031E-3</v>
      </c>
      <c r="L268" s="33">
        <v>0</v>
      </c>
      <c r="M268" s="38">
        <f t="shared" si="67"/>
        <v>0</v>
      </c>
      <c r="N268" s="33">
        <f t="shared" si="68"/>
        <v>-9070</v>
      </c>
      <c r="O268" s="38">
        <f t="shared" si="69"/>
        <v>-6.6119052201246862E-3</v>
      </c>
      <c r="P268" s="33">
        <v>-1113</v>
      </c>
      <c r="Q268" s="33">
        <v>-23303</v>
      </c>
      <c r="R268" s="33">
        <v>1104697</v>
      </c>
      <c r="S268" s="33">
        <v>-5751</v>
      </c>
      <c r="T268" s="38">
        <f t="shared" si="70"/>
        <v>-5.2059524014277216E-3</v>
      </c>
      <c r="U268" s="38">
        <f t="shared" si="71"/>
        <v>8.4977538185085351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2459851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572131</v>
      </c>
      <c r="K269" s="38">
        <f t="shared" si="66"/>
        <v>0.23258766486262786</v>
      </c>
      <c r="L269" s="33">
        <v>0</v>
      </c>
      <c r="M269" s="38">
        <f t="shared" si="67"/>
        <v>0</v>
      </c>
      <c r="N269" s="33">
        <f t="shared" si="68"/>
        <v>2048670</v>
      </c>
      <c r="O269" s="38">
        <f t="shared" si="69"/>
        <v>0.83284312749024225</v>
      </c>
      <c r="P269" s="33">
        <v>219751</v>
      </c>
      <c r="Q269" s="33">
        <v>1372945</v>
      </c>
      <c r="R269" s="33">
        <v>2409248</v>
      </c>
      <c r="S269" s="33">
        <v>867180</v>
      </c>
      <c r="T269" s="38">
        <f t="shared" si="70"/>
        <v>0.35993803875732178</v>
      </c>
      <c r="U269" s="38">
        <f t="shared" si="71"/>
        <v>1.6035421909342849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802231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1110</v>
      </c>
      <c r="K270" s="38">
        <f t="shared" si="66"/>
        <v>1.3836413701290525E-3</v>
      </c>
      <c r="L270" s="33">
        <v>0</v>
      </c>
      <c r="M270" s="38">
        <f t="shared" si="67"/>
        <v>0</v>
      </c>
      <c r="N270" s="33">
        <f t="shared" si="68"/>
        <v>1110</v>
      </c>
      <c r="O270" s="38">
        <f t="shared" si="69"/>
        <v>1.3836413701290525E-3</v>
      </c>
      <c r="P270" s="33">
        <v>190</v>
      </c>
      <c r="Q270" s="33">
        <v>2089</v>
      </c>
      <c r="R270" s="33">
        <v>615089</v>
      </c>
      <c r="S270" s="33">
        <v>190</v>
      </c>
      <c r="T270" s="38">
        <f t="shared" si="70"/>
        <v>3.0889838706268523E-4</v>
      </c>
      <c r="U270" s="38">
        <f t="shared" si="71"/>
        <v>4.8421052631578947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1471359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6722</v>
      </c>
      <c r="K271" s="38">
        <f t="shared" si="66"/>
        <v>4.5685655234378557E-3</v>
      </c>
      <c r="L271" s="33">
        <v>0</v>
      </c>
      <c r="M271" s="38">
        <f t="shared" si="67"/>
        <v>0</v>
      </c>
      <c r="N271" s="33">
        <f t="shared" si="68"/>
        <v>20166</v>
      </c>
      <c r="O271" s="38">
        <f t="shared" si="69"/>
        <v>1.3705696570313567E-2</v>
      </c>
      <c r="P271" s="33">
        <v>7050</v>
      </c>
      <c r="Q271" s="33">
        <v>1334050</v>
      </c>
      <c r="R271" s="33">
        <v>1271900</v>
      </c>
      <c r="S271" s="33">
        <v>13871</v>
      </c>
      <c r="T271" s="38">
        <f t="shared" si="70"/>
        <v>1.0905731582671593E-2</v>
      </c>
      <c r="U271" s="38">
        <f t="shared" si="71"/>
        <v>-4.6524822695035439E-2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1511544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8613</v>
      </c>
      <c r="K272" s="38">
        <f t="shared" si="66"/>
        <v>5.6981470602245118E-3</v>
      </c>
      <c r="L272" s="33">
        <v>0</v>
      </c>
      <c r="M272" s="38">
        <f t="shared" si="67"/>
        <v>0</v>
      </c>
      <c r="N272" s="33">
        <f t="shared" si="68"/>
        <v>20140</v>
      </c>
      <c r="O272" s="38">
        <f t="shared" si="69"/>
        <v>1.3324124206771355E-2</v>
      </c>
      <c r="P272" s="33">
        <v>3835</v>
      </c>
      <c r="Q272" s="33">
        <v>1995500</v>
      </c>
      <c r="R272" s="33">
        <v>1845100</v>
      </c>
      <c r="S272" s="33">
        <v>8700</v>
      </c>
      <c r="T272" s="38">
        <f t="shared" si="70"/>
        <v>4.7151915885317872E-3</v>
      </c>
      <c r="U272" s="38">
        <f t="shared" si="71"/>
        <v>1.2458930899608864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2251423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192810</v>
      </c>
      <c r="K273" s="38">
        <f t="shared" si="66"/>
        <v>8.5639171315208207E-2</v>
      </c>
      <c r="L273" s="33">
        <v>0</v>
      </c>
      <c r="M273" s="38">
        <f t="shared" si="67"/>
        <v>0</v>
      </c>
      <c r="N273" s="33">
        <f t="shared" si="68"/>
        <v>655746</v>
      </c>
      <c r="O273" s="38">
        <f t="shared" si="69"/>
        <v>0.2912584618705592</v>
      </c>
      <c r="P273" s="33">
        <v>186291</v>
      </c>
      <c r="Q273" s="33">
        <v>14111</v>
      </c>
      <c r="R273" s="33">
        <v>1014111</v>
      </c>
      <c r="S273" s="33">
        <v>611453</v>
      </c>
      <c r="T273" s="38">
        <f t="shared" si="70"/>
        <v>0.60294484528813908</v>
      </c>
      <c r="U273" s="38">
        <f t="shared" si="71"/>
        <v>3.499363898416985E-2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9868176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770815</v>
      </c>
      <c r="K275" s="39">
        <f t="shared" si="66"/>
        <v>7.8111192990477668E-2</v>
      </c>
      <c r="L275" s="34">
        <f>SUM(L268:L274)</f>
        <v>0</v>
      </c>
      <c r="M275" s="39">
        <f t="shared" si="67"/>
        <v>0</v>
      </c>
      <c r="N275" s="34">
        <f t="shared" si="68"/>
        <v>2736762</v>
      </c>
      <c r="O275" s="39">
        <f t="shared" si="69"/>
        <v>0.27733210271077452</v>
      </c>
      <c r="P275" s="34">
        <f>SUM(P268:P274)</f>
        <v>416004</v>
      </c>
      <c r="Q275" s="34">
        <f>SUM(Q268:Q274)</f>
        <v>4695392</v>
      </c>
      <c r="R275" s="34">
        <f>SUM(R268:R274)</f>
        <v>8260145</v>
      </c>
      <c r="S275" s="34">
        <f>SUM(S268:S274)</f>
        <v>1495643</v>
      </c>
      <c r="T275" s="39">
        <f t="shared" si="70"/>
        <v>0.1810674025698096</v>
      </c>
      <c r="U275" s="39">
        <f t="shared" si="71"/>
        <v>0.85290285670330102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1547764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7225</v>
      </c>
      <c r="K276" s="38">
        <f t="shared" si="66"/>
        <v>4.6680243241217657E-3</v>
      </c>
      <c r="L276" s="33">
        <v>0</v>
      </c>
      <c r="M276" s="38">
        <f t="shared" si="67"/>
        <v>0</v>
      </c>
      <c r="N276" s="33">
        <f t="shared" si="68"/>
        <v>31672</v>
      </c>
      <c r="O276" s="38">
        <f t="shared" si="69"/>
        <v>2.0463068012952879E-2</v>
      </c>
      <c r="P276" s="33">
        <v>7033</v>
      </c>
      <c r="Q276" s="33">
        <v>790251</v>
      </c>
      <c r="R276" s="33">
        <v>1042475</v>
      </c>
      <c r="S276" s="33">
        <v>22541</v>
      </c>
      <c r="T276" s="38">
        <f t="shared" si="70"/>
        <v>2.1622580877239263E-2</v>
      </c>
      <c r="U276" s="38">
        <f t="shared" si="71"/>
        <v>2.7299872031849803E-2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1348500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3784</v>
      </c>
      <c r="K277" s="38">
        <f t="shared" si="66"/>
        <v>2.8060808305524656E-3</v>
      </c>
      <c r="L277" s="33">
        <v>0</v>
      </c>
      <c r="M277" s="38">
        <f t="shared" si="67"/>
        <v>0</v>
      </c>
      <c r="N277" s="33">
        <f t="shared" si="68"/>
        <v>1319626</v>
      </c>
      <c r="O277" s="38">
        <f t="shared" si="69"/>
        <v>0.97858806080830552</v>
      </c>
      <c r="P277" s="33">
        <v>7979</v>
      </c>
      <c r="Q277" s="33">
        <v>1554542</v>
      </c>
      <c r="R277" s="33">
        <v>1504542</v>
      </c>
      <c r="S277" s="33">
        <v>19658</v>
      </c>
      <c r="T277" s="38">
        <f t="shared" si="70"/>
        <v>1.3065770181224585E-2</v>
      </c>
      <c r="U277" s="38">
        <f t="shared" si="71"/>
        <v>-0.52575510715628526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-11075</v>
      </c>
      <c r="K278" s="38">
        <f t="shared" si="66"/>
        <v>-6.4527142767250162E-3</v>
      </c>
      <c r="L278" s="33">
        <v>0</v>
      </c>
      <c r="M278" s="38">
        <f t="shared" si="67"/>
        <v>0</v>
      </c>
      <c r="N278" s="33">
        <f t="shared" si="68"/>
        <v>2744063</v>
      </c>
      <c r="O278" s="38">
        <f t="shared" si="69"/>
        <v>1.598794988382201</v>
      </c>
      <c r="P278" s="33">
        <v>155735</v>
      </c>
      <c r="Q278" s="33">
        <v>1669546</v>
      </c>
      <c r="R278" s="33">
        <v>1669546</v>
      </c>
      <c r="S278" s="33">
        <v>361200</v>
      </c>
      <c r="T278" s="38">
        <f t="shared" si="70"/>
        <v>0.21634624023536939</v>
      </c>
      <c r="U278" s="38">
        <f t="shared" si="71"/>
        <v>-1.071114393039458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6404</v>
      </c>
      <c r="K279" s="38">
        <f t="shared" si="66"/>
        <v>5.2468579481213234E-3</v>
      </c>
      <c r="L279" s="33">
        <v>0</v>
      </c>
      <c r="M279" s="38">
        <f t="shared" si="67"/>
        <v>0</v>
      </c>
      <c r="N279" s="33">
        <f t="shared" si="68"/>
        <v>29617</v>
      </c>
      <c r="O279" s="38">
        <f t="shared" si="69"/>
        <v>2.4265489045832173E-2</v>
      </c>
      <c r="P279" s="33">
        <v>6985</v>
      </c>
      <c r="Q279" s="33">
        <v>1282757</v>
      </c>
      <c r="R279" s="33">
        <v>1207757</v>
      </c>
      <c r="S279" s="33">
        <v>18005</v>
      </c>
      <c r="T279" s="38">
        <f t="shared" si="70"/>
        <v>1.4907800161787511E-2</v>
      </c>
      <c r="U279" s="38">
        <f t="shared" si="71"/>
        <v>-8.3178239083750882E-2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20127</v>
      </c>
      <c r="K281" s="38">
        <f t="shared" si="66"/>
        <v>2.6835999999999999E-2</v>
      </c>
      <c r="L281" s="33">
        <v>0</v>
      </c>
      <c r="M281" s="38">
        <f t="shared" si="67"/>
        <v>0</v>
      </c>
      <c r="N281" s="33">
        <f t="shared" si="68"/>
        <v>21276</v>
      </c>
      <c r="O281" s="38">
        <f t="shared" si="69"/>
        <v>2.8368000000000001E-2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5184805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3.2396589649948261E-3</v>
      </c>
      <c r="P282" s="33">
        <v>20905</v>
      </c>
      <c r="Q282" s="33">
        <v>1976300</v>
      </c>
      <c r="R282" s="33">
        <v>1976300</v>
      </c>
      <c r="S282" s="33">
        <v>45396</v>
      </c>
      <c r="T282" s="38">
        <f t="shared" si="70"/>
        <v>2.2970196832464707E-2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1245000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26116</v>
      </c>
      <c r="K283" s="38">
        <f t="shared" si="66"/>
        <v>2.0976706827309236E-2</v>
      </c>
      <c r="L283" s="33">
        <v>0</v>
      </c>
      <c r="M283" s="38">
        <f t="shared" si="67"/>
        <v>0</v>
      </c>
      <c r="N283" s="33">
        <f t="shared" si="68"/>
        <v>61352</v>
      </c>
      <c r="O283" s="38">
        <f t="shared" si="69"/>
        <v>4.9278714859437751E-2</v>
      </c>
      <c r="P283" s="33">
        <v>20824</v>
      </c>
      <c r="Q283" s="33">
        <v>1248602</v>
      </c>
      <c r="R283" s="33">
        <v>1283602</v>
      </c>
      <c r="S283" s="33">
        <v>217029</v>
      </c>
      <c r="T283" s="38">
        <f t="shared" si="70"/>
        <v>0.16907810988141184</v>
      </c>
      <c r="U283" s="38">
        <f t="shared" si="71"/>
        <v>0.25412985017287748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14012941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52581</v>
      </c>
      <c r="K285" s="39">
        <f t="shared" si="66"/>
        <v>3.7523172330490794E-3</v>
      </c>
      <c r="L285" s="34">
        <f>SUM(L276:L284)</f>
        <v>0</v>
      </c>
      <c r="M285" s="39">
        <f t="shared" si="67"/>
        <v>0</v>
      </c>
      <c r="N285" s="34">
        <f t="shared" si="68"/>
        <v>5184403</v>
      </c>
      <c r="O285" s="39">
        <f t="shared" si="69"/>
        <v>0.36997251326470298</v>
      </c>
      <c r="P285" s="34">
        <f>SUM(P276:P284)</f>
        <v>219461</v>
      </c>
      <c r="Q285" s="34">
        <f>SUM(Q276:Q284)</f>
        <v>10091998</v>
      </c>
      <c r="R285" s="34">
        <f>SUM(R276:R284)</f>
        <v>10254222</v>
      </c>
      <c r="S285" s="34">
        <f>SUM(S276:S284)</f>
        <v>683829</v>
      </c>
      <c r="T285" s="39">
        <f t="shared" si="70"/>
        <v>6.6687555623430039E-2</v>
      </c>
      <c r="U285" s="39">
        <f t="shared" si="71"/>
        <v>-0.76040845526084366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825374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8327</v>
      </c>
      <c r="K286" s="38">
        <f t="shared" si="66"/>
        <v>1.0088759762241117E-2</v>
      </c>
      <c r="L286" s="33">
        <v>0</v>
      </c>
      <c r="M286" s="38">
        <f t="shared" si="67"/>
        <v>0</v>
      </c>
      <c r="N286" s="33">
        <f t="shared" si="68"/>
        <v>25010</v>
      </c>
      <c r="O286" s="38">
        <f t="shared" si="69"/>
        <v>3.0301414873742084E-2</v>
      </c>
      <c r="P286" s="33">
        <v>16592</v>
      </c>
      <c r="Q286" s="33">
        <v>350301</v>
      </c>
      <c r="R286" s="33">
        <v>390301</v>
      </c>
      <c r="S286" s="33">
        <v>78362</v>
      </c>
      <c r="T286" s="38">
        <f t="shared" si="70"/>
        <v>0.20077324936395244</v>
      </c>
      <c r="U286" s="38">
        <f t="shared" si="71"/>
        <v>-0.49813162970106073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450000</v>
      </c>
      <c r="K287" s="38">
        <f t="shared" si="66"/>
        <v>0.49961085865342658</v>
      </c>
      <c r="L287" s="33">
        <v>0</v>
      </c>
      <c r="M287" s="38">
        <f t="shared" si="67"/>
        <v>0</v>
      </c>
      <c r="N287" s="33">
        <f t="shared" si="68"/>
        <v>900000</v>
      </c>
      <c r="O287" s="38">
        <f t="shared" si="69"/>
        <v>0.99922171730685316</v>
      </c>
      <c r="P287" s="33">
        <v>800000</v>
      </c>
      <c r="Q287" s="33">
        <v>830675</v>
      </c>
      <c r="R287" s="33">
        <v>800675</v>
      </c>
      <c r="S287" s="33">
        <v>800000</v>
      </c>
      <c r="T287" s="38">
        <f t="shared" si="70"/>
        <v>0.99915696131389142</v>
      </c>
      <c r="U287" s="38">
        <f t="shared" si="71"/>
        <v>-0.4375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1505206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311651</v>
      </c>
      <c r="K288" s="38">
        <f t="shared" si="66"/>
        <v>0.20704873618627617</v>
      </c>
      <c r="L288" s="33">
        <v>0</v>
      </c>
      <c r="M288" s="38">
        <f t="shared" si="67"/>
        <v>0</v>
      </c>
      <c r="N288" s="33">
        <f t="shared" si="68"/>
        <v>955319</v>
      </c>
      <c r="O288" s="38">
        <f t="shared" si="69"/>
        <v>0.63467658247442538</v>
      </c>
      <c r="P288" s="33">
        <v>12124</v>
      </c>
      <c r="Q288" s="33">
        <v>1887650</v>
      </c>
      <c r="R288" s="33">
        <v>1426819</v>
      </c>
      <c r="S288" s="33">
        <v>34298</v>
      </c>
      <c r="T288" s="38">
        <f t="shared" si="70"/>
        <v>2.4038087521963191E-2</v>
      </c>
      <c r="U288" s="38">
        <f t="shared" si="71"/>
        <v>24.705295282085121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1987000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949613</v>
      </c>
      <c r="K289" s="38">
        <f t="shared" si="66"/>
        <v>0.47791293407146451</v>
      </c>
      <c r="L289" s="33">
        <v>0</v>
      </c>
      <c r="M289" s="38">
        <f t="shared" si="67"/>
        <v>0</v>
      </c>
      <c r="N289" s="33">
        <f t="shared" si="68"/>
        <v>1040002</v>
      </c>
      <c r="O289" s="38">
        <f t="shared" si="69"/>
        <v>0.52340312028183189</v>
      </c>
      <c r="P289" s="33">
        <v>0</v>
      </c>
      <c r="Q289" s="33">
        <v>655000</v>
      </c>
      <c r="R289" s="33">
        <v>1918527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758045</v>
      </c>
      <c r="K290" s="38">
        <f t="shared" si="66"/>
        <v>0.21043653272260393</v>
      </c>
      <c r="L290" s="33">
        <v>0</v>
      </c>
      <c r="M290" s="38">
        <f t="shared" si="67"/>
        <v>0</v>
      </c>
      <c r="N290" s="33">
        <f t="shared" si="68"/>
        <v>2432641</v>
      </c>
      <c r="O290" s="38">
        <f t="shared" si="69"/>
        <v>0.67531154139773752</v>
      </c>
      <c r="P290" s="33">
        <v>878493</v>
      </c>
      <c r="Q290" s="33">
        <v>3121305</v>
      </c>
      <c r="R290" s="33">
        <v>3584762</v>
      </c>
      <c r="S290" s="33">
        <v>2048825</v>
      </c>
      <c r="T290" s="38">
        <f t="shared" si="70"/>
        <v>0.57153724570836217</v>
      </c>
      <c r="U290" s="38">
        <f t="shared" si="71"/>
        <v>-0.13710752390741876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8820531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2477636</v>
      </c>
      <c r="K292" s="39">
        <f t="shared" si="66"/>
        <v>0.2808942001337561</v>
      </c>
      <c r="L292" s="34">
        <f>SUM(L286:L291)</f>
        <v>0</v>
      </c>
      <c r="M292" s="39">
        <f t="shared" si="67"/>
        <v>0</v>
      </c>
      <c r="N292" s="34">
        <f t="shared" si="68"/>
        <v>5352972</v>
      </c>
      <c r="O292" s="39">
        <f t="shared" si="69"/>
        <v>0.60687638873441974</v>
      </c>
      <c r="P292" s="34">
        <f>SUM(P286:P291)</f>
        <v>1707209</v>
      </c>
      <c r="Q292" s="34">
        <f>SUM(Q286:Q291)</f>
        <v>6844931</v>
      </c>
      <c r="R292" s="34">
        <f>SUM(R286:R291)</f>
        <v>8121084</v>
      </c>
      <c r="S292" s="34">
        <f>SUM(S286:S291)</f>
        <v>2961485</v>
      </c>
      <c r="T292" s="39">
        <f t="shared" si="70"/>
        <v>0.36466621943573052</v>
      </c>
      <c r="U292" s="39">
        <f t="shared" si="71"/>
        <v>0.45127866593955401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11480000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774300</v>
      </c>
      <c r="K293" s="38">
        <f t="shared" si="66"/>
        <v>6.7447735191637631E-2</v>
      </c>
      <c r="L293" s="33">
        <v>0</v>
      </c>
      <c r="M293" s="38">
        <f t="shared" si="67"/>
        <v>0</v>
      </c>
      <c r="N293" s="33">
        <f t="shared" si="68"/>
        <v>6438764</v>
      </c>
      <c r="O293" s="38">
        <f t="shared" si="69"/>
        <v>0.56086794425087105</v>
      </c>
      <c r="P293" s="33">
        <v>4425894</v>
      </c>
      <c r="Q293" s="33">
        <v>11020000</v>
      </c>
      <c r="R293" s="33">
        <v>10820000</v>
      </c>
      <c r="S293" s="33">
        <v>10014492</v>
      </c>
      <c r="T293" s="38">
        <f t="shared" si="70"/>
        <v>0.9255537892791128</v>
      </c>
      <c r="U293" s="38">
        <f t="shared" si="71"/>
        <v>-0.82505229451948014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64834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9375</v>
      </c>
      <c r="K294" s="38">
        <f t="shared" si="66"/>
        <v>0.14460005552642133</v>
      </c>
      <c r="L294" s="33">
        <v>0</v>
      </c>
      <c r="M294" s="38">
        <f t="shared" si="67"/>
        <v>0</v>
      </c>
      <c r="N294" s="33">
        <f t="shared" si="68"/>
        <v>53550</v>
      </c>
      <c r="O294" s="38">
        <f t="shared" si="69"/>
        <v>0.82595551716691862</v>
      </c>
      <c r="P294" s="33">
        <v>8616</v>
      </c>
      <c r="Q294" s="33">
        <v>26145</v>
      </c>
      <c r="R294" s="33">
        <v>26145</v>
      </c>
      <c r="S294" s="33">
        <v>47484</v>
      </c>
      <c r="T294" s="38">
        <f t="shared" si="70"/>
        <v>1.8161790017211703</v>
      </c>
      <c r="U294" s="38">
        <f t="shared" si="71"/>
        <v>8.8091922005570922E-2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21251</v>
      </c>
      <c r="K295" s="38">
        <f t="shared" si="66"/>
        <v>1.6755010695107056E-2</v>
      </c>
      <c r="L295" s="33">
        <v>0</v>
      </c>
      <c r="M295" s="38">
        <f t="shared" si="67"/>
        <v>0</v>
      </c>
      <c r="N295" s="33">
        <f t="shared" si="68"/>
        <v>89372</v>
      </c>
      <c r="O295" s="38">
        <f t="shared" si="69"/>
        <v>7.0463922443325389E-2</v>
      </c>
      <c r="P295" s="33">
        <v>37396</v>
      </c>
      <c r="Q295" s="33">
        <v>54601</v>
      </c>
      <c r="R295" s="33">
        <v>162018</v>
      </c>
      <c r="S295" s="33">
        <v>109562</v>
      </c>
      <c r="T295" s="38">
        <f t="shared" si="70"/>
        <v>0.67623350491920653</v>
      </c>
      <c r="U295" s="38">
        <f t="shared" si="71"/>
        <v>-0.43173066638143121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44566</v>
      </c>
      <c r="K296" s="38">
        <f t="shared" si="66"/>
        <v>2.5380508298126605E-3</v>
      </c>
      <c r="L296" s="33">
        <v>0</v>
      </c>
      <c r="M296" s="38">
        <f t="shared" si="67"/>
        <v>0</v>
      </c>
      <c r="N296" s="33">
        <f t="shared" si="68"/>
        <v>50373</v>
      </c>
      <c r="O296" s="38">
        <f t="shared" si="69"/>
        <v>2.8687617118465457E-3</v>
      </c>
      <c r="P296" s="33">
        <v>74798</v>
      </c>
      <c r="Q296" s="33">
        <v>19407494</v>
      </c>
      <c r="R296" s="33">
        <v>19407494</v>
      </c>
      <c r="S296" s="33">
        <v>537239</v>
      </c>
      <c r="T296" s="38">
        <f t="shared" si="70"/>
        <v>2.7682038701132665E-2</v>
      </c>
      <c r="U296" s="38">
        <f t="shared" si="71"/>
        <v>-0.4041819299981283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259000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30631315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849492</v>
      </c>
      <c r="K298" s="39">
        <f t="shared" si="66"/>
        <v>2.7732795670052036E-2</v>
      </c>
      <c r="L298" s="34">
        <f>SUM(L293:L297)</f>
        <v>0</v>
      </c>
      <c r="M298" s="39">
        <f t="shared" si="67"/>
        <v>0</v>
      </c>
      <c r="N298" s="34">
        <f t="shared" si="68"/>
        <v>6632059</v>
      </c>
      <c r="O298" s="39">
        <f t="shared" si="69"/>
        <v>0.21651238283436411</v>
      </c>
      <c r="P298" s="34">
        <f>SUM(P293:P297)</f>
        <v>4546704</v>
      </c>
      <c r="Q298" s="34">
        <f>SUM(Q293:Q297)</f>
        <v>30767240</v>
      </c>
      <c r="R298" s="34">
        <f>SUM(R293:R297)</f>
        <v>30674657</v>
      </c>
      <c r="S298" s="34">
        <f>SUM(S293:S297)</f>
        <v>10708777</v>
      </c>
      <c r="T298" s="39">
        <f t="shared" si="70"/>
        <v>0.3491082883176167</v>
      </c>
      <c r="U298" s="39">
        <f t="shared" si="71"/>
        <v>-0.81316311772220051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105327222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6435155</v>
      </c>
      <c r="K299" s="39">
        <f t="shared" si="66"/>
        <v>6.1096788444681471E-2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32559163</v>
      </c>
      <c r="O299" s="39">
        <f t="shared" si="69"/>
        <v>0.30912391290449109</v>
      </c>
      <c r="P299" s="34">
        <f>SUM(P263:P266,P268:P274,P276:P284,P286:P291,P293:P297)</f>
        <v>40042300</v>
      </c>
      <c r="Q299" s="34">
        <f>SUM(Q263:Q266,Q268:Q274,Q276:Q284,Q286:Q291,Q293:Q297)</f>
        <v>66489793</v>
      </c>
      <c r="R299" s="34">
        <f>SUM(R263:R266,R268:R274,R276:R284,R286:R291,R293:R297)</f>
        <v>106682114</v>
      </c>
      <c r="S299" s="34">
        <f>SUM(S263:S266,S268:S274,S276:S284,S286:S291,S293:S297)</f>
        <v>56992392</v>
      </c>
      <c r="T299" s="39">
        <f t="shared" si="70"/>
        <v>0.53422630901371149</v>
      </c>
      <c r="U299" s="39">
        <f t="shared" si="71"/>
        <v>-0.83929107468851694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88693133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21286644</v>
      </c>
      <c r="K302" s="38">
        <f t="shared" ref="K302:K339" si="74">IF(($E302     =0),0,($J302     /$E302     ))</f>
        <v>0.24000329315235713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69841862</v>
      </c>
      <c r="O302" s="38">
        <f t="shared" ref="O302:O339" si="77">IF(($E302     =0),0,($N302     /$E302     ))</f>
        <v>0.78745512349868163</v>
      </c>
      <c r="P302" s="33">
        <v>21874714</v>
      </c>
      <c r="Q302" s="33">
        <v>82640030</v>
      </c>
      <c r="R302" s="33">
        <v>96479806</v>
      </c>
      <c r="S302" s="33">
        <v>60162580</v>
      </c>
      <c r="T302" s="38">
        <f t="shared" ref="T302:T339" si="78">IF(($R302     =0),0,($S302     /$R302     ))</f>
        <v>0.62357691722555908</v>
      </c>
      <c r="U302" s="38">
        <f t="shared" ref="U302:U339" si="79">IF(($P302     =0),0,(($J302     /$P302     )-1))</f>
        <v>-2.688355148323307E-2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88693133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21286644</v>
      </c>
      <c r="K303" s="39">
        <f t="shared" si="74"/>
        <v>0.24000329315235713</v>
      </c>
      <c r="L303" s="34">
        <f>L302</f>
        <v>0</v>
      </c>
      <c r="M303" s="39">
        <f t="shared" si="75"/>
        <v>0</v>
      </c>
      <c r="N303" s="34">
        <f t="shared" si="76"/>
        <v>69841862</v>
      </c>
      <c r="O303" s="39">
        <f t="shared" si="77"/>
        <v>0.78745512349868163</v>
      </c>
      <c r="P303" s="34">
        <f>P302</f>
        <v>21874714</v>
      </c>
      <c r="Q303" s="34">
        <f>Q302</f>
        <v>82640030</v>
      </c>
      <c r="R303" s="34">
        <f>R302</f>
        <v>96479806</v>
      </c>
      <c r="S303" s="34">
        <f>S302</f>
        <v>60162580</v>
      </c>
      <c r="T303" s="39">
        <f t="shared" si="78"/>
        <v>0.62357691722555908</v>
      </c>
      <c r="U303" s="39">
        <f t="shared" si="79"/>
        <v>-2.688355148323307E-2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9440652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1940021</v>
      </c>
      <c r="K304" s="38">
        <f t="shared" si="74"/>
        <v>0.20549650596166452</v>
      </c>
      <c r="L304" s="33">
        <v>0</v>
      </c>
      <c r="M304" s="38">
        <f t="shared" si="75"/>
        <v>0</v>
      </c>
      <c r="N304" s="33">
        <f t="shared" si="76"/>
        <v>5971932</v>
      </c>
      <c r="O304" s="38">
        <f t="shared" si="77"/>
        <v>0.63257622460821561</v>
      </c>
      <c r="P304" s="33">
        <v>99317</v>
      </c>
      <c r="Q304" s="33">
        <v>9117125</v>
      </c>
      <c r="R304" s="33">
        <v>9254547</v>
      </c>
      <c r="S304" s="33">
        <v>266183</v>
      </c>
      <c r="T304" s="38">
        <f t="shared" si="78"/>
        <v>2.8762401876612654E-2</v>
      </c>
      <c r="U304" s="38">
        <f t="shared" si="79"/>
        <v>18.533624656403234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5542627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1182013</v>
      </c>
      <c r="K305" s="38">
        <f t="shared" si="74"/>
        <v>0.21325862267116297</v>
      </c>
      <c r="L305" s="33">
        <v>0</v>
      </c>
      <c r="M305" s="38">
        <f t="shared" si="75"/>
        <v>0</v>
      </c>
      <c r="N305" s="33">
        <f t="shared" si="76"/>
        <v>4258275</v>
      </c>
      <c r="O305" s="38">
        <f t="shared" si="77"/>
        <v>0.7682773890431378</v>
      </c>
      <c r="P305" s="33">
        <v>1194071</v>
      </c>
      <c r="Q305" s="33">
        <v>5172170</v>
      </c>
      <c r="R305" s="33">
        <v>5319942</v>
      </c>
      <c r="S305" s="33">
        <v>3847427</v>
      </c>
      <c r="T305" s="38">
        <f t="shared" si="78"/>
        <v>0.72320844851316046</v>
      </c>
      <c r="U305" s="38">
        <f t="shared" si="79"/>
        <v>-1.009822698985241E-2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9937000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1245131</v>
      </c>
      <c r="K306" s="38">
        <f t="shared" si="74"/>
        <v>0.12530250578645466</v>
      </c>
      <c r="L306" s="33">
        <v>0</v>
      </c>
      <c r="M306" s="38">
        <f t="shared" si="75"/>
        <v>0</v>
      </c>
      <c r="N306" s="33">
        <f t="shared" si="76"/>
        <v>5129680</v>
      </c>
      <c r="O306" s="38">
        <f t="shared" si="77"/>
        <v>0.51622018717922913</v>
      </c>
      <c r="P306" s="33">
        <v>219201</v>
      </c>
      <c r="Q306" s="33">
        <v>7863000</v>
      </c>
      <c r="R306" s="33">
        <v>7716919</v>
      </c>
      <c r="S306" s="33">
        <v>1483637</v>
      </c>
      <c r="T306" s="38">
        <f t="shared" si="78"/>
        <v>0.19225768729722315</v>
      </c>
      <c r="U306" s="38">
        <f t="shared" si="79"/>
        <v>4.6803162394332141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9210324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1513492</v>
      </c>
      <c r="K307" s="38">
        <f t="shared" si="74"/>
        <v>0.16432559810056627</v>
      </c>
      <c r="L307" s="33">
        <v>0</v>
      </c>
      <c r="M307" s="38">
        <f t="shared" si="75"/>
        <v>0</v>
      </c>
      <c r="N307" s="33">
        <f t="shared" si="76"/>
        <v>6504739</v>
      </c>
      <c r="O307" s="38">
        <f t="shared" si="77"/>
        <v>0.70624431887521</v>
      </c>
      <c r="P307" s="33">
        <v>2123431</v>
      </c>
      <c r="Q307" s="33">
        <v>9538760</v>
      </c>
      <c r="R307" s="33">
        <v>9754414</v>
      </c>
      <c r="S307" s="33">
        <v>6229828</v>
      </c>
      <c r="T307" s="38">
        <f t="shared" si="78"/>
        <v>0.63866758167123105</v>
      </c>
      <c r="U307" s="38">
        <f t="shared" si="79"/>
        <v>-0.28724220377304466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3050016</v>
      </c>
      <c r="K308" s="38">
        <f t="shared" si="74"/>
        <v>0.23980447153583029</v>
      </c>
      <c r="L308" s="33">
        <v>0</v>
      </c>
      <c r="M308" s="38">
        <f t="shared" si="75"/>
        <v>0</v>
      </c>
      <c r="N308" s="33">
        <f t="shared" si="76"/>
        <v>9548276</v>
      </c>
      <c r="O308" s="38">
        <f t="shared" si="77"/>
        <v>0.75072369464889743</v>
      </c>
      <c r="P308" s="33">
        <v>11990907</v>
      </c>
      <c r="Q308" s="33">
        <v>11520065</v>
      </c>
      <c r="R308" s="33">
        <v>24044242</v>
      </c>
      <c r="S308" s="33">
        <v>12454775</v>
      </c>
      <c r="T308" s="38">
        <f t="shared" si="78"/>
        <v>0.51799407941410669</v>
      </c>
      <c r="U308" s="38">
        <f t="shared" si="79"/>
        <v>-0.74563925814786147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800</v>
      </c>
      <c r="Q309" s="33">
        <v>0</v>
      </c>
      <c r="R309" s="33">
        <v>40400</v>
      </c>
      <c r="S309" s="33">
        <v>41400</v>
      </c>
      <c r="T309" s="38">
        <f t="shared" si="78"/>
        <v>1.0247524752475248</v>
      </c>
      <c r="U309" s="38">
        <f t="shared" si="79"/>
        <v>-1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46849365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8930673</v>
      </c>
      <c r="K310" s="39">
        <f t="shared" si="74"/>
        <v>0.19062527314937994</v>
      </c>
      <c r="L310" s="34">
        <f>SUM(L304:L309)</f>
        <v>0</v>
      </c>
      <c r="M310" s="39">
        <f t="shared" si="75"/>
        <v>0</v>
      </c>
      <c r="N310" s="34">
        <f t="shared" si="76"/>
        <v>31412902</v>
      </c>
      <c r="O310" s="39">
        <f t="shared" si="77"/>
        <v>0.67050859707490162</v>
      </c>
      <c r="P310" s="34">
        <f>SUM(P304:P309)</f>
        <v>15627727</v>
      </c>
      <c r="Q310" s="34">
        <f>SUM(Q304:Q309)</f>
        <v>43211120</v>
      </c>
      <c r="R310" s="34">
        <f>SUM(R304:R309)</f>
        <v>56130464</v>
      </c>
      <c r="S310" s="34">
        <f>SUM(S304:S309)</f>
        <v>24323250</v>
      </c>
      <c r="T310" s="39">
        <f t="shared" si="78"/>
        <v>0.43333420511186227</v>
      </c>
      <c r="U310" s="39">
        <f t="shared" si="79"/>
        <v>-0.42853666435304383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122193231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35514775</v>
      </c>
      <c r="K311" s="38">
        <f t="shared" si="74"/>
        <v>0.29064437292766243</v>
      </c>
      <c r="L311" s="33">
        <v>0</v>
      </c>
      <c r="M311" s="38">
        <f t="shared" si="75"/>
        <v>0</v>
      </c>
      <c r="N311" s="33">
        <f t="shared" si="76"/>
        <v>107386815</v>
      </c>
      <c r="O311" s="38">
        <f t="shared" si="77"/>
        <v>0.87882785422050103</v>
      </c>
      <c r="P311" s="33">
        <v>26323749</v>
      </c>
      <c r="Q311" s="33">
        <v>114880422</v>
      </c>
      <c r="R311" s="33">
        <v>129066422</v>
      </c>
      <c r="S311" s="33">
        <v>88463855</v>
      </c>
      <c r="T311" s="38">
        <f t="shared" si="78"/>
        <v>0.68541339900163967</v>
      </c>
      <c r="U311" s="38">
        <f t="shared" si="79"/>
        <v>0.34915338236966176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7302114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1114513</v>
      </c>
      <c r="K312" s="38">
        <f t="shared" si="74"/>
        <v>0.15262881406672096</v>
      </c>
      <c r="L312" s="33">
        <v>0</v>
      </c>
      <c r="M312" s="38">
        <f t="shared" si="75"/>
        <v>0</v>
      </c>
      <c r="N312" s="33">
        <f t="shared" si="76"/>
        <v>3595317</v>
      </c>
      <c r="O312" s="38">
        <f t="shared" si="77"/>
        <v>0.49236659411233513</v>
      </c>
      <c r="P312" s="33">
        <v>1285402</v>
      </c>
      <c r="Q312" s="33">
        <v>4106062</v>
      </c>
      <c r="R312" s="33">
        <v>5293062</v>
      </c>
      <c r="S312" s="33">
        <v>3502413</v>
      </c>
      <c r="T312" s="38">
        <f t="shared" si="78"/>
        <v>0.66169884274924418</v>
      </c>
      <c r="U312" s="38">
        <f t="shared" si="79"/>
        <v>-0.13294595776262985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16387535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3291093</v>
      </c>
      <c r="K313" s="38">
        <f t="shared" si="74"/>
        <v>0.20082904475871446</v>
      </c>
      <c r="L313" s="33">
        <v>0</v>
      </c>
      <c r="M313" s="38">
        <f t="shared" si="75"/>
        <v>0</v>
      </c>
      <c r="N313" s="33">
        <f t="shared" si="76"/>
        <v>8908999</v>
      </c>
      <c r="O313" s="38">
        <f t="shared" si="77"/>
        <v>0.5436448495762175</v>
      </c>
      <c r="P313" s="33">
        <v>2777470</v>
      </c>
      <c r="Q313" s="33">
        <v>16881835</v>
      </c>
      <c r="R313" s="33">
        <v>16921498</v>
      </c>
      <c r="S313" s="33">
        <v>6640545</v>
      </c>
      <c r="T313" s="38">
        <f t="shared" si="78"/>
        <v>0.39243245485712908</v>
      </c>
      <c r="U313" s="38">
        <f t="shared" si="79"/>
        <v>0.18492476966447891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12143483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2486524</v>
      </c>
      <c r="K314" s="38">
        <f t="shared" si="74"/>
        <v>0.20476201103093733</v>
      </c>
      <c r="L314" s="33">
        <v>0</v>
      </c>
      <c r="M314" s="38">
        <f t="shared" si="75"/>
        <v>0</v>
      </c>
      <c r="N314" s="33">
        <f t="shared" si="76"/>
        <v>12098136</v>
      </c>
      <c r="O314" s="38">
        <f t="shared" si="77"/>
        <v>0.99626573364495175</v>
      </c>
      <c r="P314" s="33">
        <v>4734816</v>
      </c>
      <c r="Q314" s="33">
        <v>11223100</v>
      </c>
      <c r="R314" s="33">
        <v>9345093</v>
      </c>
      <c r="S314" s="33">
        <v>9442936</v>
      </c>
      <c r="T314" s="38">
        <f t="shared" si="78"/>
        <v>1.0104699867620366</v>
      </c>
      <c r="U314" s="38">
        <f t="shared" si="79"/>
        <v>-0.47484252819961748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2466724</v>
      </c>
      <c r="K315" s="38">
        <f t="shared" si="74"/>
        <v>0.19149963240688483</v>
      </c>
      <c r="L315" s="33">
        <v>0</v>
      </c>
      <c r="M315" s="38">
        <f t="shared" si="75"/>
        <v>0</v>
      </c>
      <c r="N315" s="33">
        <f t="shared" si="76"/>
        <v>7837976</v>
      </c>
      <c r="O315" s="38">
        <f t="shared" si="77"/>
        <v>0.60848701468586897</v>
      </c>
      <c r="P315" s="33">
        <v>2201166</v>
      </c>
      <c r="Q315" s="33">
        <v>10980642</v>
      </c>
      <c r="R315" s="33">
        <v>11003589</v>
      </c>
      <c r="S315" s="33">
        <v>6098129</v>
      </c>
      <c r="T315" s="38">
        <f t="shared" si="78"/>
        <v>0.55419454507070376</v>
      </c>
      <c r="U315" s="38">
        <f t="shared" si="79"/>
        <v>0.12064424037078525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17103</v>
      </c>
      <c r="K316" s="38">
        <f t="shared" si="74"/>
        <v>5.974371298984745E-3</v>
      </c>
      <c r="L316" s="33">
        <v>0</v>
      </c>
      <c r="M316" s="38">
        <f t="shared" si="75"/>
        <v>0</v>
      </c>
      <c r="N316" s="33">
        <f t="shared" si="76"/>
        <v>21649</v>
      </c>
      <c r="O316" s="38">
        <f t="shared" si="77"/>
        <v>7.5623670848225886E-3</v>
      </c>
      <c r="P316" s="33">
        <v>2100000</v>
      </c>
      <c r="Q316" s="33">
        <v>2175000</v>
      </c>
      <c r="R316" s="33">
        <v>2607038</v>
      </c>
      <c r="S316" s="33">
        <v>2175000</v>
      </c>
      <c r="T316" s="38">
        <f t="shared" si="78"/>
        <v>0.83428012940356067</v>
      </c>
      <c r="U316" s="38">
        <f t="shared" si="79"/>
        <v>-0.99185571428571428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173770181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44890732</v>
      </c>
      <c r="K317" s="39">
        <f t="shared" si="74"/>
        <v>0.25833391978799863</v>
      </c>
      <c r="L317" s="34">
        <f>SUM(L311:L316)</f>
        <v>0</v>
      </c>
      <c r="M317" s="39">
        <f t="shared" si="75"/>
        <v>0</v>
      </c>
      <c r="N317" s="34">
        <f t="shared" si="76"/>
        <v>139848892</v>
      </c>
      <c r="O317" s="39">
        <f t="shared" si="77"/>
        <v>0.80479223302414582</v>
      </c>
      <c r="P317" s="34">
        <f>SUM(P311:P316)</f>
        <v>39422603</v>
      </c>
      <c r="Q317" s="34">
        <f>SUM(Q311:Q316)</f>
        <v>160247061</v>
      </c>
      <c r="R317" s="34">
        <f>SUM(R311:R316)</f>
        <v>174236702</v>
      </c>
      <c r="S317" s="34">
        <f>SUM(S311:S316)</f>
        <v>116322878</v>
      </c>
      <c r="T317" s="39">
        <f t="shared" si="78"/>
        <v>0.66761409430258845</v>
      </c>
      <c r="U317" s="39">
        <f t="shared" si="79"/>
        <v>0.13870542744222147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11482283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2495858</v>
      </c>
      <c r="K318" s="38">
        <f t="shared" si="74"/>
        <v>0.21736600639437298</v>
      </c>
      <c r="L318" s="33">
        <v>0</v>
      </c>
      <c r="M318" s="38">
        <f t="shared" si="75"/>
        <v>0</v>
      </c>
      <c r="N318" s="33">
        <f t="shared" si="76"/>
        <v>7751537</v>
      </c>
      <c r="O318" s="38">
        <f t="shared" si="77"/>
        <v>0.6750867401543752</v>
      </c>
      <c r="P318" s="33">
        <v>2466526</v>
      </c>
      <c r="Q318" s="33">
        <v>9874512</v>
      </c>
      <c r="R318" s="33">
        <v>10405492</v>
      </c>
      <c r="S318" s="33">
        <v>6365708</v>
      </c>
      <c r="T318" s="38">
        <f t="shared" si="78"/>
        <v>0.61176424910998928</v>
      </c>
      <c r="U318" s="38">
        <f t="shared" si="79"/>
        <v>1.189202951844015E-2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9366760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2475523</v>
      </c>
      <c r="K319" s="38">
        <f t="shared" si="74"/>
        <v>0.26428807826825923</v>
      </c>
      <c r="L319" s="33">
        <v>0</v>
      </c>
      <c r="M319" s="38">
        <f t="shared" si="75"/>
        <v>0</v>
      </c>
      <c r="N319" s="33">
        <f t="shared" si="76"/>
        <v>7321981</v>
      </c>
      <c r="O319" s="38">
        <f t="shared" si="77"/>
        <v>0.78169836741840293</v>
      </c>
      <c r="P319" s="33">
        <v>1082875</v>
      </c>
      <c r="Q319" s="33">
        <v>8185450</v>
      </c>
      <c r="R319" s="33">
        <v>8217410</v>
      </c>
      <c r="S319" s="33">
        <v>8058082</v>
      </c>
      <c r="T319" s="38">
        <f t="shared" si="78"/>
        <v>0.98061092241959447</v>
      </c>
      <c r="U319" s="38">
        <f t="shared" si="79"/>
        <v>1.2860653353341798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7483300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136606</v>
      </c>
      <c r="K320" s="38">
        <f t="shared" si="74"/>
        <v>1.825478064490265E-2</v>
      </c>
      <c r="L320" s="33">
        <v>0</v>
      </c>
      <c r="M320" s="38">
        <f t="shared" si="75"/>
        <v>0</v>
      </c>
      <c r="N320" s="33">
        <f t="shared" si="76"/>
        <v>3347018</v>
      </c>
      <c r="O320" s="38">
        <f t="shared" si="77"/>
        <v>0.44726497668141063</v>
      </c>
      <c r="P320" s="33">
        <v>107334</v>
      </c>
      <c r="Q320" s="33">
        <v>6733500</v>
      </c>
      <c r="R320" s="33">
        <v>6780800</v>
      </c>
      <c r="S320" s="33">
        <v>225632</v>
      </c>
      <c r="T320" s="38">
        <f t="shared" si="78"/>
        <v>3.3275129778197264E-2</v>
      </c>
      <c r="U320" s="38">
        <f t="shared" si="79"/>
        <v>0.27271880298880125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8487400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1617202</v>
      </c>
      <c r="K321" s="38">
        <f t="shared" si="74"/>
        <v>0.19054150858920282</v>
      </c>
      <c r="L321" s="33">
        <v>0</v>
      </c>
      <c r="M321" s="38">
        <f t="shared" si="75"/>
        <v>0</v>
      </c>
      <c r="N321" s="33">
        <f t="shared" si="76"/>
        <v>6279526</v>
      </c>
      <c r="O321" s="38">
        <f t="shared" si="77"/>
        <v>0.73986450503098711</v>
      </c>
      <c r="P321" s="33">
        <v>1420017</v>
      </c>
      <c r="Q321" s="33">
        <v>7165577</v>
      </c>
      <c r="R321" s="33">
        <v>8448030</v>
      </c>
      <c r="S321" s="33">
        <v>4428082</v>
      </c>
      <c r="T321" s="38">
        <f t="shared" si="78"/>
        <v>0.52415557236420796</v>
      </c>
      <c r="U321" s="38">
        <f t="shared" si="79"/>
        <v>0.13886101363575221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36819743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6725189</v>
      </c>
      <c r="K323" s="39">
        <f t="shared" si="74"/>
        <v>0.18265170943751563</v>
      </c>
      <c r="L323" s="34">
        <f>SUM(L318:L322)</f>
        <v>0</v>
      </c>
      <c r="M323" s="39">
        <f t="shared" si="75"/>
        <v>0</v>
      </c>
      <c r="N323" s="34">
        <f t="shared" si="76"/>
        <v>24700062</v>
      </c>
      <c r="O323" s="39">
        <f t="shared" si="77"/>
        <v>0.67083743631779291</v>
      </c>
      <c r="P323" s="34">
        <f>SUM(P318:P322)</f>
        <v>5076752</v>
      </c>
      <c r="Q323" s="34">
        <f>SUM(Q318:Q322)</f>
        <v>31959039</v>
      </c>
      <c r="R323" s="34">
        <f>SUM(R318:R322)</f>
        <v>33851732</v>
      </c>
      <c r="S323" s="34">
        <f>SUM(S318:S322)</f>
        <v>19077504</v>
      </c>
      <c r="T323" s="39">
        <f t="shared" si="78"/>
        <v>0.56356064735476463</v>
      </c>
      <c r="U323" s="39">
        <f t="shared" si="79"/>
        <v>0.3247030778734119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4922610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1467968</v>
      </c>
      <c r="K324" s="38">
        <f t="shared" si="74"/>
        <v>0.2982092832867117</v>
      </c>
      <c r="L324" s="33">
        <v>0</v>
      </c>
      <c r="M324" s="38">
        <f t="shared" si="75"/>
        <v>0</v>
      </c>
      <c r="N324" s="33">
        <f t="shared" si="76"/>
        <v>3287863</v>
      </c>
      <c r="O324" s="38">
        <f t="shared" si="77"/>
        <v>0.66791051901328768</v>
      </c>
      <c r="P324" s="33">
        <v>1862990</v>
      </c>
      <c r="Q324" s="33">
        <v>2196700</v>
      </c>
      <c r="R324" s="33">
        <v>4548415</v>
      </c>
      <c r="S324" s="33">
        <v>4119125</v>
      </c>
      <c r="T324" s="38">
        <f t="shared" si="78"/>
        <v>0.90561767121074044</v>
      </c>
      <c r="U324" s="38">
        <f t="shared" si="79"/>
        <v>-0.21203656487689149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10102980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1897255</v>
      </c>
      <c r="K325" s="38">
        <f t="shared" si="74"/>
        <v>0.18779162187790138</v>
      </c>
      <c r="L325" s="33">
        <v>0</v>
      </c>
      <c r="M325" s="38">
        <f t="shared" si="75"/>
        <v>0</v>
      </c>
      <c r="N325" s="33">
        <f t="shared" si="76"/>
        <v>5697555</v>
      </c>
      <c r="O325" s="38">
        <f t="shared" si="77"/>
        <v>0.56394796386808643</v>
      </c>
      <c r="P325" s="33">
        <v>2079682</v>
      </c>
      <c r="Q325" s="33">
        <v>10045413</v>
      </c>
      <c r="R325" s="33">
        <v>9972415</v>
      </c>
      <c r="S325" s="33">
        <v>5667581</v>
      </c>
      <c r="T325" s="38">
        <f t="shared" si="78"/>
        <v>0.56832582679320909</v>
      </c>
      <c r="U325" s="38">
        <f t="shared" si="79"/>
        <v>-8.7718699301143177E-2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11242111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3332653</v>
      </c>
      <c r="K326" s="38">
        <f t="shared" si="74"/>
        <v>0.2964437017211447</v>
      </c>
      <c r="L326" s="33">
        <v>0</v>
      </c>
      <c r="M326" s="38">
        <f t="shared" si="75"/>
        <v>0</v>
      </c>
      <c r="N326" s="33">
        <f t="shared" si="76"/>
        <v>9783249</v>
      </c>
      <c r="O326" s="38">
        <f t="shared" si="77"/>
        <v>0.87023237895445082</v>
      </c>
      <c r="P326" s="33">
        <v>2822928</v>
      </c>
      <c r="Q326" s="33">
        <v>10190273</v>
      </c>
      <c r="R326" s="33">
        <v>10121846</v>
      </c>
      <c r="S326" s="33">
        <v>8724858</v>
      </c>
      <c r="T326" s="38">
        <f t="shared" si="78"/>
        <v>0.86198288335941886</v>
      </c>
      <c r="U326" s="38">
        <f t="shared" si="79"/>
        <v>0.18056606473845593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18058926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3154763</v>
      </c>
      <c r="K327" s="38">
        <f t="shared" si="74"/>
        <v>0.17469272535919356</v>
      </c>
      <c r="L327" s="33">
        <v>0</v>
      </c>
      <c r="M327" s="38">
        <f t="shared" si="75"/>
        <v>0</v>
      </c>
      <c r="N327" s="33">
        <f t="shared" si="76"/>
        <v>11834785</v>
      </c>
      <c r="O327" s="38">
        <f t="shared" si="77"/>
        <v>0.65534268206204516</v>
      </c>
      <c r="P327" s="33">
        <v>4085132</v>
      </c>
      <c r="Q327" s="33">
        <v>17788789</v>
      </c>
      <c r="R327" s="33">
        <v>14202809</v>
      </c>
      <c r="S327" s="33">
        <v>10856365</v>
      </c>
      <c r="T327" s="38">
        <f t="shared" si="78"/>
        <v>0.76438153889135596</v>
      </c>
      <c r="U327" s="38">
        <f t="shared" si="79"/>
        <v>-0.22774514997312201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7695000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8910</v>
      </c>
      <c r="K328" s="38">
        <f t="shared" si="74"/>
        <v>1.1578947368421054E-3</v>
      </c>
      <c r="L328" s="33">
        <v>0</v>
      </c>
      <c r="M328" s="38">
        <f t="shared" si="75"/>
        <v>0</v>
      </c>
      <c r="N328" s="33">
        <f t="shared" si="76"/>
        <v>25771</v>
      </c>
      <c r="O328" s="38">
        <f t="shared" si="77"/>
        <v>3.3490578297595843E-3</v>
      </c>
      <c r="P328" s="33">
        <v>1707</v>
      </c>
      <c r="Q328" s="33">
        <v>6394250</v>
      </c>
      <c r="R328" s="33">
        <v>6833000</v>
      </c>
      <c r="S328" s="33">
        <v>1707</v>
      </c>
      <c r="T328" s="38">
        <f t="shared" si="78"/>
        <v>2.4981706424703645E-4</v>
      </c>
      <c r="U328" s="38">
        <f t="shared" si="79"/>
        <v>4.219683655536028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12087630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28534</v>
      </c>
      <c r="K329" s="38">
        <f t="shared" si="74"/>
        <v>2.3605950877053647E-3</v>
      </c>
      <c r="L329" s="33">
        <v>0</v>
      </c>
      <c r="M329" s="38">
        <f t="shared" si="75"/>
        <v>0</v>
      </c>
      <c r="N329" s="33">
        <f t="shared" si="76"/>
        <v>5897969</v>
      </c>
      <c r="O329" s="38">
        <f t="shared" si="77"/>
        <v>0.48793427661170968</v>
      </c>
      <c r="P329" s="33">
        <v>3959395</v>
      </c>
      <c r="Q329" s="33">
        <v>11394475</v>
      </c>
      <c r="R329" s="33">
        <v>12202212</v>
      </c>
      <c r="S329" s="33">
        <v>8810440</v>
      </c>
      <c r="T329" s="38">
        <f t="shared" si="78"/>
        <v>0.72203629964796545</v>
      </c>
      <c r="U329" s="38">
        <f t="shared" si="79"/>
        <v>-0.99279334342746806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11982639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3302004</v>
      </c>
      <c r="K330" s="38">
        <f t="shared" si="74"/>
        <v>0.2755656746397851</v>
      </c>
      <c r="L330" s="33">
        <v>0</v>
      </c>
      <c r="M330" s="38">
        <f t="shared" si="75"/>
        <v>0</v>
      </c>
      <c r="N330" s="33">
        <f t="shared" si="76"/>
        <v>10725072</v>
      </c>
      <c r="O330" s="38">
        <f t="shared" si="77"/>
        <v>0.89505091491114774</v>
      </c>
      <c r="P330" s="33">
        <v>7499814</v>
      </c>
      <c r="Q330" s="33">
        <v>11272400</v>
      </c>
      <c r="R330" s="33">
        <v>11843749</v>
      </c>
      <c r="S330" s="33">
        <v>9390199</v>
      </c>
      <c r="T330" s="38">
        <f t="shared" si="78"/>
        <v>0.79284008804982276</v>
      </c>
      <c r="U330" s="38">
        <f t="shared" si="79"/>
        <v>-0.55972188110265142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76091896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13192087</v>
      </c>
      <c r="K332" s="39">
        <f t="shared" si="74"/>
        <v>0.17337045984502739</v>
      </c>
      <c r="L332" s="34">
        <f>SUM(L324:L331)</f>
        <v>0</v>
      </c>
      <c r="M332" s="39">
        <f t="shared" si="75"/>
        <v>0</v>
      </c>
      <c r="N332" s="34">
        <f t="shared" si="76"/>
        <v>47252264</v>
      </c>
      <c r="O332" s="39">
        <f t="shared" si="77"/>
        <v>0.62098944150373125</v>
      </c>
      <c r="P332" s="34">
        <f>SUM(P324:P331)</f>
        <v>22311648</v>
      </c>
      <c r="Q332" s="34">
        <f>SUM(Q324:Q331)</f>
        <v>69282300</v>
      </c>
      <c r="R332" s="34">
        <f>SUM(R324:R331)</f>
        <v>69724446</v>
      </c>
      <c r="S332" s="34">
        <f>SUM(S324:S331)</f>
        <v>47570275</v>
      </c>
      <c r="T332" s="39">
        <f t="shared" si="78"/>
        <v>0.68226106809080989</v>
      </c>
      <c r="U332" s="39">
        <f t="shared" si="79"/>
        <v>-0.40873542823909736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1595692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443798</v>
      </c>
      <c r="K333" s="38">
        <f t="shared" si="74"/>
        <v>0.2781225950872725</v>
      </c>
      <c r="L333" s="33">
        <v>0</v>
      </c>
      <c r="M333" s="38">
        <f t="shared" si="75"/>
        <v>0</v>
      </c>
      <c r="N333" s="33">
        <f t="shared" si="76"/>
        <v>1237279</v>
      </c>
      <c r="O333" s="38">
        <f t="shared" si="77"/>
        <v>0.77538710477961914</v>
      </c>
      <c r="P333" s="33">
        <v>2911</v>
      </c>
      <c r="Q333" s="33">
        <v>1412392</v>
      </c>
      <c r="R333" s="33">
        <v>1414600</v>
      </c>
      <c r="S333" s="33">
        <v>594413</v>
      </c>
      <c r="T333" s="38">
        <f t="shared" si="78"/>
        <v>0.42019864272585888</v>
      </c>
      <c r="U333" s="38">
        <f t="shared" si="79"/>
        <v>151.45551356922019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632616</v>
      </c>
      <c r="K334" s="38">
        <f t="shared" si="74"/>
        <v>0.21782797328007714</v>
      </c>
      <c r="L334" s="33">
        <v>0</v>
      </c>
      <c r="M334" s="38">
        <f t="shared" si="75"/>
        <v>0</v>
      </c>
      <c r="N334" s="33">
        <f t="shared" si="76"/>
        <v>1845003</v>
      </c>
      <c r="O334" s="38">
        <f t="shared" si="77"/>
        <v>0.63528785896288131</v>
      </c>
      <c r="P334" s="33">
        <v>692904</v>
      </c>
      <c r="Q334" s="33">
        <v>2030000</v>
      </c>
      <c r="R334" s="33">
        <v>2529000</v>
      </c>
      <c r="S334" s="33">
        <v>1825731</v>
      </c>
      <c r="T334" s="38">
        <f t="shared" si="78"/>
        <v>0.72191814946619215</v>
      </c>
      <c r="U334" s="38">
        <f t="shared" si="79"/>
        <v>-8.7007724013716148E-2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8125885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1714041</v>
      </c>
      <c r="K335" s="38">
        <f t="shared" si="74"/>
        <v>0.2109359165186315</v>
      </c>
      <c r="L335" s="33">
        <v>0</v>
      </c>
      <c r="M335" s="38">
        <f t="shared" si="75"/>
        <v>0</v>
      </c>
      <c r="N335" s="33">
        <f t="shared" si="76"/>
        <v>6171377</v>
      </c>
      <c r="O335" s="38">
        <f t="shared" si="77"/>
        <v>0.75947136834941675</v>
      </c>
      <c r="P335" s="33">
        <v>1258795</v>
      </c>
      <c r="Q335" s="33">
        <v>6838325</v>
      </c>
      <c r="R335" s="33">
        <v>7211325</v>
      </c>
      <c r="S335" s="33">
        <v>4124425</v>
      </c>
      <c r="T335" s="38">
        <f t="shared" si="78"/>
        <v>0.57193719600766846</v>
      </c>
      <c r="U335" s="38">
        <f t="shared" si="79"/>
        <v>0.36165221501515332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2000201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14550777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2790455</v>
      </c>
      <c r="K337" s="39">
        <f t="shared" si="74"/>
        <v>0.19177360769119065</v>
      </c>
      <c r="L337" s="34">
        <f>SUM(L333:L336)</f>
        <v>0</v>
      </c>
      <c r="M337" s="39">
        <f t="shared" si="75"/>
        <v>0</v>
      </c>
      <c r="N337" s="34">
        <f t="shared" si="76"/>
        <v>9253659</v>
      </c>
      <c r="O337" s="39">
        <f t="shared" si="77"/>
        <v>0.63595634789812261</v>
      </c>
      <c r="P337" s="34">
        <f>SUM(P333:P336)</f>
        <v>1954610</v>
      </c>
      <c r="Q337" s="34">
        <f>SUM(Q333:Q336)</f>
        <v>10280717</v>
      </c>
      <c r="R337" s="34">
        <f>SUM(R333:R336)</f>
        <v>13155126</v>
      </c>
      <c r="S337" s="34">
        <f>SUM(S333:S336)</f>
        <v>6544569</v>
      </c>
      <c r="T337" s="39">
        <f t="shared" si="78"/>
        <v>0.49749192824150829</v>
      </c>
      <c r="U337" s="39">
        <f t="shared" si="79"/>
        <v>0.42762750625444457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436775095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97815780</v>
      </c>
      <c r="K338" s="39">
        <f t="shared" si="74"/>
        <v>0.22394999421842035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322309641</v>
      </c>
      <c r="O338" s="39">
        <f t="shared" si="77"/>
        <v>0.73793044678978315</v>
      </c>
      <c r="P338" s="34">
        <f>SUM(P302,P304:P309,P311:P316,P318:P322,P324:P331,P333:P336)</f>
        <v>106268054</v>
      </c>
      <c r="Q338" s="34">
        <f>SUM(Q302,Q304:Q309,Q311:Q316,Q318:Q322,Q324:Q331,Q333:Q336)</f>
        <v>397620267</v>
      </c>
      <c r="R338" s="34">
        <f>SUM(R302,R304:R309,R311:R316,R318:R322,R324:R331,R333:R336)</f>
        <v>443578276</v>
      </c>
      <c r="S338" s="34">
        <f>SUM(S302,S304:S309,S311:S316,S318:S322,S324:S331,S333:S336)</f>
        <v>274001056</v>
      </c>
      <c r="T338" s="39">
        <f t="shared" si="78"/>
        <v>0.61770621066212905</v>
      </c>
      <c r="U338" s="39">
        <f t="shared" si="79"/>
        <v>-7.9537299139777251E-2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2264177173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592309855</v>
      </c>
      <c r="K339" s="41">
        <f t="shared" si="74"/>
        <v>0.26160048871758501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1588322582</v>
      </c>
      <c r="O339" s="41">
        <f t="shared" si="77"/>
        <v>0.70150101367531104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530409861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2378933933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1458885617</v>
      </c>
      <c r="T339" s="41">
        <f t="shared" si="78"/>
        <v>0.61325184224861784</v>
      </c>
      <c r="U339" s="41">
        <f t="shared" si="79"/>
        <v>0.11670219306122598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1119783</v>
      </c>
      <c r="K8" s="38">
        <f>IF(($E8       =0),0,($J8       /$E8       ))</f>
        <v>0.10385830462609608</v>
      </c>
      <c r="L8" s="33">
        <v>0</v>
      </c>
      <c r="M8" s="38">
        <f>IF(($E8       =0),0,($L8       /$E8       ))</f>
        <v>0</v>
      </c>
      <c r="N8" s="33">
        <f>$F8       +$H8       +$J8</f>
        <v>2243831</v>
      </c>
      <c r="O8" s="38">
        <f>IF(($E8       =0),0,($N8       /$E8       ))</f>
        <v>0.20811218202765874</v>
      </c>
      <c r="P8" s="33">
        <v>234761</v>
      </c>
      <c r="Q8" s="33">
        <v>6183432</v>
      </c>
      <c r="R8" s="33">
        <v>6183432</v>
      </c>
      <c r="S8" s="33">
        <v>628510</v>
      </c>
      <c r="T8" s="38">
        <f>IF(($R8       =0),0,($S8       /$R8       ))</f>
        <v>0.10164420017880038</v>
      </c>
      <c r="U8" s="38">
        <f>IF(($P8       =0),0,(($J8       /$P8       )-1))</f>
        <v>3.7698851172043053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4529500</v>
      </c>
      <c r="E9" s="33">
        <v>4605010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602564</v>
      </c>
      <c r="K9" s="38">
        <f>IF(($E9       =0),0,($J9       /$E9       ))</f>
        <v>0.13084966156425284</v>
      </c>
      <c r="L9" s="33">
        <v>0</v>
      </c>
      <c r="M9" s="38">
        <f>IF(($E9       =0),0,($L9       /$E9       ))</f>
        <v>0</v>
      </c>
      <c r="N9" s="33">
        <f>$F9       +$H9       +$J9</f>
        <v>1696589</v>
      </c>
      <c r="O9" s="38">
        <f>IF(($E9       =0),0,($N9       /$E9       ))</f>
        <v>0.36842243556474363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15386844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1722347</v>
      </c>
      <c r="K10" s="39">
        <f t="shared" ref="K10:K54" si="2">IF(($E10      =0),0,($J10      /$E10      ))</f>
        <v>0.11193633990180182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3940420</v>
      </c>
      <c r="O10" s="39">
        <f t="shared" ref="O10:O54" si="5">IF(($E10      =0),0,($N10      /$E10      ))</f>
        <v>0.25609020277322625</v>
      </c>
      <c r="P10" s="34">
        <f>SUM(P8:P9)</f>
        <v>234761</v>
      </c>
      <c r="Q10" s="34">
        <f>SUM(Q8:Q9)</f>
        <v>6183432</v>
      </c>
      <c r="R10" s="34">
        <f>SUM(R8:R9)</f>
        <v>6183432</v>
      </c>
      <c r="S10" s="34">
        <f>SUM(S8:S9)</f>
        <v>628510</v>
      </c>
      <c r="T10" s="39">
        <f t="shared" ref="T10:T54" si="6">IF(($R10      =0),0,($S10      /$R10      ))</f>
        <v>0.10164420017880038</v>
      </c>
      <c r="U10" s="39">
        <f t="shared" ref="U10:U54" si="7">IF(($P10      =0),0,(($J10      /$P10      )-1))</f>
        <v>6.3365976461166893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42343</v>
      </c>
      <c r="K11" s="38">
        <f t="shared" si="2"/>
        <v>0.4449944300817622</v>
      </c>
      <c r="L11" s="33">
        <v>0</v>
      </c>
      <c r="M11" s="38">
        <f t="shared" si="3"/>
        <v>0</v>
      </c>
      <c r="N11" s="33">
        <f t="shared" si="4"/>
        <v>69985</v>
      </c>
      <c r="O11" s="38">
        <f t="shared" si="5"/>
        <v>0.7354919393824747</v>
      </c>
      <c r="P11" s="33">
        <v>14146</v>
      </c>
      <c r="Q11" s="33">
        <v>91582</v>
      </c>
      <c r="R11" s="33">
        <v>91582</v>
      </c>
      <c r="S11" s="33">
        <v>39799</v>
      </c>
      <c r="T11" s="38">
        <f t="shared" si="6"/>
        <v>0.43457229586599988</v>
      </c>
      <c r="U11" s="38">
        <f t="shared" si="7"/>
        <v>1.993284320656016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24622</v>
      </c>
      <c r="K12" s="38">
        <f t="shared" si="2"/>
        <v>0.61555000000000004</v>
      </c>
      <c r="L12" s="33">
        <v>0</v>
      </c>
      <c r="M12" s="38">
        <f t="shared" si="3"/>
        <v>0</v>
      </c>
      <c r="N12" s="33">
        <f t="shared" si="4"/>
        <v>54040</v>
      </c>
      <c r="O12" s="38">
        <f t="shared" si="5"/>
        <v>1.351</v>
      </c>
      <c r="P12" s="33">
        <v>5624</v>
      </c>
      <c r="Q12" s="33">
        <v>136500</v>
      </c>
      <c r="R12" s="33">
        <v>40000</v>
      </c>
      <c r="S12" s="33">
        <v>21869</v>
      </c>
      <c r="T12" s="38">
        <f t="shared" si="6"/>
        <v>0.54672500000000002</v>
      </c>
      <c r="U12" s="38">
        <f t="shared" si="7"/>
        <v>3.3780227596017074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12860</v>
      </c>
      <c r="K13" s="38">
        <f t="shared" si="2"/>
        <v>0.15127987954074912</v>
      </c>
      <c r="L13" s="33">
        <v>0</v>
      </c>
      <c r="M13" s="38">
        <f t="shared" si="3"/>
        <v>0</v>
      </c>
      <c r="N13" s="33">
        <f t="shared" si="4"/>
        <v>40134</v>
      </c>
      <c r="O13" s="38">
        <f t="shared" si="5"/>
        <v>0.4721202710333145</v>
      </c>
      <c r="P13" s="33">
        <v>10072</v>
      </c>
      <c r="Q13" s="33">
        <v>85008</v>
      </c>
      <c r="R13" s="33">
        <v>85008</v>
      </c>
      <c r="S13" s="33">
        <v>26652</v>
      </c>
      <c r="T13" s="38">
        <f t="shared" si="6"/>
        <v>0.31352343308865049</v>
      </c>
      <c r="U13" s="38">
        <f t="shared" si="7"/>
        <v>0.27680698967434481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48824</v>
      </c>
      <c r="K14" s="38">
        <f t="shared" si="2"/>
        <v>0.13384212199962717</v>
      </c>
      <c r="L14" s="33">
        <v>0</v>
      </c>
      <c r="M14" s="38">
        <f t="shared" si="3"/>
        <v>0</v>
      </c>
      <c r="N14" s="33">
        <f t="shared" si="4"/>
        <v>197847</v>
      </c>
      <c r="O14" s="38">
        <f t="shared" si="5"/>
        <v>0.54236159084180402</v>
      </c>
      <c r="P14" s="33">
        <v>52957</v>
      </c>
      <c r="Q14" s="33">
        <v>345775</v>
      </c>
      <c r="R14" s="33">
        <v>345775</v>
      </c>
      <c r="S14" s="33">
        <v>239185</v>
      </c>
      <c r="T14" s="38">
        <f t="shared" si="6"/>
        <v>0.6917359554623671</v>
      </c>
      <c r="U14" s="38">
        <f t="shared" si="7"/>
        <v>-7.8044451158487127E-2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6301867</v>
      </c>
      <c r="E16" s="33">
        <v>8506463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2205566</v>
      </c>
      <c r="K16" s="38">
        <f t="shared" si="2"/>
        <v>0.25928120771230062</v>
      </c>
      <c r="L16" s="33">
        <v>0</v>
      </c>
      <c r="M16" s="38">
        <f t="shared" si="3"/>
        <v>0</v>
      </c>
      <c r="N16" s="33">
        <f t="shared" si="4"/>
        <v>6340389</v>
      </c>
      <c r="O16" s="38">
        <f t="shared" si="5"/>
        <v>0.74536137992959006</v>
      </c>
      <c r="P16" s="33">
        <v>1748013</v>
      </c>
      <c r="Q16" s="33">
        <v>8085475</v>
      </c>
      <c r="R16" s="33">
        <v>6053667</v>
      </c>
      <c r="S16" s="33">
        <v>4888884</v>
      </c>
      <c r="T16" s="38">
        <f t="shared" si="6"/>
        <v>0.80759050671270816</v>
      </c>
      <c r="U16" s="38">
        <f t="shared" si="7"/>
        <v>0.26175606245491312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9091413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2334215</v>
      </c>
      <c r="K19" s="39">
        <f t="shared" si="2"/>
        <v>0.25674941837973919</v>
      </c>
      <c r="L19" s="34">
        <f>SUM(L11:L18)</f>
        <v>0</v>
      </c>
      <c r="M19" s="39">
        <f t="shared" si="3"/>
        <v>0</v>
      </c>
      <c r="N19" s="34">
        <f t="shared" si="4"/>
        <v>6702395</v>
      </c>
      <c r="O19" s="39">
        <f t="shared" si="5"/>
        <v>0.73722258575207178</v>
      </c>
      <c r="P19" s="34">
        <f>SUM(P11:P18)</f>
        <v>1830812</v>
      </c>
      <c r="Q19" s="34">
        <f>SUM(Q11:Q18)</f>
        <v>8744340</v>
      </c>
      <c r="R19" s="34">
        <f>SUM(R11:R18)</f>
        <v>6616032</v>
      </c>
      <c r="S19" s="34">
        <f>SUM(S11:S18)</f>
        <v>5216389</v>
      </c>
      <c r="T19" s="39">
        <f t="shared" si="6"/>
        <v>0.78844676083791609</v>
      </c>
      <c r="U19" s="39">
        <f t="shared" si="7"/>
        <v>0.27496160173737128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1513388</v>
      </c>
      <c r="Q25" s="33">
        <v>3363073</v>
      </c>
      <c r="R25" s="33">
        <v>3363073</v>
      </c>
      <c r="S25" s="33">
        <v>1513388</v>
      </c>
      <c r="T25" s="38">
        <f t="shared" si="6"/>
        <v>0.45000153133755944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1513388</v>
      </c>
      <c r="Q27" s="34">
        <f>SUM(Q20:Q26)</f>
        <v>3363073</v>
      </c>
      <c r="R27" s="34">
        <f>SUM(R20:R26)</f>
        <v>3363073</v>
      </c>
      <c r="S27" s="34">
        <f>SUM(S20:S26)</f>
        <v>1513388</v>
      </c>
      <c r="T27" s="39">
        <f t="shared" si="6"/>
        <v>0.45000153133755944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65370</v>
      </c>
      <c r="K28" s="38">
        <f t="shared" si="2"/>
        <v>9.9550750019036016E-2</v>
      </c>
      <c r="L28" s="33">
        <v>0</v>
      </c>
      <c r="M28" s="38">
        <f t="shared" si="3"/>
        <v>0</v>
      </c>
      <c r="N28" s="33">
        <f t="shared" si="4"/>
        <v>64550</v>
      </c>
      <c r="O28" s="38">
        <f t="shared" si="5"/>
        <v>9.8301987360085274E-2</v>
      </c>
      <c r="P28" s="33">
        <v>-13737</v>
      </c>
      <c r="Q28" s="33">
        <v>632001</v>
      </c>
      <c r="R28" s="33">
        <v>632001</v>
      </c>
      <c r="S28" s="33">
        <v>88039</v>
      </c>
      <c r="T28" s="38">
        <f t="shared" si="6"/>
        <v>0.13930199477532473</v>
      </c>
      <c r="U28" s="38">
        <f t="shared" si="7"/>
        <v>-5.7586809347018999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87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87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908</v>
      </c>
      <c r="E32" s="33">
        <v>910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45434</v>
      </c>
      <c r="K33" s="38">
        <f t="shared" si="2"/>
        <v>45.433999999999997</v>
      </c>
      <c r="L33" s="33">
        <v>0</v>
      </c>
      <c r="M33" s="38">
        <f t="shared" si="3"/>
        <v>0</v>
      </c>
      <c r="N33" s="33">
        <f t="shared" si="4"/>
        <v>64515</v>
      </c>
      <c r="O33" s="38">
        <f t="shared" si="5"/>
        <v>64.515000000000001</v>
      </c>
      <c r="P33" s="33">
        <v>3656</v>
      </c>
      <c r="Q33" s="33">
        <v>36880</v>
      </c>
      <c r="R33" s="33">
        <v>36880</v>
      </c>
      <c r="S33" s="33">
        <v>10381</v>
      </c>
      <c r="T33" s="38">
        <f t="shared" si="6"/>
        <v>0.28148047722342734</v>
      </c>
      <c r="U33" s="38">
        <f t="shared" si="7"/>
        <v>11.427242888402626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658560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110891</v>
      </c>
      <c r="K35" s="39">
        <f t="shared" si="2"/>
        <v>0.16838405004859086</v>
      </c>
      <c r="L35" s="34">
        <f>SUM(L28:L34)</f>
        <v>0</v>
      </c>
      <c r="M35" s="39">
        <f t="shared" si="3"/>
        <v>0</v>
      </c>
      <c r="N35" s="34">
        <f t="shared" si="4"/>
        <v>129152</v>
      </c>
      <c r="O35" s="39">
        <f t="shared" si="5"/>
        <v>0.19611273080660835</v>
      </c>
      <c r="P35" s="34">
        <f>SUM(P28:P34)</f>
        <v>-10081</v>
      </c>
      <c r="Q35" s="34">
        <f>SUM(Q28:Q34)</f>
        <v>673467</v>
      </c>
      <c r="R35" s="34">
        <f>SUM(R28:R34)</f>
        <v>673467</v>
      </c>
      <c r="S35" s="34">
        <f>SUM(S28:S34)</f>
        <v>98420</v>
      </c>
      <c r="T35" s="39">
        <f t="shared" si="6"/>
        <v>0.14613930600905464</v>
      </c>
      <c r="U35" s="39">
        <f t="shared" si="7"/>
        <v>-12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9528</v>
      </c>
      <c r="E37" s="33">
        <v>1971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807</v>
      </c>
      <c r="K37" s="38">
        <f t="shared" si="2"/>
        <v>0.40943683409436832</v>
      </c>
      <c r="L37" s="33">
        <v>0</v>
      </c>
      <c r="M37" s="38">
        <f t="shared" si="3"/>
        <v>0</v>
      </c>
      <c r="N37" s="33">
        <f t="shared" si="4"/>
        <v>1793</v>
      </c>
      <c r="O37" s="38">
        <f t="shared" si="5"/>
        <v>0.90969051243023846</v>
      </c>
      <c r="P37" s="33">
        <v>0</v>
      </c>
      <c r="Q37" s="33">
        <v>8989</v>
      </c>
      <c r="R37" s="33">
        <v>8989</v>
      </c>
      <c r="S37" s="33">
        <v>1714</v>
      </c>
      <c r="T37" s="38">
        <f t="shared" si="6"/>
        <v>0.1906774947157637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39579656</v>
      </c>
      <c r="E38" s="33">
        <v>-2769917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2914561</v>
      </c>
      <c r="K38" s="38">
        <f t="shared" si="2"/>
        <v>-1.0522196152447889</v>
      </c>
      <c r="L38" s="33">
        <v>0</v>
      </c>
      <c r="M38" s="38">
        <f t="shared" si="3"/>
        <v>0</v>
      </c>
      <c r="N38" s="33">
        <f t="shared" si="4"/>
        <v>9903196</v>
      </c>
      <c r="O38" s="38">
        <f t="shared" si="5"/>
        <v>-3.5752681398034669</v>
      </c>
      <c r="P38" s="33">
        <v>862963</v>
      </c>
      <c r="Q38" s="33">
        <v>47930080</v>
      </c>
      <c r="R38" s="33">
        <v>39867588</v>
      </c>
      <c r="S38" s="33">
        <v>5117149</v>
      </c>
      <c r="T38" s="38">
        <f t="shared" si="6"/>
        <v>0.12835361396831932</v>
      </c>
      <c r="U38" s="38">
        <f t="shared" si="7"/>
        <v>2.3773881383095219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-2744759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2915368</v>
      </c>
      <c r="K40" s="39">
        <f t="shared" si="2"/>
        <v>-1.0621580983977099</v>
      </c>
      <c r="L40" s="34">
        <f>SUM(L36:L39)</f>
        <v>0</v>
      </c>
      <c r="M40" s="39">
        <f t="shared" si="3"/>
        <v>0</v>
      </c>
      <c r="N40" s="34">
        <f t="shared" si="4"/>
        <v>9904989</v>
      </c>
      <c r="O40" s="39">
        <f t="shared" si="5"/>
        <v>-3.608691692057481</v>
      </c>
      <c r="P40" s="34">
        <f>SUM(P36:P39)</f>
        <v>862963</v>
      </c>
      <c r="Q40" s="34">
        <f>SUM(Q36:Q39)</f>
        <v>47961386</v>
      </c>
      <c r="R40" s="34">
        <f>SUM(R36:R39)</f>
        <v>39898894</v>
      </c>
      <c r="S40" s="34">
        <f>SUM(S36:S39)</f>
        <v>5118863</v>
      </c>
      <c r="T40" s="39">
        <f t="shared" si="6"/>
        <v>0.12829586203567447</v>
      </c>
      <c r="U40" s="39">
        <f t="shared" si="7"/>
        <v>2.3783232884839789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1396</v>
      </c>
      <c r="O43" s="38">
        <f t="shared" si="5"/>
        <v>6.2474826583128217E-2</v>
      </c>
      <c r="P43" s="33">
        <v>0</v>
      </c>
      <c r="Q43" s="33">
        <v>-177655</v>
      </c>
      <c r="R43" s="33">
        <v>22345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146434</v>
      </c>
      <c r="E45" s="33">
        <v>107616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16720</v>
      </c>
      <c r="K45" s="38">
        <f t="shared" si="2"/>
        <v>0.15536723163841809</v>
      </c>
      <c r="L45" s="33">
        <v>0</v>
      </c>
      <c r="M45" s="38">
        <f t="shared" si="3"/>
        <v>0</v>
      </c>
      <c r="N45" s="33">
        <f t="shared" si="4"/>
        <v>33920</v>
      </c>
      <c r="O45" s="38">
        <f t="shared" si="5"/>
        <v>0.31519476657746059</v>
      </c>
      <c r="P45" s="33">
        <v>3478</v>
      </c>
      <c r="Q45" s="33">
        <v>88562</v>
      </c>
      <c r="R45" s="33">
        <v>88562</v>
      </c>
      <c r="S45" s="33">
        <v>13839</v>
      </c>
      <c r="T45" s="38">
        <f t="shared" si="6"/>
        <v>0.1562634086854407</v>
      </c>
      <c r="U45" s="38">
        <f t="shared" si="7"/>
        <v>3.8073605520414029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6973192</v>
      </c>
      <c r="E46" s="33">
        <v>4931248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7239487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5061209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16720</v>
      </c>
      <c r="K47" s="39">
        <f t="shared" si="2"/>
        <v>3.3035584975842727E-3</v>
      </c>
      <c r="L47" s="34">
        <f>SUM(L41:L46)</f>
        <v>0</v>
      </c>
      <c r="M47" s="39">
        <f t="shared" si="3"/>
        <v>0</v>
      </c>
      <c r="N47" s="34">
        <f t="shared" si="4"/>
        <v>35316</v>
      </c>
      <c r="O47" s="39">
        <f t="shared" si="5"/>
        <v>6.9777794198974986E-3</v>
      </c>
      <c r="P47" s="34">
        <f>SUM(P41:P46)</f>
        <v>3478</v>
      </c>
      <c r="Q47" s="34">
        <f>SUM(Q41:Q46)</f>
        <v>8756451</v>
      </c>
      <c r="R47" s="34">
        <f>SUM(R41:R46)</f>
        <v>7350394</v>
      </c>
      <c r="S47" s="34">
        <f>SUM(S41:S46)</f>
        <v>13839</v>
      </c>
      <c r="T47" s="39">
        <f t="shared" si="6"/>
        <v>1.8827562168776259E-3</v>
      </c>
      <c r="U47" s="39">
        <f t="shared" si="7"/>
        <v>3.8073605520414029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1668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3698</v>
      </c>
      <c r="O49" s="38">
        <f t="shared" si="5"/>
        <v>0</v>
      </c>
      <c r="P49" s="33">
        <v>925</v>
      </c>
      <c r="Q49" s="33">
        <v>77881</v>
      </c>
      <c r="R49" s="33">
        <v>77881</v>
      </c>
      <c r="S49" s="33">
        <v>2546</v>
      </c>
      <c r="T49" s="38">
        <f t="shared" si="6"/>
        <v>3.2690900219565749E-2</v>
      </c>
      <c r="U49" s="38">
        <f t="shared" si="7"/>
        <v>0.80324324324324325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1668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3698</v>
      </c>
      <c r="O53" s="39">
        <f t="shared" si="5"/>
        <v>0</v>
      </c>
      <c r="P53" s="34">
        <f>SUM(P48:P52)</f>
        <v>925</v>
      </c>
      <c r="Q53" s="34">
        <f>SUM(Q48:Q52)</f>
        <v>77881</v>
      </c>
      <c r="R53" s="34">
        <f>SUM(R48:R52)</f>
        <v>77881</v>
      </c>
      <c r="S53" s="34">
        <f>SUM(S48:S52)</f>
        <v>2546</v>
      </c>
      <c r="T53" s="39">
        <f t="shared" si="6"/>
        <v>3.2690900219565749E-2</v>
      </c>
      <c r="U53" s="39">
        <f t="shared" si="7"/>
        <v>0.80324324324324325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31726578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7101209</v>
      </c>
      <c r="K54" s="39">
        <f t="shared" si="2"/>
        <v>0.22382524204154636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20715970</v>
      </c>
      <c r="O54" s="39">
        <f t="shared" si="5"/>
        <v>0.65295318013811643</v>
      </c>
      <c r="P54" s="34">
        <f>SUM(P8:P9,P11:P18,P20:P26,P28:P34,P36:P39,P41:P46,P48:P52)</f>
        <v>4436246</v>
      </c>
      <c r="Q54" s="34">
        <f>SUM(Q8:Q9,Q11:Q18,Q20:Q26,Q28:Q34,Q36:Q39,Q41:Q46,Q48:Q52)</f>
        <v>75760030</v>
      </c>
      <c r="R54" s="34">
        <f>SUM(R8:R9,R11:R18,R20:R26,R28:R34,R36:R39,R41:R46,R48:R52)</f>
        <v>64163173</v>
      </c>
      <c r="S54" s="34">
        <f>SUM(S8:S9,S11:S18,S20:S26,S28:S34,S36:S39,S41:S46,S48:S52)</f>
        <v>12591955</v>
      </c>
      <c r="T54" s="39">
        <f t="shared" si="6"/>
        <v>0.19624894485813538</v>
      </c>
      <c r="U54" s="39">
        <f t="shared" si="7"/>
        <v>0.6007248020060203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263502</v>
      </c>
      <c r="K57" s="38">
        <f t="shared" ref="K57:K85" si="10">IF(($E57      =0),0,($J57      /$E57      ))</f>
        <v>3.3236781321549988E-2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525614</v>
      </c>
      <c r="O57" s="38">
        <f t="shared" ref="O57:O85" si="13">IF(($E57      =0),0,($N57      /$E57      ))</f>
        <v>6.6298235222294985E-2</v>
      </c>
      <c r="P57" s="33">
        <v>114783</v>
      </c>
      <c r="Q57" s="33">
        <v>7573283</v>
      </c>
      <c r="R57" s="33">
        <v>7137824</v>
      </c>
      <c r="S57" s="33">
        <v>397123</v>
      </c>
      <c r="T57" s="38">
        <f t="shared" ref="T57:T85" si="14">IF(($R57      =0),0,($S57      /$R57      ))</f>
        <v>5.5636423649560424E-2</v>
      </c>
      <c r="U57" s="38">
        <f t="shared" ref="U57:U85" si="15">IF(($P57      =0),0,(($J57      /$P57      )-1))</f>
        <v>1.2956535375447582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263502</v>
      </c>
      <c r="K58" s="39">
        <f t="shared" si="10"/>
        <v>3.3236781321549988E-2</v>
      </c>
      <c r="L58" s="34">
        <f>L57</f>
        <v>0</v>
      </c>
      <c r="M58" s="39">
        <f t="shared" si="11"/>
        <v>0</v>
      </c>
      <c r="N58" s="34">
        <f t="shared" si="12"/>
        <v>525614</v>
      </c>
      <c r="O58" s="39">
        <f t="shared" si="13"/>
        <v>6.6298235222294985E-2</v>
      </c>
      <c r="P58" s="34">
        <f>P57</f>
        <v>114783</v>
      </c>
      <c r="Q58" s="34">
        <f>Q57</f>
        <v>7573283</v>
      </c>
      <c r="R58" s="34">
        <f>R57</f>
        <v>7137824</v>
      </c>
      <c r="S58" s="34">
        <f>S57</f>
        <v>397123</v>
      </c>
      <c r="T58" s="39">
        <f t="shared" si="14"/>
        <v>5.5636423649560424E-2</v>
      </c>
      <c r="U58" s="39">
        <f t="shared" si="15"/>
        <v>1.2956535375447582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-10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-10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92539</v>
      </c>
      <c r="Q65" s="33">
        <v>205641</v>
      </c>
      <c r="R65" s="33">
        <v>238411</v>
      </c>
      <c r="S65" s="33">
        <v>185078</v>
      </c>
      <c r="T65" s="38">
        <f t="shared" si="14"/>
        <v>0.77629807349493107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694945</v>
      </c>
      <c r="E66" s="33">
        <v>1474945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423852</v>
      </c>
      <c r="K66" s="38">
        <f t="shared" si="10"/>
        <v>0.28736800355267483</v>
      </c>
      <c r="L66" s="33">
        <v>0</v>
      </c>
      <c r="M66" s="38">
        <f t="shared" si="11"/>
        <v>0</v>
      </c>
      <c r="N66" s="33">
        <f t="shared" si="12"/>
        <v>1004660</v>
      </c>
      <c r="O66" s="38">
        <f t="shared" si="13"/>
        <v>0.68115082257304504</v>
      </c>
      <c r="P66" s="33">
        <v>46991</v>
      </c>
      <c r="Q66" s="33">
        <v>628250</v>
      </c>
      <c r="R66" s="33">
        <v>613250</v>
      </c>
      <c r="S66" s="33">
        <v>800954</v>
      </c>
      <c r="T66" s="38">
        <f t="shared" si="14"/>
        <v>1.3060807174887892</v>
      </c>
      <c r="U66" s="38">
        <f t="shared" si="15"/>
        <v>8.019854865825371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26532</v>
      </c>
      <c r="K67" s="38">
        <f t="shared" si="10"/>
        <v>5.541331394048353E-3</v>
      </c>
      <c r="L67" s="33">
        <v>0</v>
      </c>
      <c r="M67" s="38">
        <f t="shared" si="11"/>
        <v>0</v>
      </c>
      <c r="N67" s="33">
        <f t="shared" si="12"/>
        <v>85407</v>
      </c>
      <c r="O67" s="38">
        <f t="shared" si="13"/>
        <v>1.7837648513926115E-2</v>
      </c>
      <c r="P67" s="33">
        <v>32124</v>
      </c>
      <c r="Q67" s="33">
        <v>4516999</v>
      </c>
      <c r="R67" s="33">
        <v>4516999</v>
      </c>
      <c r="S67" s="33">
        <v>88585</v>
      </c>
      <c r="T67" s="38">
        <f t="shared" si="14"/>
        <v>1.9611472130058032E-2</v>
      </c>
      <c r="U67" s="38">
        <f t="shared" si="15"/>
        <v>-0.1740754576017931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-12324</v>
      </c>
      <c r="K68" s="38">
        <f t="shared" si="10"/>
        <v>-0.26172273190621814</v>
      </c>
      <c r="L68" s="33">
        <v>0</v>
      </c>
      <c r="M68" s="38">
        <f t="shared" si="11"/>
        <v>0</v>
      </c>
      <c r="N68" s="33">
        <f t="shared" si="12"/>
        <v>-111876</v>
      </c>
      <c r="O68" s="38">
        <f t="shared" si="13"/>
        <v>-2.3758919469928643</v>
      </c>
      <c r="P68" s="33">
        <v>-18998</v>
      </c>
      <c r="Q68" s="33">
        <v>-148666</v>
      </c>
      <c r="R68" s="33">
        <v>-148666</v>
      </c>
      <c r="S68" s="33">
        <v>85938</v>
      </c>
      <c r="T68" s="38">
        <f t="shared" si="14"/>
        <v>-0.57806088816541779</v>
      </c>
      <c r="U68" s="38">
        <f t="shared" si="15"/>
        <v>-0.35130013685651118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6515693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438060</v>
      </c>
      <c r="K70" s="39">
        <f t="shared" si="10"/>
        <v>6.7231528557284703E-2</v>
      </c>
      <c r="L70" s="34">
        <f>SUM(L64:L69)</f>
        <v>0</v>
      </c>
      <c r="M70" s="39">
        <f t="shared" si="11"/>
        <v>0</v>
      </c>
      <c r="N70" s="34">
        <f t="shared" si="12"/>
        <v>978191</v>
      </c>
      <c r="O70" s="39">
        <f t="shared" si="13"/>
        <v>0.15012846676477851</v>
      </c>
      <c r="P70" s="34">
        <f>SUM(P64:P69)</f>
        <v>152656</v>
      </c>
      <c r="Q70" s="34">
        <f>SUM(Q64:Q69)</f>
        <v>5202224</v>
      </c>
      <c r="R70" s="34">
        <f>SUM(R64:R69)</f>
        <v>5219994</v>
      </c>
      <c r="S70" s="34">
        <f>SUM(S64:S69)</f>
        <v>1160555</v>
      </c>
      <c r="T70" s="39">
        <f t="shared" si="14"/>
        <v>0.22232879961164706</v>
      </c>
      <c r="U70" s="39">
        <f t="shared" si="15"/>
        <v>1.869589141599413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15530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2041</v>
      </c>
      <c r="K71" s="38">
        <f t="shared" si="10"/>
        <v>0.13142305215711525</v>
      </c>
      <c r="L71" s="33">
        <v>0</v>
      </c>
      <c r="M71" s="38">
        <f t="shared" si="11"/>
        <v>0</v>
      </c>
      <c r="N71" s="33">
        <f t="shared" si="12"/>
        <v>10824</v>
      </c>
      <c r="O71" s="38">
        <f t="shared" si="13"/>
        <v>0.69697359948486803</v>
      </c>
      <c r="P71" s="33">
        <v>966</v>
      </c>
      <c r="Q71" s="33">
        <v>24444</v>
      </c>
      <c r="R71" s="33">
        <v>4496</v>
      </c>
      <c r="S71" s="33">
        <v>3212</v>
      </c>
      <c r="T71" s="38">
        <f t="shared" si="14"/>
        <v>0.71441281138790036</v>
      </c>
      <c r="U71" s="38">
        <f t="shared" si="15"/>
        <v>1.1128364389233956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147649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14523</v>
      </c>
      <c r="K72" s="38">
        <f t="shared" si="10"/>
        <v>9.8361655006129395E-2</v>
      </c>
      <c r="L72" s="33">
        <v>0</v>
      </c>
      <c r="M72" s="38">
        <f t="shared" si="11"/>
        <v>0</v>
      </c>
      <c r="N72" s="33">
        <f t="shared" si="12"/>
        <v>44259</v>
      </c>
      <c r="O72" s="38">
        <f t="shared" si="13"/>
        <v>0.29975821035022249</v>
      </c>
      <c r="P72" s="33">
        <v>14295</v>
      </c>
      <c r="Q72" s="33">
        <v>119121</v>
      </c>
      <c r="R72" s="33">
        <v>119121</v>
      </c>
      <c r="S72" s="33">
        <v>43360</v>
      </c>
      <c r="T72" s="38">
        <f t="shared" si="14"/>
        <v>0.36399963062768109</v>
      </c>
      <c r="U72" s="38">
        <f t="shared" si="15"/>
        <v>1.5949632738719854E-2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5475016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213178</v>
      </c>
      <c r="K73" s="38">
        <f t="shared" si="10"/>
        <v>3.8936507217513155E-2</v>
      </c>
      <c r="L73" s="33">
        <v>0</v>
      </c>
      <c r="M73" s="38">
        <f t="shared" si="11"/>
        <v>0</v>
      </c>
      <c r="N73" s="33">
        <f t="shared" si="12"/>
        <v>626026</v>
      </c>
      <c r="O73" s="38">
        <f t="shared" si="13"/>
        <v>0.11434231425077114</v>
      </c>
      <c r="P73" s="33">
        <v>223627</v>
      </c>
      <c r="Q73" s="33">
        <v>5763288</v>
      </c>
      <c r="R73" s="33">
        <v>5763288</v>
      </c>
      <c r="S73" s="33">
        <v>579557</v>
      </c>
      <c r="T73" s="38">
        <f t="shared" si="14"/>
        <v>0.10056013164707368</v>
      </c>
      <c r="U73" s="38">
        <f t="shared" si="15"/>
        <v>-4.672512710898058E-2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1222964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120059</v>
      </c>
      <c r="K74" s="38">
        <f t="shared" si="10"/>
        <v>9.8170510333910069E-2</v>
      </c>
      <c r="L74" s="33">
        <v>0</v>
      </c>
      <c r="M74" s="38">
        <f t="shared" si="11"/>
        <v>0</v>
      </c>
      <c r="N74" s="33">
        <f t="shared" si="12"/>
        <v>564353</v>
      </c>
      <c r="O74" s="38">
        <f t="shared" si="13"/>
        <v>0.46146329736607128</v>
      </c>
      <c r="P74" s="33">
        <v>74848</v>
      </c>
      <c r="Q74" s="33">
        <v>948827</v>
      </c>
      <c r="R74" s="33">
        <v>904510</v>
      </c>
      <c r="S74" s="33">
        <v>478106</v>
      </c>
      <c r="T74" s="38">
        <f t="shared" si="14"/>
        <v>0.5285801152004953</v>
      </c>
      <c r="U74" s="38">
        <f t="shared" si="15"/>
        <v>0.60403751603249245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49163</v>
      </c>
      <c r="K76" s="38">
        <f t="shared" si="10"/>
        <v>0.27674078243737688</v>
      </c>
      <c r="L76" s="33">
        <v>0</v>
      </c>
      <c r="M76" s="38">
        <f t="shared" si="11"/>
        <v>0</v>
      </c>
      <c r="N76" s="33">
        <f t="shared" si="12"/>
        <v>152046</v>
      </c>
      <c r="O76" s="38">
        <f t="shared" si="13"/>
        <v>0.85587390937236141</v>
      </c>
      <c r="P76" s="33">
        <v>54334</v>
      </c>
      <c r="Q76" s="33">
        <v>190190</v>
      </c>
      <c r="R76" s="33">
        <v>190190</v>
      </c>
      <c r="S76" s="33">
        <v>85319</v>
      </c>
      <c r="T76" s="38">
        <f t="shared" si="14"/>
        <v>0.44859876965140122</v>
      </c>
      <c r="U76" s="38">
        <f t="shared" si="15"/>
        <v>-9.5170611403541105E-2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7038809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398964</v>
      </c>
      <c r="K78" s="39">
        <f t="shared" si="10"/>
        <v>5.6680611734172645E-2</v>
      </c>
      <c r="L78" s="34">
        <f>SUM(L71:L77)</f>
        <v>0</v>
      </c>
      <c r="M78" s="39">
        <f t="shared" si="11"/>
        <v>0</v>
      </c>
      <c r="N78" s="34">
        <f t="shared" si="12"/>
        <v>1397508</v>
      </c>
      <c r="O78" s="39">
        <f t="shared" si="13"/>
        <v>0.19854324787048491</v>
      </c>
      <c r="P78" s="34">
        <f>SUM(P71:P77)</f>
        <v>368070</v>
      </c>
      <c r="Q78" s="34">
        <f>SUM(Q71:Q77)</f>
        <v>7045870</v>
      </c>
      <c r="R78" s="34">
        <f>SUM(R71:R77)</f>
        <v>6981605</v>
      </c>
      <c r="S78" s="34">
        <f>SUM(S71:S77)</f>
        <v>1189554</v>
      </c>
      <c r="T78" s="39">
        <f t="shared" si="14"/>
        <v>0.17038403060614285</v>
      </c>
      <c r="U78" s="39">
        <f t="shared" si="15"/>
        <v>8.3935121036759375E-2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4689060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842278</v>
      </c>
      <c r="K79" s="38">
        <f t="shared" si="10"/>
        <v>0.17962619373605798</v>
      </c>
      <c r="L79" s="33">
        <v>0</v>
      </c>
      <c r="M79" s="38">
        <f t="shared" si="11"/>
        <v>0</v>
      </c>
      <c r="N79" s="33">
        <f t="shared" si="12"/>
        <v>1279541</v>
      </c>
      <c r="O79" s="38">
        <f t="shared" si="13"/>
        <v>0.27287793289060069</v>
      </c>
      <c r="P79" s="33">
        <v>370639</v>
      </c>
      <c r="Q79" s="33">
        <v>4456427</v>
      </c>
      <c r="R79" s="33">
        <v>4456427</v>
      </c>
      <c r="S79" s="33">
        <v>614962</v>
      </c>
      <c r="T79" s="38">
        <f t="shared" si="14"/>
        <v>0.13799440672987576</v>
      </c>
      <c r="U79" s="38">
        <f t="shared" si="15"/>
        <v>1.2725023540426128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27519</v>
      </c>
      <c r="K80" s="38">
        <f t="shared" si="10"/>
        <v>0.1034965192765511</v>
      </c>
      <c r="L80" s="33">
        <v>0</v>
      </c>
      <c r="M80" s="38">
        <f t="shared" si="11"/>
        <v>0</v>
      </c>
      <c r="N80" s="33">
        <f t="shared" si="12"/>
        <v>84153</v>
      </c>
      <c r="O80" s="38">
        <f t="shared" si="13"/>
        <v>0.31649197233473614</v>
      </c>
      <c r="P80" s="33">
        <v>27519</v>
      </c>
      <c r="Q80" s="33">
        <v>561785</v>
      </c>
      <c r="R80" s="33">
        <v>531785</v>
      </c>
      <c r="S80" s="33">
        <v>85793</v>
      </c>
      <c r="T80" s="38">
        <f t="shared" si="14"/>
        <v>0.16133023684383727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268610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61611</v>
      </c>
      <c r="K81" s="38">
        <f t="shared" si="10"/>
        <v>0.22936971817877219</v>
      </c>
      <c r="L81" s="33">
        <v>0</v>
      </c>
      <c r="M81" s="38">
        <f t="shared" si="11"/>
        <v>0</v>
      </c>
      <c r="N81" s="33">
        <f t="shared" si="12"/>
        <v>121652</v>
      </c>
      <c r="O81" s="38">
        <f t="shared" si="13"/>
        <v>0.45289453110457539</v>
      </c>
      <c r="P81" s="33">
        <v>47869</v>
      </c>
      <c r="Q81" s="33">
        <v>423500</v>
      </c>
      <c r="R81" s="33">
        <v>220190</v>
      </c>
      <c r="S81" s="33">
        <v>100500</v>
      </c>
      <c r="T81" s="38">
        <f t="shared" si="14"/>
        <v>0.45642399745674189</v>
      </c>
      <c r="U81" s="38">
        <f t="shared" si="15"/>
        <v>0.28707514257661537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5223563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931408</v>
      </c>
      <c r="K84" s="39">
        <f t="shared" si="10"/>
        <v>0.17830894353145543</v>
      </c>
      <c r="L84" s="34">
        <f>SUM(L79:L83)</f>
        <v>0</v>
      </c>
      <c r="M84" s="39">
        <f t="shared" si="11"/>
        <v>0</v>
      </c>
      <c r="N84" s="34">
        <f t="shared" si="12"/>
        <v>1485346</v>
      </c>
      <c r="O84" s="39">
        <f t="shared" si="13"/>
        <v>0.28435495082571033</v>
      </c>
      <c r="P84" s="34">
        <f>SUM(P79:P83)</f>
        <v>446027</v>
      </c>
      <c r="Q84" s="34">
        <f>SUM(Q79:Q83)</f>
        <v>5441712</v>
      </c>
      <c r="R84" s="34">
        <f>SUM(R79:R83)</f>
        <v>5208402</v>
      </c>
      <c r="S84" s="34">
        <f>SUM(S79:S83)</f>
        <v>801255</v>
      </c>
      <c r="T84" s="39">
        <f t="shared" si="14"/>
        <v>0.15383893178752331</v>
      </c>
      <c r="U84" s="39">
        <f t="shared" si="15"/>
        <v>1.0882323267425513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26706089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2031934</v>
      </c>
      <c r="K85" s="39">
        <f t="shared" si="10"/>
        <v>7.6085045623865033E-2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4386659</v>
      </c>
      <c r="O85" s="39">
        <f t="shared" si="13"/>
        <v>0.16425688538669964</v>
      </c>
      <c r="P85" s="34">
        <f>SUM(P57,P59:P62,P64:P69,P71:P77,P79:P83)</f>
        <v>1081536</v>
      </c>
      <c r="Q85" s="34">
        <f>SUM(Q57,Q59:Q62,Q64:Q69,Q71:Q77,Q79:Q83)</f>
        <v>25263089</v>
      </c>
      <c r="R85" s="34">
        <f>SUM(R57,R59:R62,R64:R69,R71:R77,R79:R83)</f>
        <v>24547825</v>
      </c>
      <c r="S85" s="34">
        <f>SUM(S57,S59:S62,S64:S69,S71:S77,S79:S83)</f>
        <v>3548477</v>
      </c>
      <c r="T85" s="39">
        <f t="shared" si="14"/>
        <v>0.1445536213493456</v>
      </c>
      <c r="U85" s="39">
        <f t="shared" si="15"/>
        <v>0.87874837268477424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1184342</v>
      </c>
      <c r="K88" s="38">
        <f t="shared" ref="K88:K99" si="18">IF(($E88      =0),0,($J88      /$E88      ))</f>
        <v>1.4848616681565325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3226380</v>
      </c>
      <c r="O88" s="38">
        <f t="shared" ref="O88:O99" si="21">IF(($E88      =0),0,($N88      /$E88      ))</f>
        <v>4.0450545441324151</v>
      </c>
      <c r="P88" s="33">
        <v>230896</v>
      </c>
      <c r="Q88" s="33">
        <v>3267687</v>
      </c>
      <c r="R88" s="33">
        <v>1117123</v>
      </c>
      <c r="S88" s="33">
        <v>538194</v>
      </c>
      <c r="T88" s="38">
        <f t="shared" ref="T88:T99" si="22">IF(($R88      =0),0,($S88      /$R88      ))</f>
        <v>0.48176789843195422</v>
      </c>
      <c r="U88" s="38">
        <f t="shared" ref="U88:U99" si="23">IF(($P88      =0),0,(($J88      /$P88      )-1))</f>
        <v>4.1293309541958285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1793434</v>
      </c>
      <c r="K89" s="38">
        <f t="shared" si="18"/>
        <v>9.0208440219304867E-2</v>
      </c>
      <c r="L89" s="33">
        <v>0</v>
      </c>
      <c r="M89" s="38">
        <f t="shared" si="19"/>
        <v>0</v>
      </c>
      <c r="N89" s="33">
        <f t="shared" si="20"/>
        <v>4532493</v>
      </c>
      <c r="O89" s="38">
        <f t="shared" si="21"/>
        <v>0.22798113776972989</v>
      </c>
      <c r="P89" s="33">
        <v>590225</v>
      </c>
      <c r="Q89" s="33">
        <v>19062000</v>
      </c>
      <c r="R89" s="33">
        <v>19062000</v>
      </c>
      <c r="S89" s="33">
        <v>1829657</v>
      </c>
      <c r="T89" s="38">
        <f t="shared" si="22"/>
        <v>9.5984524184240902E-2</v>
      </c>
      <c r="U89" s="38">
        <f t="shared" si="23"/>
        <v>2.0385598712355457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16883332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-24918859</v>
      </c>
      <c r="K90" s="38">
        <f t="shared" si="18"/>
        <v>-1.4759443811209778</v>
      </c>
      <c r="L90" s="33">
        <v>0</v>
      </c>
      <c r="M90" s="38">
        <f t="shared" si="19"/>
        <v>0</v>
      </c>
      <c r="N90" s="33">
        <f t="shared" si="20"/>
        <v>-88675240</v>
      </c>
      <c r="O90" s="38">
        <f t="shared" si="21"/>
        <v>-5.252235755359191</v>
      </c>
      <c r="P90" s="33">
        <v>-19737898</v>
      </c>
      <c r="Q90" s="33">
        <v>18869150</v>
      </c>
      <c r="R90" s="33">
        <v>19716835</v>
      </c>
      <c r="S90" s="33">
        <v>-77570371</v>
      </c>
      <c r="T90" s="38">
        <f t="shared" si="22"/>
        <v>-3.9342202234790724</v>
      </c>
      <c r="U90" s="38">
        <f t="shared" si="23"/>
        <v>0.26248798124298744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37561943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-21941083</v>
      </c>
      <c r="K91" s="39">
        <f t="shared" si="18"/>
        <v>-0.5841306718345215</v>
      </c>
      <c r="L91" s="34">
        <f>SUM(L88:L90)</f>
        <v>0</v>
      </c>
      <c r="M91" s="39">
        <f t="shared" si="19"/>
        <v>0</v>
      </c>
      <c r="N91" s="34">
        <f t="shared" si="20"/>
        <v>-80916367</v>
      </c>
      <c r="O91" s="39">
        <f t="shared" si="21"/>
        <v>-2.1542114315012939</v>
      </c>
      <c r="P91" s="34">
        <f>SUM(P88:P90)</f>
        <v>-18916777</v>
      </c>
      <c r="Q91" s="34">
        <f>SUM(Q88:Q90)</f>
        <v>41198837</v>
      </c>
      <c r="R91" s="34">
        <f>SUM(R88:R90)</f>
        <v>39895958</v>
      </c>
      <c r="S91" s="34">
        <f>SUM(S88:S90)</f>
        <v>-75202520</v>
      </c>
      <c r="T91" s="39">
        <f t="shared" si="22"/>
        <v>-1.8849658905295619</v>
      </c>
      <c r="U91" s="39">
        <f t="shared" si="23"/>
        <v>0.15987427456590519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1536</v>
      </c>
      <c r="E92" s="33">
        <v>10629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77</v>
      </c>
      <c r="K92" s="38">
        <f t="shared" si="18"/>
        <v>7.2443315457710036E-3</v>
      </c>
      <c r="L92" s="33">
        <v>0</v>
      </c>
      <c r="M92" s="38">
        <f t="shared" si="19"/>
        <v>0</v>
      </c>
      <c r="N92" s="33">
        <f t="shared" si="20"/>
        <v>7881</v>
      </c>
      <c r="O92" s="38">
        <f t="shared" si="21"/>
        <v>0.74146203782105558</v>
      </c>
      <c r="P92" s="33">
        <v>286</v>
      </c>
      <c r="Q92" s="33">
        <v>4284</v>
      </c>
      <c r="R92" s="33">
        <v>4284</v>
      </c>
      <c r="S92" s="33">
        <v>1025</v>
      </c>
      <c r="T92" s="38">
        <f t="shared" si="22"/>
        <v>0.2392623716153128</v>
      </c>
      <c r="U92" s="38">
        <f t="shared" si="23"/>
        <v>-0.73076923076923084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510770</v>
      </c>
      <c r="K93" s="38">
        <f t="shared" si="18"/>
        <v>0.27448238652485318</v>
      </c>
      <c r="L93" s="33">
        <v>0</v>
      </c>
      <c r="M93" s="38">
        <f t="shared" si="19"/>
        <v>0</v>
      </c>
      <c r="N93" s="33">
        <f t="shared" si="20"/>
        <v>1659602</v>
      </c>
      <c r="O93" s="38">
        <f t="shared" si="21"/>
        <v>0.89185253174896606</v>
      </c>
      <c r="P93" s="33">
        <v>583612</v>
      </c>
      <c r="Q93" s="33">
        <v>2185530</v>
      </c>
      <c r="R93" s="33">
        <v>2011630</v>
      </c>
      <c r="S93" s="33">
        <v>1923211</v>
      </c>
      <c r="T93" s="38">
        <f t="shared" si="22"/>
        <v>0.95604609197516444</v>
      </c>
      <c r="U93" s="38">
        <f t="shared" si="23"/>
        <v>-0.12481237534526368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15550</v>
      </c>
      <c r="E94" s="33">
        <v>8940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14954</v>
      </c>
      <c r="R94" s="33">
        <v>14954</v>
      </c>
      <c r="S94" s="33">
        <v>-1311</v>
      </c>
      <c r="T94" s="38">
        <f t="shared" si="22"/>
        <v>-8.7668851143506754E-2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1880417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510847</v>
      </c>
      <c r="K96" s="39">
        <f t="shared" si="18"/>
        <v>0.27166686963583075</v>
      </c>
      <c r="L96" s="34">
        <f>SUM(L92:L95)</f>
        <v>0</v>
      </c>
      <c r="M96" s="39">
        <f t="shared" si="19"/>
        <v>0</v>
      </c>
      <c r="N96" s="34">
        <f t="shared" si="20"/>
        <v>1667483</v>
      </c>
      <c r="O96" s="39">
        <f t="shared" si="21"/>
        <v>0.88676235111680013</v>
      </c>
      <c r="P96" s="34">
        <f>SUM(P92:P95)</f>
        <v>583898</v>
      </c>
      <c r="Q96" s="34">
        <f>SUM(Q92:Q95)</f>
        <v>2204768</v>
      </c>
      <c r="R96" s="34">
        <f>SUM(R92:R95)</f>
        <v>2030868</v>
      </c>
      <c r="S96" s="34">
        <f>SUM(S92:S95)</f>
        <v>1922925</v>
      </c>
      <c r="T96" s="39">
        <f t="shared" si="22"/>
        <v>0.94684883507938478</v>
      </c>
      <c r="U96" s="39">
        <f t="shared" si="23"/>
        <v>-0.12510918002801863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-528065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-992592</v>
      </c>
      <c r="K97" s="38">
        <f t="shared" si="18"/>
        <v>1.8796776911933191</v>
      </c>
      <c r="L97" s="33">
        <v>0</v>
      </c>
      <c r="M97" s="38">
        <f t="shared" si="19"/>
        <v>0</v>
      </c>
      <c r="N97" s="33">
        <f t="shared" si="20"/>
        <v>-6351771</v>
      </c>
      <c r="O97" s="38">
        <f t="shared" si="21"/>
        <v>12.028388550651908</v>
      </c>
      <c r="P97" s="33">
        <v>-2464522</v>
      </c>
      <c r="Q97" s="33">
        <v>-9056344</v>
      </c>
      <c r="R97" s="33">
        <v>175467</v>
      </c>
      <c r="S97" s="33">
        <v>-7055548</v>
      </c>
      <c r="T97" s="38">
        <f t="shared" si="22"/>
        <v>-40.210113582610973</v>
      </c>
      <c r="U97" s="38">
        <f t="shared" si="23"/>
        <v>-0.59724766100688087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16812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44832</v>
      </c>
      <c r="O98" s="38">
        <f t="shared" si="21"/>
        <v>0</v>
      </c>
      <c r="P98" s="33">
        <v>16812</v>
      </c>
      <c r="Q98" s="33">
        <v>0</v>
      </c>
      <c r="R98" s="33">
        <v>0</v>
      </c>
      <c r="S98" s="33">
        <v>150042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6339415</v>
      </c>
      <c r="K99" s="38">
        <f t="shared" si="18"/>
        <v>0.21223986415930896</v>
      </c>
      <c r="L99" s="33">
        <v>0</v>
      </c>
      <c r="M99" s="38">
        <f t="shared" si="19"/>
        <v>0</v>
      </c>
      <c r="N99" s="33">
        <f t="shared" si="20"/>
        <v>25027687</v>
      </c>
      <c r="O99" s="38">
        <f t="shared" si="21"/>
        <v>0.8379121557906688</v>
      </c>
      <c r="P99" s="33">
        <v>24981</v>
      </c>
      <c r="Q99" s="33">
        <v>1151232</v>
      </c>
      <c r="R99" s="33">
        <v>920306</v>
      </c>
      <c r="S99" s="33">
        <v>73751</v>
      </c>
      <c r="T99" s="38">
        <f t="shared" si="22"/>
        <v>8.0137476013412937E-2</v>
      </c>
      <c r="U99" s="38">
        <f t="shared" si="23"/>
        <v>252.76946479324286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29341041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5363635</v>
      </c>
      <c r="K101" s="39">
        <f>IF(($E101     =0),0,($J101     /$E101     ))</f>
        <v>0.18280315957433138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18720748</v>
      </c>
      <c r="O101" s="39">
        <f>IF(($E101     =0),0,($N101     /$E101     ))</f>
        <v>0.63803966600912354</v>
      </c>
      <c r="P101" s="34">
        <f>SUM(P97:P100)</f>
        <v>-2422729</v>
      </c>
      <c r="Q101" s="34">
        <f>SUM(Q97:Q100)</f>
        <v>-7905112</v>
      </c>
      <c r="R101" s="34">
        <f>SUM(R97:R100)</f>
        <v>1095773</v>
      </c>
      <c r="S101" s="34">
        <f>SUM(S97:S100)</f>
        <v>-6831755</v>
      </c>
      <c r="T101" s="39">
        <f>IF(($R101     =0),0,($S101     /$R101     ))</f>
        <v>-6.234644401714589</v>
      </c>
      <c r="U101" s="39">
        <f>IF(($P101     =0),0,(($J101     /$P101     )-1))</f>
        <v>-3.213881536069449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68783401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-16066601</v>
      </c>
      <c r="K102" s="39">
        <f>IF(($E102     =0),0,($J102     /$E102     ))</f>
        <v>-0.23358253250664357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-60528136</v>
      </c>
      <c r="O102" s="39">
        <f>IF(($E102     =0),0,($N102     /$E102     ))</f>
        <v>-0.87998172698671884</v>
      </c>
      <c r="P102" s="34">
        <f>SUM(P88:P90,P92:P95,P97:P100)</f>
        <v>-20755608</v>
      </c>
      <c r="Q102" s="34">
        <f>SUM(Q88:Q90,Q92:Q95,Q97:Q100)</f>
        <v>35498493</v>
      </c>
      <c r="R102" s="34">
        <f>SUM(R88:R90,R92:R95,R97:R100)</f>
        <v>43022599</v>
      </c>
      <c r="S102" s="34">
        <f>SUM(S88:S90,S92:S95,S97:S100)</f>
        <v>-80111350</v>
      </c>
      <c r="T102" s="39">
        <f>IF(($R102     =0),0,($S102     /$R102     ))</f>
        <v>-1.8620760219530206</v>
      </c>
      <c r="U102" s="39">
        <f>IF(($P102     =0),0,(($J102     /$P102     )-1))</f>
        <v>-0.22591518398304689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292008419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83707006</v>
      </c>
      <c r="K105" s="38">
        <f t="shared" ref="K105:K136" si="26">IF(($E105     =0),0,($J105     /$E105     ))</f>
        <v>0.28665956374360563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219301292</v>
      </c>
      <c r="O105" s="38">
        <f t="shared" ref="O105:O136" si="29">IF(($E105     =0),0,($N105     /$E105     ))</f>
        <v>0.75101016864859638</v>
      </c>
      <c r="P105" s="33">
        <v>14682857</v>
      </c>
      <c r="Q105" s="33">
        <v>384823370</v>
      </c>
      <c r="R105" s="33">
        <v>258341371</v>
      </c>
      <c r="S105" s="33">
        <v>141664925</v>
      </c>
      <c r="T105" s="38">
        <f t="shared" ref="T105:T136" si="30">IF(($R105     =0),0,($S105     /$R105     ))</f>
        <v>0.54836329331084954</v>
      </c>
      <c r="U105" s="38">
        <f t="shared" ref="U105:U136" si="31">IF(($P105     =0),0,(($J105     /$P105     )-1))</f>
        <v>4.7010026046020883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292008419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83707006</v>
      </c>
      <c r="K106" s="39">
        <f t="shared" si="26"/>
        <v>0.28665956374360563</v>
      </c>
      <c r="L106" s="34">
        <f>L105</f>
        <v>0</v>
      </c>
      <c r="M106" s="39">
        <f t="shared" si="27"/>
        <v>0</v>
      </c>
      <c r="N106" s="34">
        <f t="shared" si="28"/>
        <v>219301292</v>
      </c>
      <c r="O106" s="39">
        <f t="shared" si="29"/>
        <v>0.75101016864859638</v>
      </c>
      <c r="P106" s="34">
        <f>P105</f>
        <v>14682857</v>
      </c>
      <c r="Q106" s="34">
        <f>Q105</f>
        <v>384823370</v>
      </c>
      <c r="R106" s="34">
        <f>R105</f>
        <v>258341371</v>
      </c>
      <c r="S106" s="34">
        <f>S105</f>
        <v>141664925</v>
      </c>
      <c r="T106" s="39">
        <f t="shared" si="30"/>
        <v>0.54836329331084954</v>
      </c>
      <c r="U106" s="39">
        <f t="shared" si="31"/>
        <v>4.7010026046020883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175798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177908</v>
      </c>
      <c r="K107" s="38">
        <f t="shared" si="26"/>
        <v>1.0120024118590656</v>
      </c>
      <c r="L107" s="33">
        <v>0</v>
      </c>
      <c r="M107" s="38">
        <f t="shared" si="27"/>
        <v>0</v>
      </c>
      <c r="N107" s="33">
        <f t="shared" si="28"/>
        <v>390882</v>
      </c>
      <c r="O107" s="38">
        <f t="shared" si="29"/>
        <v>2.2234723944527239</v>
      </c>
      <c r="P107" s="33">
        <v>58441</v>
      </c>
      <c r="Q107" s="33">
        <v>947057</v>
      </c>
      <c r="R107" s="33">
        <v>195777</v>
      </c>
      <c r="S107" s="33">
        <v>272144</v>
      </c>
      <c r="T107" s="38">
        <f t="shared" si="30"/>
        <v>1.3900713566966498</v>
      </c>
      <c r="U107" s="38">
        <f t="shared" si="31"/>
        <v>2.0442326448897177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3725400</v>
      </c>
      <c r="R109" s="33">
        <v>3725400</v>
      </c>
      <c r="S109" s="33">
        <v>3725400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35638</v>
      </c>
      <c r="K110" s="38">
        <f t="shared" si="26"/>
        <v>0.77863229189425387</v>
      </c>
      <c r="L110" s="33">
        <v>0</v>
      </c>
      <c r="M110" s="38">
        <f t="shared" si="27"/>
        <v>0</v>
      </c>
      <c r="N110" s="33">
        <f t="shared" si="28"/>
        <v>59308</v>
      </c>
      <c r="O110" s="38">
        <f t="shared" si="29"/>
        <v>1.295783264146821</v>
      </c>
      <c r="P110" s="33">
        <v>17813</v>
      </c>
      <c r="Q110" s="33">
        <v>45768</v>
      </c>
      <c r="R110" s="33">
        <v>45768</v>
      </c>
      <c r="S110" s="33">
        <v>34474</v>
      </c>
      <c r="T110" s="38">
        <f t="shared" si="30"/>
        <v>0.75323370040202764</v>
      </c>
      <c r="U110" s="38">
        <f t="shared" si="31"/>
        <v>1.000673665300623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6495948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213546</v>
      </c>
      <c r="K112" s="39">
        <f t="shared" si="26"/>
        <v>3.2873723742862473E-2</v>
      </c>
      <c r="L112" s="34">
        <f>SUM(L107:L111)</f>
        <v>0</v>
      </c>
      <c r="M112" s="39">
        <f t="shared" si="27"/>
        <v>0</v>
      </c>
      <c r="N112" s="34">
        <f t="shared" si="28"/>
        <v>6724570</v>
      </c>
      <c r="O112" s="39">
        <f t="shared" si="29"/>
        <v>1.035194555128828</v>
      </c>
      <c r="P112" s="34">
        <f>SUM(P107:P111)</f>
        <v>76254</v>
      </c>
      <c r="Q112" s="34">
        <f>SUM(Q107:Q111)</f>
        <v>4718225</v>
      </c>
      <c r="R112" s="34">
        <f>SUM(R107:R111)</f>
        <v>3966945</v>
      </c>
      <c r="S112" s="34">
        <f>SUM(S107:S111)</f>
        <v>4032018</v>
      </c>
      <c r="T112" s="39">
        <f t="shared" si="30"/>
        <v>1.0164038069597638</v>
      </c>
      <c r="U112" s="39">
        <f t="shared" si="31"/>
        <v>1.8004563695019278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240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768</v>
      </c>
      <c r="K114" s="38">
        <f t="shared" si="26"/>
        <v>3.2</v>
      </c>
      <c r="L114" s="33">
        <v>0</v>
      </c>
      <c r="M114" s="38">
        <f t="shared" si="27"/>
        <v>0</v>
      </c>
      <c r="N114" s="33">
        <f t="shared" si="28"/>
        <v>888</v>
      </c>
      <c r="O114" s="38">
        <f t="shared" si="29"/>
        <v>3.7</v>
      </c>
      <c r="P114" s="33">
        <v>47</v>
      </c>
      <c r="Q114" s="33">
        <v>1731</v>
      </c>
      <c r="R114" s="33">
        <v>0</v>
      </c>
      <c r="S114" s="33">
        <v>47</v>
      </c>
      <c r="T114" s="38">
        <f t="shared" si="30"/>
        <v>0</v>
      </c>
      <c r="U114" s="38">
        <f t="shared" si="31"/>
        <v>15.340425531914892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69545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53182</v>
      </c>
      <c r="K117" s="38">
        <f t="shared" si="26"/>
        <v>0.76471349485944351</v>
      </c>
      <c r="L117" s="33">
        <v>0</v>
      </c>
      <c r="M117" s="38">
        <f t="shared" si="27"/>
        <v>0</v>
      </c>
      <c r="N117" s="33">
        <f t="shared" si="28"/>
        <v>138850</v>
      </c>
      <c r="O117" s="38">
        <f t="shared" si="29"/>
        <v>1.9965489970522683</v>
      </c>
      <c r="P117" s="33">
        <v>113307</v>
      </c>
      <c r="Q117" s="33">
        <v>277110</v>
      </c>
      <c r="R117" s="33">
        <v>277110</v>
      </c>
      <c r="S117" s="33">
        <v>929112</v>
      </c>
      <c r="T117" s="38">
        <f t="shared" si="30"/>
        <v>3.3528634838150917</v>
      </c>
      <c r="U117" s="38">
        <f t="shared" si="31"/>
        <v>-0.53063800118262772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7608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3409278</v>
      </c>
      <c r="R119" s="33">
        <v>2193648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77393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53950</v>
      </c>
      <c r="K121" s="39">
        <f t="shared" si="26"/>
        <v>0.69709146822064016</v>
      </c>
      <c r="L121" s="34">
        <f>SUM(L113:L120)</f>
        <v>0</v>
      </c>
      <c r="M121" s="39">
        <f t="shared" si="27"/>
        <v>0</v>
      </c>
      <c r="N121" s="34">
        <f t="shared" si="28"/>
        <v>139738</v>
      </c>
      <c r="O121" s="39">
        <f t="shared" si="29"/>
        <v>1.8055638106805525</v>
      </c>
      <c r="P121" s="34">
        <f>SUM(P113:P120)</f>
        <v>113354</v>
      </c>
      <c r="Q121" s="34">
        <f>SUM(Q113:Q120)</f>
        <v>3688119</v>
      </c>
      <c r="R121" s="34">
        <f>SUM(R113:R120)</f>
        <v>2470758</v>
      </c>
      <c r="S121" s="34">
        <f>SUM(S113:S120)</f>
        <v>929159</v>
      </c>
      <c r="T121" s="39">
        <f t="shared" si="30"/>
        <v>0.37606232581256438</v>
      </c>
      <c r="U121" s="39">
        <f t="shared" si="31"/>
        <v>-0.52405737777228856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51369</v>
      </c>
      <c r="K123" s="38">
        <f t="shared" si="26"/>
        <v>0.72601229595081618</v>
      </c>
      <c r="L123" s="33">
        <v>0</v>
      </c>
      <c r="M123" s="38">
        <f t="shared" si="27"/>
        <v>0</v>
      </c>
      <c r="N123" s="33">
        <f t="shared" si="28"/>
        <v>55422</v>
      </c>
      <c r="O123" s="38">
        <f t="shared" si="29"/>
        <v>0.78329446682213266</v>
      </c>
      <c r="P123" s="33">
        <v>0</v>
      </c>
      <c r="Q123" s="33">
        <v>207540</v>
      </c>
      <c r="R123" s="33">
        <v>185540</v>
      </c>
      <c r="S123" s="33">
        <v>3626</v>
      </c>
      <c r="T123" s="38">
        <f t="shared" si="30"/>
        <v>1.9542955696884769E-2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552328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154510</v>
      </c>
      <c r="K124" s="38">
        <f t="shared" si="26"/>
        <v>0.27974319607189929</v>
      </c>
      <c r="L124" s="33">
        <v>0</v>
      </c>
      <c r="M124" s="38">
        <f t="shared" si="27"/>
        <v>0</v>
      </c>
      <c r="N124" s="33">
        <f t="shared" si="28"/>
        <v>391784</v>
      </c>
      <c r="O124" s="38">
        <f t="shared" si="29"/>
        <v>0.70933213597717304</v>
      </c>
      <c r="P124" s="33">
        <v>171888</v>
      </c>
      <c r="Q124" s="33">
        <v>922116</v>
      </c>
      <c r="R124" s="33">
        <v>450099</v>
      </c>
      <c r="S124" s="33">
        <v>373392</v>
      </c>
      <c r="T124" s="38">
        <f t="shared" si="30"/>
        <v>0.8295774929515507</v>
      </c>
      <c r="U124" s="38">
        <f t="shared" si="31"/>
        <v>-0.10110071674578791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3175754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205879</v>
      </c>
      <c r="K126" s="39">
        <f t="shared" si="26"/>
        <v>6.4828384062493499E-2</v>
      </c>
      <c r="L126" s="34">
        <f>SUM(L122:L125)</f>
        <v>0</v>
      </c>
      <c r="M126" s="39">
        <f t="shared" si="27"/>
        <v>0</v>
      </c>
      <c r="N126" s="34">
        <f t="shared" si="28"/>
        <v>2960205</v>
      </c>
      <c r="O126" s="39">
        <f t="shared" si="29"/>
        <v>0.93212666976094494</v>
      </c>
      <c r="P126" s="34">
        <f>SUM(P122:P125)</f>
        <v>171888</v>
      </c>
      <c r="Q126" s="34">
        <f>SUM(Q122:Q125)</f>
        <v>4248838</v>
      </c>
      <c r="R126" s="34">
        <f>SUM(R122:R125)</f>
        <v>3754821</v>
      </c>
      <c r="S126" s="34">
        <f>SUM(S122:S125)</f>
        <v>3458018</v>
      </c>
      <c r="T126" s="39">
        <f t="shared" si="30"/>
        <v>0.92095415467208686</v>
      </c>
      <c r="U126" s="39">
        <f t="shared" si="31"/>
        <v>0.19775086102578432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236652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171534</v>
      </c>
      <c r="K127" s="38">
        <f t="shared" si="26"/>
        <v>0.72483646873890772</v>
      </c>
      <c r="L127" s="33">
        <v>0</v>
      </c>
      <c r="M127" s="38">
        <f t="shared" si="27"/>
        <v>0</v>
      </c>
      <c r="N127" s="33">
        <f t="shared" si="28"/>
        <v>171534</v>
      </c>
      <c r="O127" s="38">
        <f t="shared" si="29"/>
        <v>0.72483646873890772</v>
      </c>
      <c r="P127" s="33">
        <v>29621</v>
      </c>
      <c r="Q127" s="33">
        <v>50</v>
      </c>
      <c r="R127" s="33">
        <v>147916</v>
      </c>
      <c r="S127" s="33">
        <v>75008</v>
      </c>
      <c r="T127" s="38">
        <f t="shared" si="30"/>
        <v>0.50709862354309199</v>
      </c>
      <c r="U127" s="38">
        <f t="shared" si="31"/>
        <v>4.7909591168427808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5250</v>
      </c>
      <c r="K129" s="38">
        <f t="shared" si="26"/>
        <v>0.2212296152711643</v>
      </c>
      <c r="L129" s="33">
        <v>0</v>
      </c>
      <c r="M129" s="38">
        <f t="shared" si="27"/>
        <v>0</v>
      </c>
      <c r="N129" s="33">
        <f t="shared" si="28"/>
        <v>15750</v>
      </c>
      <c r="O129" s="38">
        <f t="shared" si="29"/>
        <v>0.66368884581349286</v>
      </c>
      <c r="P129" s="33">
        <v>60</v>
      </c>
      <c r="Q129" s="33">
        <v>23731</v>
      </c>
      <c r="R129" s="33">
        <v>23731</v>
      </c>
      <c r="S129" s="33">
        <v>7220</v>
      </c>
      <c r="T129" s="38">
        <f t="shared" si="30"/>
        <v>0.30424339471577261</v>
      </c>
      <c r="U129" s="38">
        <f t="shared" si="31"/>
        <v>86.5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260383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176784</v>
      </c>
      <c r="K132" s="39">
        <f t="shared" si="26"/>
        <v>0.67893833314770935</v>
      </c>
      <c r="L132" s="34">
        <f>SUM(L127:L131)</f>
        <v>0</v>
      </c>
      <c r="M132" s="39">
        <f t="shared" si="27"/>
        <v>0</v>
      </c>
      <c r="N132" s="34">
        <f t="shared" si="28"/>
        <v>187284</v>
      </c>
      <c r="O132" s="39">
        <f t="shared" si="29"/>
        <v>0.71926354639127743</v>
      </c>
      <c r="P132" s="34">
        <f>SUM(P127:P131)</f>
        <v>29681</v>
      </c>
      <c r="Q132" s="34">
        <f>SUM(Q127:Q131)</f>
        <v>23781</v>
      </c>
      <c r="R132" s="34">
        <f>SUM(R127:R131)</f>
        <v>171647</v>
      </c>
      <c r="S132" s="34">
        <f>SUM(S127:S131)</f>
        <v>82228</v>
      </c>
      <c r="T132" s="39">
        <f t="shared" si="30"/>
        <v>0.4790529400455586</v>
      </c>
      <c r="U132" s="39">
        <f t="shared" si="31"/>
        <v>4.9561335534517035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131553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641295</v>
      </c>
      <c r="K133" s="38">
        <f t="shared" si="26"/>
        <v>4.8748033112129709</v>
      </c>
      <c r="L133" s="33">
        <v>0</v>
      </c>
      <c r="M133" s="38">
        <f t="shared" si="27"/>
        <v>0</v>
      </c>
      <c r="N133" s="33">
        <f t="shared" si="28"/>
        <v>692459</v>
      </c>
      <c r="O133" s="38">
        <f t="shared" si="29"/>
        <v>5.2637264068474305</v>
      </c>
      <c r="P133" s="33">
        <v>44879</v>
      </c>
      <c r="Q133" s="33">
        <v>696605</v>
      </c>
      <c r="R133" s="33">
        <v>696605</v>
      </c>
      <c r="S133" s="33">
        <v>66810</v>
      </c>
      <c r="T133" s="38">
        <f t="shared" si="30"/>
        <v>9.5908010996188661E-2</v>
      </c>
      <c r="U133" s="38">
        <f t="shared" si="31"/>
        <v>13.289422669845585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131553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641295</v>
      </c>
      <c r="K137" s="39">
        <f t="shared" ref="K137:K170" si="34">IF(($E137     =0),0,($J137     /$E137     ))</f>
        <v>4.8748033112129709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692459</v>
      </c>
      <c r="O137" s="39">
        <f t="shared" ref="O137:O170" si="37">IF(($E137     =0),0,($N137     /$E137     ))</f>
        <v>5.2637264068474305</v>
      </c>
      <c r="P137" s="34">
        <f>SUM(P133:P136)</f>
        <v>44879</v>
      </c>
      <c r="Q137" s="34">
        <f>SUM(Q133:Q136)</f>
        <v>696605</v>
      </c>
      <c r="R137" s="34">
        <f>SUM(R133:R136)</f>
        <v>696605</v>
      </c>
      <c r="S137" s="34">
        <f>SUM(S133:S136)</f>
        <v>66810</v>
      </c>
      <c r="T137" s="39">
        <f t="shared" ref="T137:T170" si="38">IF(($R137     =0),0,($S137     /$R137     ))</f>
        <v>9.5908010996188661E-2</v>
      </c>
      <c r="U137" s="39">
        <f t="shared" ref="U137:U170" si="39">IF(($P137     =0),0,(($J137     /$P137     )-1))</f>
        <v>13.289422669845585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8000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4674</v>
      </c>
      <c r="K138" s="38">
        <f t="shared" si="34"/>
        <v>0.58425000000000005</v>
      </c>
      <c r="L138" s="33">
        <v>0</v>
      </c>
      <c r="M138" s="38">
        <f t="shared" si="35"/>
        <v>0</v>
      </c>
      <c r="N138" s="33">
        <f t="shared" si="36"/>
        <v>6674</v>
      </c>
      <c r="O138" s="38">
        <f t="shared" si="37"/>
        <v>0.83425000000000005</v>
      </c>
      <c r="P138" s="33">
        <v>35</v>
      </c>
      <c r="Q138" s="33">
        <v>90736</v>
      </c>
      <c r="R138" s="33">
        <v>90736</v>
      </c>
      <c r="S138" s="33">
        <v>12142</v>
      </c>
      <c r="T138" s="38">
        <f t="shared" si="38"/>
        <v>0.13381678716275788</v>
      </c>
      <c r="U138" s="38">
        <f t="shared" si="39"/>
        <v>132.54285714285714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4832262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2135566</v>
      </c>
      <c r="K139" s="38">
        <f t="shared" si="34"/>
        <v>0.44193919948876942</v>
      </c>
      <c r="L139" s="33">
        <v>0</v>
      </c>
      <c r="M139" s="38">
        <f t="shared" si="35"/>
        <v>0</v>
      </c>
      <c r="N139" s="33">
        <f t="shared" si="36"/>
        <v>8509035</v>
      </c>
      <c r="O139" s="38">
        <f t="shared" si="37"/>
        <v>1.7608803082283204</v>
      </c>
      <c r="P139" s="33">
        <v>7131017</v>
      </c>
      <c r="Q139" s="33">
        <v>7331280</v>
      </c>
      <c r="R139" s="33">
        <v>7331280</v>
      </c>
      <c r="S139" s="33">
        <v>7144466</v>
      </c>
      <c r="T139" s="38">
        <f t="shared" si="38"/>
        <v>0.97451822874041094</v>
      </c>
      <c r="U139" s="38">
        <f t="shared" si="39"/>
        <v>-0.70052434316171164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4000000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-39617</v>
      </c>
      <c r="K140" s="38">
        <f t="shared" si="34"/>
        <v>-9.9042499999999999E-3</v>
      </c>
      <c r="L140" s="33">
        <v>0</v>
      </c>
      <c r="M140" s="38">
        <f t="shared" si="35"/>
        <v>0</v>
      </c>
      <c r="N140" s="33">
        <f t="shared" si="36"/>
        <v>-39617</v>
      </c>
      <c r="O140" s="38">
        <f t="shared" si="37"/>
        <v>-9.9042499999999999E-3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8840262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2100623</v>
      </c>
      <c r="K144" s="39">
        <f t="shared" si="34"/>
        <v>0.23761999361557384</v>
      </c>
      <c r="L144" s="34">
        <f>SUM(L138:L143)</f>
        <v>0</v>
      </c>
      <c r="M144" s="39">
        <f t="shared" si="35"/>
        <v>0</v>
      </c>
      <c r="N144" s="34">
        <f t="shared" si="36"/>
        <v>8476092</v>
      </c>
      <c r="O144" s="39">
        <f t="shared" si="37"/>
        <v>0.95880551956491789</v>
      </c>
      <c r="P144" s="34">
        <f>SUM(P138:P143)</f>
        <v>7131052</v>
      </c>
      <c r="Q144" s="34">
        <f>SUM(Q138:Q143)</f>
        <v>7422016</v>
      </c>
      <c r="R144" s="34">
        <f>SUM(R138:R143)</f>
        <v>7422016</v>
      </c>
      <c r="S144" s="34">
        <f>SUM(S138:S143)</f>
        <v>7156608</v>
      </c>
      <c r="T144" s="39">
        <f t="shared" si="38"/>
        <v>0.96424044356681526</v>
      </c>
      <c r="U144" s="39">
        <f t="shared" si="39"/>
        <v>-0.70542593154558397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4500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132078</v>
      </c>
      <c r="Q151" s="33">
        <v>450000</v>
      </c>
      <c r="R151" s="33">
        <v>450000</v>
      </c>
      <c r="S151" s="33">
        <v>395407</v>
      </c>
      <c r="T151" s="38">
        <f t="shared" si="38"/>
        <v>0.87868222222222225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5279800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1083265</v>
      </c>
      <c r="K152" s="38">
        <f t="shared" si="34"/>
        <v>0.20517159740899277</v>
      </c>
      <c r="L152" s="33">
        <v>0</v>
      </c>
      <c r="M152" s="38">
        <f t="shared" si="35"/>
        <v>0</v>
      </c>
      <c r="N152" s="33">
        <f t="shared" si="36"/>
        <v>2299689</v>
      </c>
      <c r="O152" s="38">
        <f t="shared" si="37"/>
        <v>0.43556365771430738</v>
      </c>
      <c r="P152" s="33">
        <v>952348</v>
      </c>
      <c r="Q152" s="33">
        <v>8849600</v>
      </c>
      <c r="R152" s="33">
        <v>6755603</v>
      </c>
      <c r="S152" s="33">
        <v>2220477</v>
      </c>
      <c r="T152" s="38">
        <f t="shared" si="38"/>
        <v>0.32868672122977033</v>
      </c>
      <c r="U152" s="38">
        <f t="shared" si="39"/>
        <v>0.13746760637918065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1478</v>
      </c>
      <c r="Q153" s="33">
        <v>2415760</v>
      </c>
      <c r="R153" s="33">
        <v>2749950</v>
      </c>
      <c r="S153" s="33">
        <v>5825</v>
      </c>
      <c r="T153" s="38">
        <f t="shared" si="38"/>
        <v>2.1182203312787506E-3</v>
      </c>
      <c r="U153" s="38">
        <f t="shared" si="39"/>
        <v>-1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7842710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1083265</v>
      </c>
      <c r="K157" s="39">
        <f t="shared" si="34"/>
        <v>0.1381238117946475</v>
      </c>
      <c r="L157" s="34">
        <f>SUM(L151:L156)</f>
        <v>0</v>
      </c>
      <c r="M157" s="39">
        <f t="shared" si="35"/>
        <v>0</v>
      </c>
      <c r="N157" s="34">
        <f t="shared" si="36"/>
        <v>2340206</v>
      </c>
      <c r="O157" s="39">
        <f t="shared" si="37"/>
        <v>0.2983925199325233</v>
      </c>
      <c r="P157" s="34">
        <f>SUM(P151:P156)</f>
        <v>1085904</v>
      </c>
      <c r="Q157" s="34">
        <f>SUM(Q151:Q156)</f>
        <v>11715360</v>
      </c>
      <c r="R157" s="34">
        <f>SUM(R151:R156)</f>
        <v>9955553</v>
      </c>
      <c r="S157" s="34">
        <f>SUM(S151:S156)</f>
        <v>2621709</v>
      </c>
      <c r="T157" s="39">
        <f t="shared" si="38"/>
        <v>0.26334137340236147</v>
      </c>
      <c r="U157" s="39">
        <f t="shared" si="39"/>
        <v>-2.4302332434542606E-3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192495</v>
      </c>
      <c r="K159" s="38">
        <f t="shared" si="34"/>
        <v>4.3102104798739063E-3</v>
      </c>
      <c r="L159" s="33">
        <v>0</v>
      </c>
      <c r="M159" s="38">
        <f t="shared" si="35"/>
        <v>0</v>
      </c>
      <c r="N159" s="33">
        <f t="shared" si="36"/>
        <v>44735265</v>
      </c>
      <c r="O159" s="38">
        <f t="shared" si="37"/>
        <v>1.0016800853161711</v>
      </c>
      <c r="P159" s="33">
        <v>224214</v>
      </c>
      <c r="Q159" s="33">
        <v>44602728</v>
      </c>
      <c r="R159" s="33">
        <v>45179184</v>
      </c>
      <c r="S159" s="33">
        <v>44258567</v>
      </c>
      <c r="T159" s="38">
        <f t="shared" si="38"/>
        <v>0.97962298300916639</v>
      </c>
      <c r="U159" s="38">
        <f t="shared" si="39"/>
        <v>-0.14146752655944772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192495</v>
      </c>
      <c r="K163" s="39">
        <f t="shared" si="34"/>
        <v>4.3102104798739063E-3</v>
      </c>
      <c r="L163" s="34">
        <f>SUM(L158:L162)</f>
        <v>0</v>
      </c>
      <c r="M163" s="39">
        <f t="shared" si="35"/>
        <v>0</v>
      </c>
      <c r="N163" s="34">
        <f t="shared" si="36"/>
        <v>44735265</v>
      </c>
      <c r="O163" s="39">
        <f t="shared" si="37"/>
        <v>1.0016800853161711</v>
      </c>
      <c r="P163" s="34">
        <f>SUM(P158:P162)</f>
        <v>224214</v>
      </c>
      <c r="Q163" s="34">
        <f>SUM(Q158:Q162)</f>
        <v>44602728</v>
      </c>
      <c r="R163" s="34">
        <f>SUM(R158:R162)</f>
        <v>45179184</v>
      </c>
      <c r="S163" s="34">
        <f>SUM(S158:S162)</f>
        <v>44258567</v>
      </c>
      <c r="T163" s="39">
        <f t="shared" si="38"/>
        <v>0.97962298300916639</v>
      </c>
      <c r="U163" s="39">
        <f t="shared" si="39"/>
        <v>-0.14146752655944772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43806</v>
      </c>
      <c r="K164" s="38">
        <f t="shared" si="34"/>
        <v>0.109515</v>
      </c>
      <c r="L164" s="33">
        <v>0</v>
      </c>
      <c r="M164" s="38">
        <f t="shared" si="35"/>
        <v>0</v>
      </c>
      <c r="N164" s="33">
        <f t="shared" si="36"/>
        <v>102214</v>
      </c>
      <c r="O164" s="38">
        <f t="shared" si="37"/>
        <v>0.25553500000000001</v>
      </c>
      <c r="P164" s="33">
        <v>75413</v>
      </c>
      <c r="Q164" s="33">
        <v>399996</v>
      </c>
      <c r="R164" s="33">
        <v>399996</v>
      </c>
      <c r="S164" s="33">
        <v>228212</v>
      </c>
      <c r="T164" s="38">
        <f t="shared" si="38"/>
        <v>0.57053570535705356</v>
      </c>
      <c r="U164" s="38">
        <f t="shared" si="39"/>
        <v>-0.41911871958415658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43806</v>
      </c>
      <c r="K169" s="39">
        <f t="shared" si="34"/>
        <v>0.109515</v>
      </c>
      <c r="L169" s="34">
        <f>SUM(L164:L168)</f>
        <v>0</v>
      </c>
      <c r="M169" s="39">
        <f t="shared" si="35"/>
        <v>0</v>
      </c>
      <c r="N169" s="34">
        <f t="shared" si="36"/>
        <v>102214</v>
      </c>
      <c r="O169" s="39">
        <f t="shared" si="37"/>
        <v>0.25553500000000001</v>
      </c>
      <c r="P169" s="34">
        <f>SUM(P164:P168)</f>
        <v>75413</v>
      </c>
      <c r="Q169" s="34">
        <f>SUM(Q164:Q168)</f>
        <v>399996</v>
      </c>
      <c r="R169" s="34">
        <f>SUM(R164:R168)</f>
        <v>399996</v>
      </c>
      <c r="S169" s="34">
        <f>SUM(S164:S168)</f>
        <v>228212</v>
      </c>
      <c r="T169" s="39">
        <f t="shared" si="38"/>
        <v>0.57053570535705356</v>
      </c>
      <c r="U169" s="39">
        <f t="shared" si="39"/>
        <v>-0.41911871958415658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363892654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88418649</v>
      </c>
      <c r="K170" s="39">
        <f t="shared" si="34"/>
        <v>0.24298003278736152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285659325</v>
      </c>
      <c r="O170" s="39">
        <f t="shared" si="37"/>
        <v>0.78500986997115918</v>
      </c>
      <c r="P170" s="34">
        <f>SUM(P105,P107:P111,P113:P120,P122:P125,P127:P131,P133:P136,P138:P143,P145:P149,P151:P156,P158:P162,P164:P168)</f>
        <v>23635496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332363396</v>
      </c>
      <c r="S170" s="34">
        <f>SUM(S105,S107:S111,S113:S120,S122:S125,S127:S131,S133:S136,S138:S143,S145:S149,S151:S156,S158:S162,S164:S168)</f>
        <v>204498254</v>
      </c>
      <c r="T170" s="39">
        <f t="shared" si="38"/>
        <v>0.61528512604318197</v>
      </c>
      <c r="U170" s="39">
        <f t="shared" si="39"/>
        <v>2.7409263169260338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20366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7594</v>
      </c>
      <c r="K173" s="38">
        <f t="shared" ref="K173:K205" si="42">IF(($E173     =0),0,($J173     /$E173     ))</f>
        <v>0.3728763625650594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17778</v>
      </c>
      <c r="O173" s="38">
        <f t="shared" ref="O173:O205" si="45">IF(($E173     =0),0,($N173     /$E173     ))</f>
        <v>0.8729254640086419</v>
      </c>
      <c r="P173" s="33">
        <v>1071</v>
      </c>
      <c r="Q173" s="33">
        <v>50000</v>
      </c>
      <c r="R173" s="33">
        <v>2000</v>
      </c>
      <c r="S173" s="33">
        <v>-401</v>
      </c>
      <c r="T173" s="38">
        <f t="shared" ref="T173:T205" si="46">IF(($R173     =0),0,($S173     /$R173     ))</f>
        <v>-0.20050000000000001</v>
      </c>
      <c r="U173" s="38">
        <f t="shared" ref="U173:U205" si="47">IF(($P173     =0),0,(($J173     /$P173     )-1))</f>
        <v>6.0905695611577961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124980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64509</v>
      </c>
      <c r="K175" s="38">
        <f t="shared" si="42"/>
        <v>9.7627601904456338E-2</v>
      </c>
      <c r="L175" s="33">
        <v>0</v>
      </c>
      <c r="M175" s="38">
        <f t="shared" si="43"/>
        <v>0</v>
      </c>
      <c r="N175" s="33">
        <f t="shared" si="44"/>
        <v>250252</v>
      </c>
      <c r="O175" s="38">
        <f t="shared" si="45"/>
        <v>0.37873014047332942</v>
      </c>
      <c r="P175" s="33">
        <v>1215345</v>
      </c>
      <c r="Q175" s="33">
        <v>660766</v>
      </c>
      <c r="R175" s="33">
        <v>660766</v>
      </c>
      <c r="S175" s="33">
        <v>1320538</v>
      </c>
      <c r="T175" s="38">
        <f t="shared" si="46"/>
        <v>1.9984956853106848</v>
      </c>
      <c r="U175" s="38">
        <f t="shared" si="47"/>
        <v>-0.94692124458487092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2894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8682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810986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74997</v>
      </c>
      <c r="K179" s="39">
        <f t="shared" si="42"/>
        <v>9.2476318950018871E-2</v>
      </c>
      <c r="L179" s="34">
        <f>SUM(L173:L178)</f>
        <v>0</v>
      </c>
      <c r="M179" s="39">
        <f t="shared" si="43"/>
        <v>0</v>
      </c>
      <c r="N179" s="34">
        <f t="shared" si="44"/>
        <v>276712</v>
      </c>
      <c r="O179" s="39">
        <f t="shared" si="45"/>
        <v>0.34120441043371896</v>
      </c>
      <c r="P179" s="34">
        <f>SUM(P173:P178)</f>
        <v>1216416</v>
      </c>
      <c r="Q179" s="34">
        <f>SUM(Q173:Q178)</f>
        <v>710766</v>
      </c>
      <c r="R179" s="34">
        <f>SUM(R173:R178)</f>
        <v>787746</v>
      </c>
      <c r="S179" s="34">
        <f>SUM(S173:S178)</f>
        <v>1320137</v>
      </c>
      <c r="T179" s="39">
        <f t="shared" si="46"/>
        <v>1.6758409436544266</v>
      </c>
      <c r="U179" s="39">
        <f t="shared" si="47"/>
        <v>-0.93834592770894165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1200000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440302</v>
      </c>
      <c r="K181" s="38">
        <f t="shared" si="42"/>
        <v>0.36691833333333335</v>
      </c>
      <c r="L181" s="33">
        <v>0</v>
      </c>
      <c r="M181" s="38">
        <f t="shared" si="43"/>
        <v>0</v>
      </c>
      <c r="N181" s="33">
        <f t="shared" si="44"/>
        <v>1070829</v>
      </c>
      <c r="O181" s="38">
        <f t="shared" si="45"/>
        <v>0.89235750000000003</v>
      </c>
      <c r="P181" s="33">
        <v>400545</v>
      </c>
      <c r="Q181" s="33">
        <v>3671496</v>
      </c>
      <c r="R181" s="33">
        <v>800000</v>
      </c>
      <c r="S181" s="33">
        <v>839998</v>
      </c>
      <c r="T181" s="38">
        <f t="shared" si="46"/>
        <v>1.0499974999999999</v>
      </c>
      <c r="U181" s="38">
        <f t="shared" si="47"/>
        <v>9.9257261980551403E-2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31983</v>
      </c>
      <c r="K182" s="38">
        <f t="shared" si="42"/>
        <v>0.32928712626637013</v>
      </c>
      <c r="L182" s="33">
        <v>0</v>
      </c>
      <c r="M182" s="38">
        <f t="shared" si="43"/>
        <v>0</v>
      </c>
      <c r="N182" s="33">
        <f t="shared" si="44"/>
        <v>96372</v>
      </c>
      <c r="O182" s="38">
        <f t="shared" si="45"/>
        <v>0.99221645663454405</v>
      </c>
      <c r="P182" s="33">
        <v>31983</v>
      </c>
      <c r="Q182" s="33">
        <v>92856</v>
      </c>
      <c r="R182" s="33">
        <v>92856</v>
      </c>
      <c r="S182" s="33">
        <v>95949</v>
      </c>
      <c r="T182" s="38">
        <f t="shared" si="46"/>
        <v>1.0333096407340399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38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666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1957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1297128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472323</v>
      </c>
      <c r="K185" s="39">
        <f t="shared" si="42"/>
        <v>0.36412983144300332</v>
      </c>
      <c r="L185" s="34">
        <f>SUM(L180:L184)</f>
        <v>0</v>
      </c>
      <c r="M185" s="39">
        <f t="shared" si="43"/>
        <v>0</v>
      </c>
      <c r="N185" s="34">
        <f t="shared" si="44"/>
        <v>1167867</v>
      </c>
      <c r="O185" s="39">
        <f t="shared" si="45"/>
        <v>0.90034830795418808</v>
      </c>
      <c r="P185" s="34">
        <f>SUM(P180:P184)</f>
        <v>432528</v>
      </c>
      <c r="Q185" s="34">
        <f>SUM(Q180:Q184)</f>
        <v>3764352</v>
      </c>
      <c r="R185" s="34">
        <f>SUM(R180:R184)</f>
        <v>892856</v>
      </c>
      <c r="S185" s="34">
        <f>SUM(S180:S184)</f>
        <v>937904</v>
      </c>
      <c r="T185" s="39">
        <f t="shared" si="46"/>
        <v>1.0504538245808954</v>
      </c>
      <c r="U185" s="39">
        <f t="shared" si="47"/>
        <v>9.2005604261458318E-2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54541</v>
      </c>
      <c r="K187" s="38">
        <f t="shared" si="42"/>
        <v>0.21170858192009254</v>
      </c>
      <c r="L187" s="33">
        <v>0</v>
      </c>
      <c r="M187" s="38">
        <f t="shared" si="43"/>
        <v>0</v>
      </c>
      <c r="N187" s="33">
        <f t="shared" si="44"/>
        <v>163451</v>
      </c>
      <c r="O187" s="38">
        <f t="shared" si="45"/>
        <v>0.63445810350783893</v>
      </c>
      <c r="P187" s="33">
        <v>40699</v>
      </c>
      <c r="Q187" s="33">
        <v>247951</v>
      </c>
      <c r="R187" s="33">
        <v>247951</v>
      </c>
      <c r="S187" s="33">
        <v>144970</v>
      </c>
      <c r="T187" s="38">
        <f t="shared" si="46"/>
        <v>0.58467197147823557</v>
      </c>
      <c r="U187" s="38">
        <f t="shared" si="47"/>
        <v>0.34010663652669604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510977</v>
      </c>
      <c r="K188" s="38">
        <f t="shared" si="42"/>
        <v>6.4219714203124417E-2</v>
      </c>
      <c r="L188" s="33">
        <v>0</v>
      </c>
      <c r="M188" s="38">
        <f t="shared" si="43"/>
        <v>0</v>
      </c>
      <c r="N188" s="33">
        <f t="shared" si="44"/>
        <v>2091926</v>
      </c>
      <c r="O188" s="38">
        <f t="shared" si="45"/>
        <v>0.26291377078437039</v>
      </c>
      <c r="P188" s="33">
        <v>623819</v>
      </c>
      <c r="Q188" s="33">
        <v>11149486</v>
      </c>
      <c r="R188" s="33">
        <v>7649486</v>
      </c>
      <c r="S188" s="33">
        <v>3373382</v>
      </c>
      <c r="T188" s="38">
        <f t="shared" si="46"/>
        <v>0.44099459754550829</v>
      </c>
      <c r="U188" s="38">
        <f t="shared" si="47"/>
        <v>-0.18088900786926976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4307000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1111748</v>
      </c>
      <c r="K190" s="38">
        <f t="shared" si="42"/>
        <v>0.2581258416531228</v>
      </c>
      <c r="L190" s="33">
        <v>0</v>
      </c>
      <c r="M190" s="38">
        <f t="shared" si="43"/>
        <v>0</v>
      </c>
      <c r="N190" s="33">
        <f t="shared" si="44"/>
        <v>4433223</v>
      </c>
      <c r="O190" s="38">
        <f t="shared" si="45"/>
        <v>1.0293064778267935</v>
      </c>
      <c r="P190" s="33">
        <v>1154717</v>
      </c>
      <c r="Q190" s="33">
        <v>3887000</v>
      </c>
      <c r="R190" s="33">
        <v>2795000</v>
      </c>
      <c r="S190" s="33">
        <v>4700763</v>
      </c>
      <c r="T190" s="38">
        <f t="shared" si="46"/>
        <v>1.6818472271914133</v>
      </c>
      <c r="U190" s="38">
        <f t="shared" si="47"/>
        <v>-3.7211715078239949E-2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12521323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1677266</v>
      </c>
      <c r="K191" s="39">
        <f t="shared" si="42"/>
        <v>0.13395277799318811</v>
      </c>
      <c r="L191" s="34">
        <f>SUM(L186:L190)</f>
        <v>0</v>
      </c>
      <c r="M191" s="39">
        <f t="shared" si="43"/>
        <v>0</v>
      </c>
      <c r="N191" s="34">
        <f t="shared" si="44"/>
        <v>6688600</v>
      </c>
      <c r="O191" s="39">
        <f t="shared" si="45"/>
        <v>0.53417677988180645</v>
      </c>
      <c r="P191" s="34">
        <f>SUM(P186:P190)</f>
        <v>1819235</v>
      </c>
      <c r="Q191" s="34">
        <f>SUM(Q186:Q190)</f>
        <v>15284437</v>
      </c>
      <c r="R191" s="34">
        <f>SUM(R186:R190)</f>
        <v>10692437</v>
      </c>
      <c r="S191" s="34">
        <f>SUM(S186:S190)</f>
        <v>8219115</v>
      </c>
      <c r="T191" s="39">
        <f t="shared" si="46"/>
        <v>0.76868491252274851</v>
      </c>
      <c r="U191" s="39">
        <f t="shared" si="47"/>
        <v>-7.8037746635261529E-2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174</v>
      </c>
      <c r="Q195" s="33">
        <v>70779</v>
      </c>
      <c r="R195" s="33">
        <v>55638</v>
      </c>
      <c r="S195" s="33">
        <v>217</v>
      </c>
      <c r="T195" s="38">
        <f t="shared" si="46"/>
        <v>3.9002120852654663E-3</v>
      </c>
      <c r="U195" s="38">
        <f t="shared" si="47"/>
        <v>-1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630</v>
      </c>
      <c r="K196" s="38">
        <f t="shared" si="42"/>
        <v>1.1385199240986717E-2</v>
      </c>
      <c r="L196" s="33">
        <v>0</v>
      </c>
      <c r="M196" s="38">
        <f t="shared" si="43"/>
        <v>0</v>
      </c>
      <c r="N196" s="33">
        <f t="shared" si="44"/>
        <v>1733</v>
      </c>
      <c r="O196" s="38">
        <f t="shared" si="45"/>
        <v>3.1318333785126953E-2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630</v>
      </c>
      <c r="K198" s="39">
        <f t="shared" si="42"/>
        <v>1.0166373509335313E-2</v>
      </c>
      <c r="L198" s="34">
        <f>SUM(L192:L197)</f>
        <v>0</v>
      </c>
      <c r="M198" s="39">
        <f t="shared" si="43"/>
        <v>0</v>
      </c>
      <c r="N198" s="34">
        <f t="shared" si="44"/>
        <v>1733</v>
      </c>
      <c r="O198" s="39">
        <f t="shared" si="45"/>
        <v>2.7965595701076346E-2</v>
      </c>
      <c r="P198" s="34">
        <f>SUM(P192:P197)</f>
        <v>174</v>
      </c>
      <c r="Q198" s="34">
        <f>SUM(Q192:Q197)</f>
        <v>135483</v>
      </c>
      <c r="R198" s="34">
        <f>SUM(R192:R197)</f>
        <v>120342</v>
      </c>
      <c r="S198" s="34">
        <f>SUM(S192:S197)</f>
        <v>217</v>
      </c>
      <c r="T198" s="39">
        <f t="shared" si="46"/>
        <v>1.8031942297784646E-3</v>
      </c>
      <c r="U198" s="39">
        <f t="shared" si="47"/>
        <v>2.6206896551724137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13438159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2921339</v>
      </c>
      <c r="K200" s="38">
        <f t="shared" si="42"/>
        <v>0.21739131081869176</v>
      </c>
      <c r="L200" s="33">
        <v>0</v>
      </c>
      <c r="M200" s="38">
        <f t="shared" si="43"/>
        <v>0</v>
      </c>
      <c r="N200" s="33">
        <f t="shared" si="44"/>
        <v>11148084</v>
      </c>
      <c r="O200" s="38">
        <f t="shared" si="45"/>
        <v>0.82958417146277252</v>
      </c>
      <c r="P200" s="33">
        <v>4054194</v>
      </c>
      <c r="Q200" s="33">
        <v>13344200</v>
      </c>
      <c r="R200" s="33">
        <v>15456213</v>
      </c>
      <c r="S200" s="33">
        <v>17675104</v>
      </c>
      <c r="T200" s="38">
        <f t="shared" si="46"/>
        <v>1.1435598098965121</v>
      </c>
      <c r="U200" s="38">
        <f t="shared" si="47"/>
        <v>-0.27942792081484014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13438159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2921339</v>
      </c>
      <c r="K204" s="39">
        <f t="shared" si="42"/>
        <v>0.21739131081869176</v>
      </c>
      <c r="L204" s="34">
        <f>SUM(L199:L203)</f>
        <v>0</v>
      </c>
      <c r="M204" s="39">
        <f t="shared" si="43"/>
        <v>0</v>
      </c>
      <c r="N204" s="34">
        <f t="shared" si="44"/>
        <v>11148084</v>
      </c>
      <c r="O204" s="39">
        <f t="shared" si="45"/>
        <v>0.82958417146277252</v>
      </c>
      <c r="P204" s="34">
        <f>SUM(P199:P203)</f>
        <v>4054194</v>
      </c>
      <c r="Q204" s="34">
        <f>SUM(Q199:Q203)</f>
        <v>13344200</v>
      </c>
      <c r="R204" s="34">
        <f>SUM(R199:R203)</f>
        <v>15456213</v>
      </c>
      <c r="S204" s="34">
        <f>SUM(S199:S203)</f>
        <v>17675104</v>
      </c>
      <c r="T204" s="39">
        <f t="shared" si="46"/>
        <v>1.1435598098965121</v>
      </c>
      <c r="U204" s="39">
        <f t="shared" si="47"/>
        <v>-0.27942792081484014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28129565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5146555</v>
      </c>
      <c r="K205" s="39">
        <f t="shared" si="42"/>
        <v>0.18295892595566265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19282996</v>
      </c>
      <c r="O205" s="39">
        <f t="shared" si="45"/>
        <v>0.68550637025492578</v>
      </c>
      <c r="P205" s="34">
        <f>SUM(P173:P178,P180:P184,P186:P190,P192:P197,P199:P203)</f>
        <v>7522547</v>
      </c>
      <c r="Q205" s="34">
        <f>SUM(Q173:Q178,Q180:Q184,Q186:Q190,Q192:Q197,Q199:Q203)</f>
        <v>33239238</v>
      </c>
      <c r="R205" s="34">
        <f>SUM(R173:R178,R180:R184,R186:R190,R192:R197,R199:R203)</f>
        <v>27949594</v>
      </c>
      <c r="S205" s="34">
        <f>SUM(S173:S178,S180:S184,S186:S190,S192:S197,S199:S203)</f>
        <v>28152477</v>
      </c>
      <c r="T205" s="39">
        <f t="shared" si="46"/>
        <v>1.0072588889842193</v>
      </c>
      <c r="U205" s="39">
        <f t="shared" si="47"/>
        <v>-0.31584940579301135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104200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43977</v>
      </c>
      <c r="K209" s="38">
        <f t="shared" si="50"/>
        <v>0.42204414587332056</v>
      </c>
      <c r="L209" s="33">
        <v>0</v>
      </c>
      <c r="M209" s="38">
        <f t="shared" si="51"/>
        <v>0</v>
      </c>
      <c r="N209" s="33">
        <f t="shared" si="52"/>
        <v>122550</v>
      </c>
      <c r="O209" s="38">
        <f t="shared" si="53"/>
        <v>1.1761036468330135</v>
      </c>
      <c r="P209" s="33">
        <v>33107</v>
      </c>
      <c r="Q209" s="33">
        <v>112553</v>
      </c>
      <c r="R209" s="33">
        <v>106794</v>
      </c>
      <c r="S209" s="33">
        <v>102253</v>
      </c>
      <c r="T209" s="38">
        <f t="shared" si="54"/>
        <v>0.95747888458153074</v>
      </c>
      <c r="U209" s="38">
        <f t="shared" si="55"/>
        <v>0.32832935632947713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4104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4519</v>
      </c>
      <c r="K210" s="38">
        <f t="shared" si="50"/>
        <v>1.1011208576998051</v>
      </c>
      <c r="L210" s="33">
        <v>0</v>
      </c>
      <c r="M210" s="38">
        <f t="shared" si="51"/>
        <v>0</v>
      </c>
      <c r="N210" s="33">
        <f t="shared" si="52"/>
        <v>5750</v>
      </c>
      <c r="O210" s="38">
        <f t="shared" si="53"/>
        <v>1.4010721247563354</v>
      </c>
      <c r="P210" s="33">
        <v>0</v>
      </c>
      <c r="Q210" s="33">
        <v>3852</v>
      </c>
      <c r="R210" s="33">
        <v>522</v>
      </c>
      <c r="S210" s="33">
        <v>261</v>
      </c>
      <c r="T210" s="38">
        <f t="shared" si="54"/>
        <v>0.5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3223</v>
      </c>
      <c r="K211" s="38">
        <f t="shared" si="50"/>
        <v>3.416619846713239E-2</v>
      </c>
      <c r="L211" s="33">
        <v>0</v>
      </c>
      <c r="M211" s="38">
        <f t="shared" si="51"/>
        <v>0</v>
      </c>
      <c r="N211" s="33">
        <f t="shared" si="52"/>
        <v>9101</v>
      </c>
      <c r="O211" s="38">
        <f t="shared" si="53"/>
        <v>9.6477372711564355E-2</v>
      </c>
      <c r="P211" s="33">
        <v>1018</v>
      </c>
      <c r="Q211" s="33">
        <v>90792</v>
      </c>
      <c r="R211" s="33">
        <v>90792</v>
      </c>
      <c r="S211" s="33">
        <v>4479</v>
      </c>
      <c r="T211" s="38">
        <f t="shared" si="54"/>
        <v>4.9332540311921753E-2</v>
      </c>
      <c r="U211" s="38">
        <f t="shared" si="55"/>
        <v>2.1660117878192535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202637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51719</v>
      </c>
      <c r="K216" s="39">
        <f t="shared" si="50"/>
        <v>0.25522979515093491</v>
      </c>
      <c r="L216" s="34">
        <f>SUM(L208:L215)</f>
        <v>0</v>
      </c>
      <c r="M216" s="39">
        <f t="shared" si="51"/>
        <v>0</v>
      </c>
      <c r="N216" s="34">
        <f t="shared" si="52"/>
        <v>137401</v>
      </c>
      <c r="O216" s="39">
        <f t="shared" si="53"/>
        <v>0.67806471671017632</v>
      </c>
      <c r="P216" s="34">
        <f>SUM(P208:P215)</f>
        <v>34125</v>
      </c>
      <c r="Q216" s="34">
        <f>SUM(Q208:Q215)</f>
        <v>207197</v>
      </c>
      <c r="R216" s="34">
        <f>SUM(R208:R215)</f>
        <v>198108</v>
      </c>
      <c r="S216" s="34">
        <f>SUM(S208:S215)</f>
        <v>106993</v>
      </c>
      <c r="T216" s="39">
        <f t="shared" si="54"/>
        <v>0.54007410099541664</v>
      </c>
      <c r="U216" s="39">
        <f t="shared" si="55"/>
        <v>0.51557509157509163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4808782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1230201</v>
      </c>
      <c r="K218" s="38">
        <f t="shared" si="50"/>
        <v>0.25582382399534853</v>
      </c>
      <c r="L218" s="33">
        <v>0</v>
      </c>
      <c r="M218" s="38">
        <f t="shared" si="51"/>
        <v>0</v>
      </c>
      <c r="N218" s="33">
        <f t="shared" si="52"/>
        <v>3139112</v>
      </c>
      <c r="O218" s="38">
        <f t="shared" si="53"/>
        <v>0.65278733783315612</v>
      </c>
      <c r="P218" s="33">
        <v>267022</v>
      </c>
      <c r="Q218" s="33">
        <v>1402350</v>
      </c>
      <c r="R218" s="33">
        <v>1402350</v>
      </c>
      <c r="S218" s="33">
        <v>915126</v>
      </c>
      <c r="T218" s="38">
        <f t="shared" si="54"/>
        <v>0.65256604984490318</v>
      </c>
      <c r="U218" s="38">
        <f t="shared" si="55"/>
        <v>3.6071147695695487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1946280</v>
      </c>
      <c r="K219" s="38">
        <f t="shared" si="50"/>
        <v>0.47294561907839899</v>
      </c>
      <c r="L219" s="33">
        <v>0</v>
      </c>
      <c r="M219" s="38">
        <f t="shared" si="51"/>
        <v>0</v>
      </c>
      <c r="N219" s="33">
        <f t="shared" si="52"/>
        <v>2293179</v>
      </c>
      <c r="O219" s="38">
        <f t="shared" si="53"/>
        <v>0.55724200105461907</v>
      </c>
      <c r="P219" s="33">
        <v>1606222</v>
      </c>
      <c r="Q219" s="33">
        <v>3820520</v>
      </c>
      <c r="R219" s="33">
        <v>1464170</v>
      </c>
      <c r="S219" s="33">
        <v>2272905</v>
      </c>
      <c r="T219" s="38">
        <f t="shared" si="54"/>
        <v>1.5523504784280513</v>
      </c>
      <c r="U219" s="38">
        <f t="shared" si="55"/>
        <v>0.21171295126078471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3852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461</v>
      </c>
      <c r="Q220" s="33">
        <v>28799</v>
      </c>
      <c r="R220" s="33">
        <v>28799</v>
      </c>
      <c r="S220" s="33">
        <v>63466</v>
      </c>
      <c r="T220" s="38">
        <f t="shared" si="54"/>
        <v>2.2037570748984341</v>
      </c>
      <c r="U220" s="38">
        <f t="shared" si="55"/>
        <v>-1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11642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562</v>
      </c>
      <c r="K221" s="38">
        <f t="shared" si="50"/>
        <v>4.8273492527057205E-2</v>
      </c>
      <c r="L221" s="33">
        <v>0</v>
      </c>
      <c r="M221" s="38">
        <f t="shared" si="51"/>
        <v>0</v>
      </c>
      <c r="N221" s="33">
        <f t="shared" si="52"/>
        <v>5975</v>
      </c>
      <c r="O221" s="38">
        <f t="shared" si="53"/>
        <v>0.51322796770314383</v>
      </c>
      <c r="P221" s="33">
        <v>555</v>
      </c>
      <c r="Q221" s="33">
        <v>9605</v>
      </c>
      <c r="R221" s="33">
        <v>2081</v>
      </c>
      <c r="S221" s="33">
        <v>1594</v>
      </c>
      <c r="T221" s="38">
        <f t="shared" si="54"/>
        <v>0.76597789524267179</v>
      </c>
      <c r="U221" s="38">
        <f t="shared" si="55"/>
        <v>1.2612612612612706E-2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8939506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3177043</v>
      </c>
      <c r="K224" s="39">
        <f t="shared" si="50"/>
        <v>0.35539357543917977</v>
      </c>
      <c r="L224" s="34">
        <f>SUM(L217:L223)</f>
        <v>0</v>
      </c>
      <c r="M224" s="39">
        <f t="shared" si="51"/>
        <v>0</v>
      </c>
      <c r="N224" s="34">
        <f t="shared" si="52"/>
        <v>5438266</v>
      </c>
      <c r="O224" s="39">
        <f t="shared" si="53"/>
        <v>0.60834077408751674</v>
      </c>
      <c r="P224" s="34">
        <f>SUM(P217:P223)</f>
        <v>1874260</v>
      </c>
      <c r="Q224" s="34">
        <f>SUM(Q217:Q223)</f>
        <v>5261274</v>
      </c>
      <c r="R224" s="34">
        <f>SUM(R217:R223)</f>
        <v>2897400</v>
      </c>
      <c r="S224" s="34">
        <f>SUM(S217:S223)</f>
        <v>3253091</v>
      </c>
      <c r="T224" s="39">
        <f t="shared" si="54"/>
        <v>1.1227621315662317</v>
      </c>
      <c r="U224" s="39">
        <f t="shared" si="55"/>
        <v>0.69509192961488808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20356</v>
      </c>
      <c r="K226" s="38">
        <f t="shared" si="50"/>
        <v>0.19749109854181018</v>
      </c>
      <c r="L226" s="33">
        <v>0</v>
      </c>
      <c r="M226" s="38">
        <f t="shared" si="51"/>
        <v>0</v>
      </c>
      <c r="N226" s="33">
        <f t="shared" si="52"/>
        <v>49060</v>
      </c>
      <c r="O226" s="38">
        <f t="shared" si="53"/>
        <v>0.47597333928380858</v>
      </c>
      <c r="P226" s="33">
        <v>26278</v>
      </c>
      <c r="Q226" s="33">
        <v>108292</v>
      </c>
      <c r="R226" s="33">
        <v>101572</v>
      </c>
      <c r="S226" s="33">
        <v>68351</v>
      </c>
      <c r="T226" s="38">
        <f t="shared" si="54"/>
        <v>0.67293151655968175</v>
      </c>
      <c r="U226" s="38">
        <f t="shared" si="55"/>
        <v>-0.22535961640916358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71032</v>
      </c>
      <c r="K228" s="38">
        <f t="shared" si="50"/>
        <v>0.29370513711091262</v>
      </c>
      <c r="L228" s="33">
        <v>0</v>
      </c>
      <c r="M228" s="38">
        <f t="shared" si="51"/>
        <v>0</v>
      </c>
      <c r="N228" s="33">
        <f t="shared" si="52"/>
        <v>153632</v>
      </c>
      <c r="O228" s="38">
        <f t="shared" si="53"/>
        <v>0.6352419701630776</v>
      </c>
      <c r="P228" s="33">
        <v>29678</v>
      </c>
      <c r="Q228" s="33">
        <v>1630332</v>
      </c>
      <c r="R228" s="33">
        <v>230332</v>
      </c>
      <c r="S228" s="33">
        <v>46628</v>
      </c>
      <c r="T228" s="38">
        <f t="shared" si="54"/>
        <v>0.20243821961342756</v>
      </c>
      <c r="U228" s="38">
        <f t="shared" si="55"/>
        <v>1.3934227373812251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91388</v>
      </c>
      <c r="K230" s="39">
        <f t="shared" si="50"/>
        <v>0.26495342411740658</v>
      </c>
      <c r="L230" s="34">
        <f>SUM(L225:L229)</f>
        <v>0</v>
      </c>
      <c r="M230" s="39">
        <f t="shared" si="51"/>
        <v>0</v>
      </c>
      <c r="N230" s="34">
        <f t="shared" si="52"/>
        <v>202692</v>
      </c>
      <c r="O230" s="39">
        <f t="shared" si="53"/>
        <v>0.58764760626346324</v>
      </c>
      <c r="P230" s="34">
        <f>SUM(P225:P229)</f>
        <v>55956</v>
      </c>
      <c r="Q230" s="34">
        <f>SUM(Q225:Q229)</f>
        <v>1738624</v>
      </c>
      <c r="R230" s="34">
        <f>SUM(R225:R229)</f>
        <v>331904</v>
      </c>
      <c r="S230" s="34">
        <f>SUM(S225:S229)</f>
        <v>114979</v>
      </c>
      <c r="T230" s="39">
        <f t="shared" si="54"/>
        <v>0.3464224595063633</v>
      </c>
      <c r="U230" s="39">
        <f t="shared" si="55"/>
        <v>0.6332118092787189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9487064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3320150</v>
      </c>
      <c r="K231" s="39">
        <f t="shared" si="50"/>
        <v>0.34996601688362172</v>
      </c>
      <c r="L231" s="34">
        <f>SUM(L208:L215,L217:L223,L225:L229)</f>
        <v>0</v>
      </c>
      <c r="M231" s="39">
        <f t="shared" si="51"/>
        <v>0</v>
      </c>
      <c r="N231" s="34">
        <f t="shared" si="52"/>
        <v>5778359</v>
      </c>
      <c r="O231" s="39">
        <f t="shared" si="53"/>
        <v>0.60907768725919842</v>
      </c>
      <c r="P231" s="34">
        <f>SUM(P208:P215,P217:P223,P225:P229)</f>
        <v>1964341</v>
      </c>
      <c r="Q231" s="34">
        <f>SUM(Q208:Q215,Q217:Q223,Q225:Q229)</f>
        <v>7207095</v>
      </c>
      <c r="R231" s="34">
        <f>SUM(R208:R215,R217:R223,R225:R229)</f>
        <v>3427412</v>
      </c>
      <c r="S231" s="34">
        <f>SUM(S208:S215,S217:S223,S225:S229)</f>
        <v>3475063</v>
      </c>
      <c r="T231" s="39">
        <f t="shared" si="54"/>
        <v>1.0139029098340089</v>
      </c>
      <c r="U231" s="39">
        <f t="shared" si="55"/>
        <v>0.69021061007228379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2021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4041</v>
      </c>
      <c r="O234" s="38">
        <f t="shared" ref="O234:O260" si="61">IF(($E234     =0),0,($N234     /$E234     ))</f>
        <v>0</v>
      </c>
      <c r="P234" s="33">
        <v>1251</v>
      </c>
      <c r="Q234" s="33">
        <v>0</v>
      </c>
      <c r="R234" s="33">
        <v>0</v>
      </c>
      <c r="S234" s="33">
        <v>5527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0.61550759392486021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17597</v>
      </c>
      <c r="K235" s="38">
        <f t="shared" si="58"/>
        <v>0.68813546066009701</v>
      </c>
      <c r="L235" s="33">
        <v>0</v>
      </c>
      <c r="M235" s="38">
        <f t="shared" si="59"/>
        <v>0</v>
      </c>
      <c r="N235" s="33">
        <f t="shared" si="60"/>
        <v>44234</v>
      </c>
      <c r="O235" s="38">
        <f t="shared" si="61"/>
        <v>1.7297825746910684</v>
      </c>
      <c r="P235" s="33">
        <v>10206</v>
      </c>
      <c r="Q235" s="33">
        <v>56903</v>
      </c>
      <c r="R235" s="33">
        <v>52624</v>
      </c>
      <c r="S235" s="33">
        <v>24483</v>
      </c>
      <c r="T235" s="38">
        <f t="shared" si="62"/>
        <v>0.46524399513529946</v>
      </c>
      <c r="U235" s="38">
        <f t="shared" si="63"/>
        <v>0.72418185381148348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630910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41533</v>
      </c>
      <c r="K236" s="38">
        <f t="shared" si="58"/>
        <v>6.5830308601860801E-2</v>
      </c>
      <c r="L236" s="33">
        <v>0</v>
      </c>
      <c r="M236" s="38">
        <f t="shared" si="59"/>
        <v>0</v>
      </c>
      <c r="N236" s="33">
        <f t="shared" si="60"/>
        <v>215655</v>
      </c>
      <c r="O236" s="38">
        <f t="shared" si="61"/>
        <v>0.34181578989079264</v>
      </c>
      <c r="P236" s="33">
        <v>55100</v>
      </c>
      <c r="Q236" s="33">
        <v>510000</v>
      </c>
      <c r="R236" s="33">
        <v>510000</v>
      </c>
      <c r="S236" s="33">
        <v>61083</v>
      </c>
      <c r="T236" s="38">
        <f t="shared" si="62"/>
        <v>0.11977058823529411</v>
      </c>
      <c r="U236" s="38">
        <f t="shared" si="63"/>
        <v>-0.24622504537205081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5000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665482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61151</v>
      </c>
      <c r="K240" s="39">
        <f t="shared" si="58"/>
        <v>9.1889788153548854E-2</v>
      </c>
      <c r="L240" s="34">
        <f>SUM(L234:L239)</f>
        <v>0</v>
      </c>
      <c r="M240" s="39">
        <f t="shared" si="59"/>
        <v>0</v>
      </c>
      <c r="N240" s="34">
        <f t="shared" si="60"/>
        <v>263930</v>
      </c>
      <c r="O240" s="39">
        <f t="shared" si="61"/>
        <v>0.39659975776955653</v>
      </c>
      <c r="P240" s="34">
        <f>SUM(P234:P239)</f>
        <v>66557</v>
      </c>
      <c r="Q240" s="34">
        <f>SUM(Q234:Q239)</f>
        <v>2803988</v>
      </c>
      <c r="R240" s="34">
        <f>SUM(R234:R239)</f>
        <v>2770709</v>
      </c>
      <c r="S240" s="34">
        <f>SUM(S234:S239)</f>
        <v>91093</v>
      </c>
      <c r="T240" s="39">
        <f t="shared" si="62"/>
        <v>3.2877144442090452E-2</v>
      </c>
      <c r="U240" s="39">
        <f t="shared" si="63"/>
        <v>-8.1223612843126958E-2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3947</v>
      </c>
      <c r="O243" s="38">
        <f t="shared" si="61"/>
        <v>7.3165758350943536E-3</v>
      </c>
      <c r="P243" s="33">
        <v>1515</v>
      </c>
      <c r="Q243" s="33">
        <v>191052</v>
      </c>
      <c r="R243" s="33">
        <v>191052</v>
      </c>
      <c r="S243" s="33">
        <v>5710</v>
      </c>
      <c r="T243" s="38">
        <f t="shared" si="62"/>
        <v>2.9887151142097439E-2</v>
      </c>
      <c r="U243" s="38">
        <f t="shared" si="63"/>
        <v>-1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2016090</v>
      </c>
      <c r="K245" s="38">
        <f t="shared" si="58"/>
        <v>0.25000120902925366</v>
      </c>
      <c r="L245" s="33">
        <v>0</v>
      </c>
      <c r="M245" s="38">
        <f t="shared" si="59"/>
        <v>0</v>
      </c>
      <c r="N245" s="33">
        <f t="shared" si="60"/>
        <v>8060367</v>
      </c>
      <c r="O245" s="38">
        <f t="shared" si="61"/>
        <v>0.99950969213651097</v>
      </c>
      <c r="P245" s="33">
        <v>3449600</v>
      </c>
      <c r="Q245" s="33">
        <v>7680610</v>
      </c>
      <c r="R245" s="33">
        <v>7680610</v>
      </c>
      <c r="S245" s="33">
        <v>3449600</v>
      </c>
      <c r="T245" s="38">
        <f t="shared" si="62"/>
        <v>0.44913099350181823</v>
      </c>
      <c r="U245" s="38">
        <f t="shared" si="63"/>
        <v>-0.41555832560296846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2016090</v>
      </c>
      <c r="K247" s="39">
        <f t="shared" si="58"/>
        <v>0.23432604804794543</v>
      </c>
      <c r="L247" s="34">
        <f>SUM(L241:L246)</f>
        <v>0</v>
      </c>
      <c r="M247" s="39">
        <f t="shared" si="59"/>
        <v>0</v>
      </c>
      <c r="N247" s="34">
        <f t="shared" si="60"/>
        <v>8064314</v>
      </c>
      <c r="O247" s="39">
        <f t="shared" si="61"/>
        <v>0.93729884570516153</v>
      </c>
      <c r="P247" s="34">
        <f>SUM(P241:P246)</f>
        <v>3451115</v>
      </c>
      <c r="Q247" s="34">
        <f>SUM(Q241:Q246)</f>
        <v>7883338</v>
      </c>
      <c r="R247" s="34">
        <f>SUM(R241:R246)</f>
        <v>7883338</v>
      </c>
      <c r="S247" s="34">
        <f>SUM(S241:S246)</f>
        <v>3455310</v>
      </c>
      <c r="T247" s="39">
        <f t="shared" si="62"/>
        <v>0.43830544878324385</v>
      </c>
      <c r="U247" s="39">
        <f t="shared" si="63"/>
        <v>-0.41581488881129725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18361</v>
      </c>
      <c r="K248" s="38">
        <f t="shared" si="58"/>
        <v>1.2230881961097788</v>
      </c>
      <c r="L248" s="33">
        <v>0</v>
      </c>
      <c r="M248" s="38">
        <f t="shared" si="59"/>
        <v>0</v>
      </c>
      <c r="N248" s="33">
        <f t="shared" si="60"/>
        <v>64794</v>
      </c>
      <c r="O248" s="38">
        <f t="shared" si="61"/>
        <v>4.3161470823341324</v>
      </c>
      <c r="P248" s="33">
        <v>5771</v>
      </c>
      <c r="Q248" s="33">
        <v>61879</v>
      </c>
      <c r="R248" s="33">
        <v>61879</v>
      </c>
      <c r="S248" s="33">
        <v>11121</v>
      </c>
      <c r="T248" s="38">
        <f t="shared" si="62"/>
        <v>0.17972171495984099</v>
      </c>
      <c r="U248" s="38">
        <f t="shared" si="63"/>
        <v>2.1815976433893605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31903</v>
      </c>
      <c r="K249" s="38">
        <f t="shared" si="58"/>
        <v>0.61338947530330123</v>
      </c>
      <c r="L249" s="33">
        <v>0</v>
      </c>
      <c r="M249" s="38">
        <f t="shared" si="59"/>
        <v>0</v>
      </c>
      <c r="N249" s="33">
        <f t="shared" si="60"/>
        <v>132165</v>
      </c>
      <c r="O249" s="38">
        <f t="shared" si="61"/>
        <v>2.5410970756186191</v>
      </c>
      <c r="P249" s="33">
        <v>0</v>
      </c>
      <c r="Q249" s="33">
        <v>184947</v>
      </c>
      <c r="R249" s="33">
        <v>184947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6479</v>
      </c>
      <c r="K250" s="38">
        <f t="shared" si="58"/>
        <v>8.6214467636640413E-3</v>
      </c>
      <c r="L250" s="33">
        <v>0</v>
      </c>
      <c r="M250" s="38">
        <f t="shared" si="59"/>
        <v>0</v>
      </c>
      <c r="N250" s="33">
        <f t="shared" si="60"/>
        <v>27488</v>
      </c>
      <c r="O250" s="38">
        <f t="shared" si="61"/>
        <v>3.6577608988979347E-2</v>
      </c>
      <c r="P250" s="33">
        <v>-1846</v>
      </c>
      <c r="Q250" s="33">
        <v>712320</v>
      </c>
      <c r="R250" s="33">
        <v>712320</v>
      </c>
      <c r="S250" s="33">
        <v>24813</v>
      </c>
      <c r="T250" s="38">
        <f t="shared" si="62"/>
        <v>3.4834063342318061E-2</v>
      </c>
      <c r="U250" s="38">
        <f t="shared" si="63"/>
        <v>-4.5097508125677139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56743</v>
      </c>
      <c r="K254" s="39">
        <f t="shared" si="58"/>
        <v>6.9323816982093306E-2</v>
      </c>
      <c r="L254" s="34">
        <f>SUM(L248:L253)</f>
        <v>0</v>
      </c>
      <c r="M254" s="39">
        <f t="shared" si="59"/>
        <v>0</v>
      </c>
      <c r="N254" s="34">
        <f t="shared" si="60"/>
        <v>224447</v>
      </c>
      <c r="O254" s="39">
        <f t="shared" si="61"/>
        <v>0.2742104356516204</v>
      </c>
      <c r="P254" s="34">
        <f>SUM(P248:P253)</f>
        <v>3925</v>
      </c>
      <c r="Q254" s="34">
        <f>SUM(Q248:Q253)</f>
        <v>959146</v>
      </c>
      <c r="R254" s="34">
        <f>SUM(R248:R253)</f>
        <v>959146</v>
      </c>
      <c r="S254" s="34">
        <f>SUM(S248:S253)</f>
        <v>35934</v>
      </c>
      <c r="T254" s="39">
        <f t="shared" si="62"/>
        <v>3.7464577864058234E-2</v>
      </c>
      <c r="U254" s="39">
        <f t="shared" si="63"/>
        <v>13.456815286624204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644612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116886</v>
      </c>
      <c r="K255" s="38">
        <f t="shared" si="58"/>
        <v>0.1813276823887858</v>
      </c>
      <c r="L255" s="33">
        <v>0</v>
      </c>
      <c r="M255" s="38">
        <f t="shared" si="59"/>
        <v>0</v>
      </c>
      <c r="N255" s="33">
        <f t="shared" si="60"/>
        <v>450760</v>
      </c>
      <c r="O255" s="38">
        <f t="shared" si="61"/>
        <v>0.69927336133984475</v>
      </c>
      <c r="P255" s="33">
        <v>73642</v>
      </c>
      <c r="Q255" s="33">
        <v>1136150</v>
      </c>
      <c r="R255" s="33">
        <v>1136150</v>
      </c>
      <c r="S255" s="33">
        <v>103527</v>
      </c>
      <c r="T255" s="38">
        <f t="shared" si="62"/>
        <v>9.1120890727456758E-2</v>
      </c>
      <c r="U255" s="38">
        <f t="shared" si="63"/>
        <v>0.58721924988457674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16773</v>
      </c>
      <c r="K257" s="38">
        <f t="shared" si="58"/>
        <v>0.43352287412768159</v>
      </c>
      <c r="L257" s="33">
        <v>0</v>
      </c>
      <c r="M257" s="38">
        <f t="shared" si="59"/>
        <v>0</v>
      </c>
      <c r="N257" s="33">
        <f t="shared" si="60"/>
        <v>-15211</v>
      </c>
      <c r="O257" s="38">
        <f t="shared" si="61"/>
        <v>-0.39315068493150684</v>
      </c>
      <c r="P257" s="33">
        <v>10829</v>
      </c>
      <c r="Q257" s="33">
        <v>1410100</v>
      </c>
      <c r="R257" s="33">
        <v>-7400</v>
      </c>
      <c r="S257" s="33">
        <v>19867</v>
      </c>
      <c r="T257" s="38">
        <f t="shared" si="62"/>
        <v>-2.6847297297297299</v>
      </c>
      <c r="U257" s="38">
        <f t="shared" si="63"/>
        <v>0.54889648166959093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683302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133659</v>
      </c>
      <c r="K259" s="39">
        <f t="shared" si="58"/>
        <v>0.19560750590514883</v>
      </c>
      <c r="L259" s="34">
        <f>SUM(L255:L258)</f>
        <v>0</v>
      </c>
      <c r="M259" s="39">
        <f t="shared" si="59"/>
        <v>0</v>
      </c>
      <c r="N259" s="34">
        <f t="shared" si="60"/>
        <v>435549</v>
      </c>
      <c r="O259" s="39">
        <f t="shared" si="61"/>
        <v>0.63741800843550878</v>
      </c>
      <c r="P259" s="34">
        <f>SUM(P255:P258)</f>
        <v>84471</v>
      </c>
      <c r="Q259" s="34">
        <f>SUM(Q255:Q258)</f>
        <v>2546250</v>
      </c>
      <c r="R259" s="34">
        <f>SUM(R255:R258)</f>
        <v>1128750</v>
      </c>
      <c r="S259" s="34">
        <f>SUM(S255:S258)</f>
        <v>123394</v>
      </c>
      <c r="T259" s="39">
        <f t="shared" si="62"/>
        <v>0.10931915836101883</v>
      </c>
      <c r="U259" s="39">
        <f t="shared" si="63"/>
        <v>0.58230635365983585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10771086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2267643</v>
      </c>
      <c r="K260" s="39">
        <f t="shared" si="58"/>
        <v>0.21053058159595051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8988240</v>
      </c>
      <c r="O260" s="39">
        <f t="shared" si="61"/>
        <v>0.83447852890599894</v>
      </c>
      <c r="P260" s="34">
        <f>SUM(P234:P239,P241:P246,P248:P253,P255:P258)</f>
        <v>3606068</v>
      </c>
      <c r="Q260" s="34">
        <f>SUM(Q234:Q239,Q241:Q246,Q248:Q253,Q255:Q258)</f>
        <v>14192722</v>
      </c>
      <c r="R260" s="34">
        <f>SUM(R234:R239,R241:R246,R248:R253,R255:R258)</f>
        <v>12741943</v>
      </c>
      <c r="S260" s="34">
        <f>SUM(S234:S239,S241:S246,S248:S253,S255:S258)</f>
        <v>3705731</v>
      </c>
      <c r="T260" s="39">
        <f t="shared" si="62"/>
        <v>0.29082934996648468</v>
      </c>
      <c r="U260" s="39">
        <f t="shared" si="63"/>
        <v>-0.37115911291744919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17</v>
      </c>
      <c r="O263" s="38">
        <f t="shared" ref="O263:O299" si="69">IF(($E263     =0),0,($N263     /$E263     ))</f>
        <v>0</v>
      </c>
      <c r="P263" s="33">
        <v>69</v>
      </c>
      <c r="Q263" s="33">
        <v>0</v>
      </c>
      <c r="R263" s="33">
        <v>25306000</v>
      </c>
      <c r="S263" s="33">
        <v>147</v>
      </c>
      <c r="T263" s="38">
        <f t="shared" ref="T263:T299" si="70">IF(($R263     =0),0,($S263     /$R263     ))</f>
        <v>5.8088990753181063E-6</v>
      </c>
      <c r="U263" s="38">
        <f t="shared" ref="U263:U299" si="71">IF(($P263     =0),0,(($J263     /$P263     )-1))</f>
        <v>-1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2828600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520798</v>
      </c>
      <c r="K264" s="38">
        <f t="shared" si="66"/>
        <v>0.18411864526620944</v>
      </c>
      <c r="L264" s="33">
        <v>0</v>
      </c>
      <c r="M264" s="38">
        <f t="shared" si="67"/>
        <v>0</v>
      </c>
      <c r="N264" s="33">
        <f t="shared" si="68"/>
        <v>1967598</v>
      </c>
      <c r="O264" s="38">
        <f t="shared" si="69"/>
        <v>0.69560842819769497</v>
      </c>
      <c r="P264" s="33">
        <v>478722</v>
      </c>
      <c r="Q264" s="33">
        <v>2643816</v>
      </c>
      <c r="R264" s="33">
        <v>2963816</v>
      </c>
      <c r="S264" s="33">
        <v>2621261</v>
      </c>
      <c r="T264" s="38">
        <f t="shared" si="70"/>
        <v>0.88442096270483728</v>
      </c>
      <c r="U264" s="38">
        <f t="shared" si="71"/>
        <v>8.7892346706439195E-2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1058135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2828600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520798</v>
      </c>
      <c r="K267" s="39">
        <f t="shared" si="66"/>
        <v>0.18411864526620944</v>
      </c>
      <c r="L267" s="34">
        <f>SUM(L263:L266)</f>
        <v>0</v>
      </c>
      <c r="M267" s="39">
        <f t="shared" si="67"/>
        <v>0</v>
      </c>
      <c r="N267" s="34">
        <f t="shared" si="68"/>
        <v>1967615</v>
      </c>
      <c r="O267" s="39">
        <f t="shared" si="69"/>
        <v>0.69561443823799762</v>
      </c>
      <c r="P267" s="34">
        <f>SUM(P263:P266)</f>
        <v>478791</v>
      </c>
      <c r="Q267" s="34">
        <f>SUM(Q263:Q266)</f>
        <v>3701951</v>
      </c>
      <c r="R267" s="34">
        <f>SUM(R263:R266)</f>
        <v>28269816</v>
      </c>
      <c r="S267" s="34">
        <f>SUM(S263:S266)</f>
        <v>2621408</v>
      </c>
      <c r="T267" s="39">
        <f t="shared" si="70"/>
        <v>9.2728159249427025E-2</v>
      </c>
      <c r="U267" s="39">
        <f t="shared" si="71"/>
        <v>8.7735567293453665E-2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255210</v>
      </c>
      <c r="K268" s="38">
        <f t="shared" si="66"/>
        <v>0.17828413829333159</v>
      </c>
      <c r="L268" s="33">
        <v>0</v>
      </c>
      <c r="M268" s="38">
        <f t="shared" si="67"/>
        <v>0</v>
      </c>
      <c r="N268" s="33">
        <f t="shared" si="68"/>
        <v>495859</v>
      </c>
      <c r="O268" s="38">
        <f t="shared" si="69"/>
        <v>0.34639627965202424</v>
      </c>
      <c r="P268" s="33">
        <v>-23347</v>
      </c>
      <c r="Q268" s="33">
        <v>1394961</v>
      </c>
      <c r="R268" s="33">
        <v>1394961</v>
      </c>
      <c r="S268" s="33">
        <v>330209</v>
      </c>
      <c r="T268" s="38">
        <f t="shared" si="70"/>
        <v>0.2367155784283575</v>
      </c>
      <c r="U268" s="38">
        <f t="shared" si="71"/>
        <v>-11.931168886794877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-401</v>
      </c>
      <c r="K269" s="38">
        <f t="shared" si="66"/>
        <v>-5.4167229501553421E-2</v>
      </c>
      <c r="L269" s="33">
        <v>0</v>
      </c>
      <c r="M269" s="38">
        <f t="shared" si="67"/>
        <v>0</v>
      </c>
      <c r="N269" s="33">
        <f t="shared" si="68"/>
        <v>-1877</v>
      </c>
      <c r="O269" s="38">
        <f t="shared" si="69"/>
        <v>-0.25354585978657301</v>
      </c>
      <c r="P269" s="33">
        <v>4332</v>
      </c>
      <c r="Q269" s="33">
        <v>39886</v>
      </c>
      <c r="R269" s="33">
        <v>57969</v>
      </c>
      <c r="S269" s="33">
        <v>10312</v>
      </c>
      <c r="T269" s="38">
        <f t="shared" si="70"/>
        <v>0.17788818161431111</v>
      </c>
      <c r="U269" s="38">
        <f t="shared" si="71"/>
        <v>-1.092566943674977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3737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3668</v>
      </c>
      <c r="K270" s="38">
        <f t="shared" si="66"/>
        <v>0.98153599143698156</v>
      </c>
      <c r="L270" s="33">
        <v>0</v>
      </c>
      <c r="M270" s="38">
        <f t="shared" si="67"/>
        <v>0</v>
      </c>
      <c r="N270" s="33">
        <f t="shared" si="68"/>
        <v>5537</v>
      </c>
      <c r="O270" s="38">
        <f t="shared" si="69"/>
        <v>1.4816697886004817</v>
      </c>
      <c r="P270" s="33">
        <v>591</v>
      </c>
      <c r="Q270" s="33">
        <v>7598</v>
      </c>
      <c r="R270" s="33">
        <v>7598</v>
      </c>
      <c r="S270" s="33">
        <v>591</v>
      </c>
      <c r="T270" s="38">
        <f t="shared" si="70"/>
        <v>7.7783627270334305E-2</v>
      </c>
      <c r="U270" s="38">
        <f t="shared" si="71"/>
        <v>5.206429780033841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45382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9793</v>
      </c>
      <c r="K271" s="38">
        <f t="shared" si="66"/>
        <v>0.21579040148076331</v>
      </c>
      <c r="L271" s="33">
        <v>0</v>
      </c>
      <c r="M271" s="38">
        <f t="shared" si="67"/>
        <v>0</v>
      </c>
      <c r="N271" s="33">
        <f t="shared" si="68"/>
        <v>12138</v>
      </c>
      <c r="O271" s="38">
        <f t="shared" si="69"/>
        <v>0.26746287074170377</v>
      </c>
      <c r="P271" s="33">
        <v>0</v>
      </c>
      <c r="Q271" s="33">
        <v>105000</v>
      </c>
      <c r="R271" s="33">
        <v>80000</v>
      </c>
      <c r="S271" s="33">
        <v>1806</v>
      </c>
      <c r="T271" s="38">
        <f t="shared" si="70"/>
        <v>2.2575000000000001E-2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870</v>
      </c>
      <c r="K272" s="38">
        <f t="shared" si="66"/>
        <v>0.48333333333333334</v>
      </c>
      <c r="L272" s="33">
        <v>0</v>
      </c>
      <c r="M272" s="38">
        <f t="shared" si="67"/>
        <v>0</v>
      </c>
      <c r="N272" s="33">
        <f t="shared" si="68"/>
        <v>870</v>
      </c>
      <c r="O272" s="38">
        <f t="shared" si="69"/>
        <v>0.48333333333333334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1489801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269140</v>
      </c>
      <c r="K275" s="39">
        <f t="shared" si="66"/>
        <v>0.18065500023157455</v>
      </c>
      <c r="L275" s="34">
        <f>SUM(L268:L274)</f>
        <v>0</v>
      </c>
      <c r="M275" s="39">
        <f t="shared" si="67"/>
        <v>0</v>
      </c>
      <c r="N275" s="34">
        <f t="shared" si="68"/>
        <v>512527</v>
      </c>
      <c r="O275" s="39">
        <f t="shared" si="69"/>
        <v>0.34402379915169878</v>
      </c>
      <c r="P275" s="34">
        <f>SUM(P268:P274)</f>
        <v>-18424</v>
      </c>
      <c r="Q275" s="34">
        <f>SUM(Q268:Q274)</f>
        <v>1549145</v>
      </c>
      <c r="R275" s="34">
        <f>SUM(R268:R274)</f>
        <v>1542228</v>
      </c>
      <c r="S275" s="34">
        <f>SUM(S268:S274)</f>
        <v>342918</v>
      </c>
      <c r="T275" s="39">
        <f t="shared" si="70"/>
        <v>0.22235233700853571</v>
      </c>
      <c r="U275" s="39">
        <f t="shared" si="71"/>
        <v>-15.608119843682154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18514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0.58334233552986925</v>
      </c>
      <c r="P276" s="33">
        <v>1200</v>
      </c>
      <c r="Q276" s="33">
        <v>11565</v>
      </c>
      <c r="R276" s="33">
        <v>11565</v>
      </c>
      <c r="S276" s="33">
        <v>1200</v>
      </c>
      <c r="T276" s="38">
        <f t="shared" si="70"/>
        <v>0.10376134889753567</v>
      </c>
      <c r="U276" s="38">
        <f t="shared" si="71"/>
        <v>-1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71550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12326</v>
      </c>
      <c r="K277" s="38">
        <f t="shared" si="66"/>
        <v>0.1722711390635919</v>
      </c>
      <c r="L277" s="33">
        <v>0</v>
      </c>
      <c r="M277" s="38">
        <f t="shared" si="67"/>
        <v>0</v>
      </c>
      <c r="N277" s="33">
        <f t="shared" si="68"/>
        <v>48476</v>
      </c>
      <c r="O277" s="38">
        <f t="shared" si="69"/>
        <v>0.67751222921034238</v>
      </c>
      <c r="P277" s="33">
        <v>19000</v>
      </c>
      <c r="Q277" s="33">
        <v>0</v>
      </c>
      <c r="R277" s="33">
        <v>0</v>
      </c>
      <c r="S277" s="33">
        <v>58600</v>
      </c>
      <c r="T277" s="38">
        <f t="shared" si="70"/>
        <v>0</v>
      </c>
      <c r="U277" s="38">
        <f t="shared" si="71"/>
        <v>-0.35126315789473683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-606</v>
      </c>
      <c r="K278" s="38">
        <f t="shared" si="66"/>
        <v>-1.974391555077705E-2</v>
      </c>
      <c r="L278" s="33">
        <v>0</v>
      </c>
      <c r="M278" s="38">
        <f t="shared" si="67"/>
        <v>0</v>
      </c>
      <c r="N278" s="33">
        <f t="shared" si="68"/>
        <v>7291</v>
      </c>
      <c r="O278" s="38">
        <f t="shared" si="69"/>
        <v>0.23754602026520705</v>
      </c>
      <c r="P278" s="33">
        <v>1645</v>
      </c>
      <c r="Q278" s="33">
        <v>45048</v>
      </c>
      <c r="R278" s="33">
        <v>45048</v>
      </c>
      <c r="S278" s="33">
        <v>5990</v>
      </c>
      <c r="T278" s="38">
        <f t="shared" si="70"/>
        <v>0.13296927721541466</v>
      </c>
      <c r="U278" s="38">
        <f t="shared" si="71"/>
        <v>-1.3683890577507598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371434</v>
      </c>
      <c r="K279" s="38">
        <f t="shared" si="66"/>
        <v>87.685080264400383</v>
      </c>
      <c r="L279" s="33">
        <v>0</v>
      </c>
      <c r="M279" s="38">
        <f t="shared" si="67"/>
        <v>0</v>
      </c>
      <c r="N279" s="33">
        <f t="shared" si="68"/>
        <v>962290</v>
      </c>
      <c r="O279" s="38">
        <f t="shared" si="69"/>
        <v>227.16949952785646</v>
      </c>
      <c r="P279" s="33">
        <v>0</v>
      </c>
      <c r="Q279" s="33">
        <v>11000</v>
      </c>
      <c r="R279" s="33">
        <v>11000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106683</v>
      </c>
      <c r="K280" s="38">
        <f t="shared" si="66"/>
        <v>0.11782031912637829</v>
      </c>
      <c r="L280" s="33">
        <v>0</v>
      </c>
      <c r="M280" s="38">
        <f t="shared" si="67"/>
        <v>0</v>
      </c>
      <c r="N280" s="33">
        <f t="shared" si="68"/>
        <v>375806</v>
      </c>
      <c r="O280" s="38">
        <f t="shared" si="69"/>
        <v>0.41503878640090475</v>
      </c>
      <c r="P280" s="33">
        <v>497656</v>
      </c>
      <c r="Q280" s="33">
        <v>1817933</v>
      </c>
      <c r="R280" s="33">
        <v>727501</v>
      </c>
      <c r="S280" s="33">
        <v>861407</v>
      </c>
      <c r="T280" s="38">
        <f t="shared" si="70"/>
        <v>1.1840629772330209</v>
      </c>
      <c r="U280" s="38">
        <f t="shared" si="71"/>
        <v>-0.78562902888742425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10000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1040465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489837</v>
      </c>
      <c r="K285" s="39">
        <f t="shared" si="66"/>
        <v>0.47078661944419081</v>
      </c>
      <c r="L285" s="34">
        <f>SUM(L276:L284)</f>
        <v>0</v>
      </c>
      <c r="M285" s="39">
        <f t="shared" si="67"/>
        <v>0</v>
      </c>
      <c r="N285" s="34">
        <f t="shared" si="68"/>
        <v>1404663</v>
      </c>
      <c r="O285" s="39">
        <f t="shared" si="69"/>
        <v>1.3500338790829101</v>
      </c>
      <c r="P285" s="34">
        <f>SUM(P276:P284)</f>
        <v>519501</v>
      </c>
      <c r="Q285" s="34">
        <f>SUM(Q276:Q284)</f>
        <v>2016874</v>
      </c>
      <c r="R285" s="34">
        <f>SUM(R276:R284)</f>
        <v>926442</v>
      </c>
      <c r="S285" s="34">
        <f>SUM(S276:S284)</f>
        <v>927197</v>
      </c>
      <c r="T285" s="39">
        <f t="shared" si="70"/>
        <v>1.000814945781819</v>
      </c>
      <c r="U285" s="39">
        <f t="shared" si="71"/>
        <v>-5.7100948795093753E-2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0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4303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22289</v>
      </c>
      <c r="O289" s="38">
        <f t="shared" si="69"/>
        <v>0</v>
      </c>
      <c r="P289" s="33">
        <v>2874</v>
      </c>
      <c r="Q289" s="33">
        <v>6527</v>
      </c>
      <c r="R289" s="33">
        <v>10396</v>
      </c>
      <c r="S289" s="33">
        <v>10925</v>
      </c>
      <c r="T289" s="38">
        <f t="shared" si="70"/>
        <v>1.0508849557522124</v>
      </c>
      <c r="U289" s="38">
        <f t="shared" si="71"/>
        <v>0.49721642310368819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457320</v>
      </c>
      <c r="K290" s="38">
        <f t="shared" si="66"/>
        <v>0.22838308550882055</v>
      </c>
      <c r="L290" s="33">
        <v>0</v>
      </c>
      <c r="M290" s="38">
        <f t="shared" si="67"/>
        <v>0</v>
      </c>
      <c r="N290" s="33">
        <f t="shared" si="68"/>
        <v>647516</v>
      </c>
      <c r="O290" s="38">
        <f t="shared" si="69"/>
        <v>0.32336591882342658</v>
      </c>
      <c r="P290" s="33">
        <v>550147</v>
      </c>
      <c r="Q290" s="33">
        <v>3533704</v>
      </c>
      <c r="R290" s="33">
        <v>144500</v>
      </c>
      <c r="S290" s="33">
        <v>423476</v>
      </c>
      <c r="T290" s="38">
        <f t="shared" si="70"/>
        <v>2.930629757785467</v>
      </c>
      <c r="U290" s="38">
        <f t="shared" si="71"/>
        <v>-0.16873126637062463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2002425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461623</v>
      </c>
      <c r="K292" s="39">
        <f t="shared" si="66"/>
        <v>0.23053197997428118</v>
      </c>
      <c r="L292" s="34">
        <f>SUM(L286:L291)</f>
        <v>0</v>
      </c>
      <c r="M292" s="39">
        <f t="shared" si="67"/>
        <v>0</v>
      </c>
      <c r="N292" s="34">
        <f t="shared" si="68"/>
        <v>669805</v>
      </c>
      <c r="O292" s="39">
        <f t="shared" si="69"/>
        <v>0.33449692248149121</v>
      </c>
      <c r="P292" s="34">
        <f>SUM(P286:P291)</f>
        <v>553021</v>
      </c>
      <c r="Q292" s="34">
        <f>SUM(Q286:Q291)</f>
        <v>3540231</v>
      </c>
      <c r="R292" s="34">
        <f>SUM(R286:R291)</f>
        <v>154896</v>
      </c>
      <c r="S292" s="34">
        <f>SUM(S286:S291)</f>
        <v>434401</v>
      </c>
      <c r="T292" s="39">
        <f t="shared" si="70"/>
        <v>2.8044688048755293</v>
      </c>
      <c r="U292" s="39">
        <f t="shared" si="71"/>
        <v>-0.16527039660338394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749113</v>
      </c>
      <c r="K293" s="38">
        <f t="shared" si="66"/>
        <v>0.22595632371127802</v>
      </c>
      <c r="L293" s="33">
        <v>0</v>
      </c>
      <c r="M293" s="38">
        <f t="shared" si="67"/>
        <v>0</v>
      </c>
      <c r="N293" s="33">
        <f t="shared" si="68"/>
        <v>1360671</v>
      </c>
      <c r="O293" s="38">
        <f t="shared" si="69"/>
        <v>0.41042168129581036</v>
      </c>
      <c r="P293" s="33">
        <v>588652</v>
      </c>
      <c r="Q293" s="33">
        <v>3790400</v>
      </c>
      <c r="R293" s="33">
        <v>3790400</v>
      </c>
      <c r="S293" s="33">
        <v>963594</v>
      </c>
      <c r="T293" s="38">
        <f t="shared" si="70"/>
        <v>0.25421960742929506</v>
      </c>
      <c r="U293" s="38">
        <f t="shared" si="71"/>
        <v>0.27259059682121189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749113</v>
      </c>
      <c r="K298" s="39">
        <f t="shared" si="66"/>
        <v>0.22215490372268337</v>
      </c>
      <c r="L298" s="34">
        <f>SUM(L293:L297)</f>
        <v>0</v>
      </c>
      <c r="M298" s="39">
        <f t="shared" si="67"/>
        <v>0</v>
      </c>
      <c r="N298" s="34">
        <f t="shared" si="68"/>
        <v>1360671</v>
      </c>
      <c r="O298" s="39">
        <f t="shared" si="69"/>
        <v>0.40351687262568836</v>
      </c>
      <c r="P298" s="34">
        <f>SUM(P293:P297)</f>
        <v>588652</v>
      </c>
      <c r="Q298" s="34">
        <f>SUM(Q293:Q297)</f>
        <v>3845001</v>
      </c>
      <c r="R298" s="34">
        <f>SUM(R293:R297)</f>
        <v>3845001</v>
      </c>
      <c r="S298" s="34">
        <f>SUM(S293:S297)</f>
        <v>963594</v>
      </c>
      <c r="T298" s="39">
        <f t="shared" si="70"/>
        <v>0.25060955770882765</v>
      </c>
      <c r="U298" s="39">
        <f t="shared" si="71"/>
        <v>0.27259059682121189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10733321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2490511</v>
      </c>
      <c r="K299" s="39">
        <f t="shared" si="66"/>
        <v>0.23203545295999253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5915281</v>
      </c>
      <c r="O299" s="39">
        <f t="shared" si="69"/>
        <v>0.55111376991333805</v>
      </c>
      <c r="P299" s="34">
        <f>SUM(P263:P266,P268:P274,P276:P284,P286:P291,P293:P297)</f>
        <v>2121541</v>
      </c>
      <c r="Q299" s="34">
        <f>SUM(Q263:Q266,Q268:Q274,Q276:Q284,Q286:Q291,Q293:Q297)</f>
        <v>14653202</v>
      </c>
      <c r="R299" s="34">
        <f>SUM(R263:R266,R268:R274,R276:R284,R286:R291,R293:R297)</f>
        <v>34738383</v>
      </c>
      <c r="S299" s="34">
        <f>SUM(S263:S266,S268:S274,S276:S284,S286:S291,S293:S297)</f>
        <v>5289518</v>
      </c>
      <c r="T299" s="39">
        <f t="shared" si="70"/>
        <v>0.15226724859358018</v>
      </c>
      <c r="U299" s="39">
        <f t="shared" si="71"/>
        <v>0.1739160355609437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47519403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9863214</v>
      </c>
      <c r="K302" s="38">
        <f t="shared" ref="K302:K339" si="74">IF(($E302     =0),0,($J302     /$E302     ))</f>
        <v>0.2075618247981777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41203827</v>
      </c>
      <c r="O302" s="38">
        <f t="shared" ref="O302:O339" si="77">IF(($E302     =0),0,($N302     /$E302     ))</f>
        <v>0.86709479494092134</v>
      </c>
      <c r="P302" s="33">
        <v>-5113569</v>
      </c>
      <c r="Q302" s="33">
        <v>45512113</v>
      </c>
      <c r="R302" s="33">
        <v>26070630</v>
      </c>
      <c r="S302" s="33">
        <v>10567870</v>
      </c>
      <c r="T302" s="38">
        <f t="shared" ref="T302:T339" si="78">IF(($R302     =0),0,($S302     /$R302     ))</f>
        <v>0.40535537499477381</v>
      </c>
      <c r="U302" s="38">
        <f t="shared" ref="U302:U339" si="79">IF(($P302     =0),0,(($J302     /$P302     )-1))</f>
        <v>-2.9288317024762938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47519403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9863214</v>
      </c>
      <c r="K303" s="39">
        <f t="shared" si="74"/>
        <v>0.2075618247981777</v>
      </c>
      <c r="L303" s="34">
        <f>L302</f>
        <v>0</v>
      </c>
      <c r="M303" s="39">
        <f t="shared" si="75"/>
        <v>0</v>
      </c>
      <c r="N303" s="34">
        <f t="shared" si="76"/>
        <v>41203827</v>
      </c>
      <c r="O303" s="39">
        <f t="shared" si="77"/>
        <v>0.86709479494092134</v>
      </c>
      <c r="P303" s="34">
        <f>P302</f>
        <v>-5113569</v>
      </c>
      <c r="Q303" s="34">
        <f>Q302</f>
        <v>45512113</v>
      </c>
      <c r="R303" s="34">
        <f>R302</f>
        <v>26070630</v>
      </c>
      <c r="S303" s="34">
        <f>S302</f>
        <v>10567870</v>
      </c>
      <c r="T303" s="39">
        <f t="shared" si="78"/>
        <v>0.40535537499477381</v>
      </c>
      <c r="U303" s="39">
        <f t="shared" si="79"/>
        <v>-2.9288317024762938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3611409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743653</v>
      </c>
      <c r="K304" s="38">
        <f t="shared" si="74"/>
        <v>0.20591769029760959</v>
      </c>
      <c r="L304" s="33">
        <v>0</v>
      </c>
      <c r="M304" s="38">
        <f t="shared" si="75"/>
        <v>0</v>
      </c>
      <c r="N304" s="33">
        <f t="shared" si="76"/>
        <v>2716763</v>
      </c>
      <c r="O304" s="38">
        <f t="shared" si="77"/>
        <v>0.7522723125516938</v>
      </c>
      <c r="P304" s="33">
        <v>273350</v>
      </c>
      <c r="Q304" s="33">
        <v>3541177</v>
      </c>
      <c r="R304" s="33">
        <v>3475852</v>
      </c>
      <c r="S304" s="33">
        <v>1891040</v>
      </c>
      <c r="T304" s="38">
        <f t="shared" si="78"/>
        <v>0.54405078236932991</v>
      </c>
      <c r="U304" s="38">
        <f t="shared" si="79"/>
        <v>1.7205158222059631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2840025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638379</v>
      </c>
      <c r="K305" s="38">
        <f t="shared" si="74"/>
        <v>0.22477935933662554</v>
      </c>
      <c r="L305" s="33">
        <v>0</v>
      </c>
      <c r="M305" s="38">
        <f t="shared" si="75"/>
        <v>0</v>
      </c>
      <c r="N305" s="33">
        <f t="shared" si="76"/>
        <v>2407915</v>
      </c>
      <c r="O305" s="38">
        <f t="shared" si="77"/>
        <v>0.84784993089849559</v>
      </c>
      <c r="P305" s="33">
        <v>1257114</v>
      </c>
      <c r="Q305" s="33">
        <v>4487946</v>
      </c>
      <c r="R305" s="33">
        <v>3114407</v>
      </c>
      <c r="S305" s="33">
        <v>2558652</v>
      </c>
      <c r="T305" s="38">
        <f t="shared" si="78"/>
        <v>0.82155350922342518</v>
      </c>
      <c r="U305" s="38">
        <f t="shared" si="79"/>
        <v>-0.49218686610760842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5511916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1314212</v>
      </c>
      <c r="K306" s="38">
        <f t="shared" si="74"/>
        <v>0.23843106462435204</v>
      </c>
      <c r="L306" s="33">
        <v>0</v>
      </c>
      <c r="M306" s="38">
        <f t="shared" si="75"/>
        <v>0</v>
      </c>
      <c r="N306" s="33">
        <f t="shared" si="76"/>
        <v>4216726</v>
      </c>
      <c r="O306" s="38">
        <f t="shared" si="77"/>
        <v>0.7650200039332965</v>
      </c>
      <c r="P306" s="33">
        <v>898520</v>
      </c>
      <c r="Q306" s="33">
        <v>2224000</v>
      </c>
      <c r="R306" s="33">
        <v>2204500</v>
      </c>
      <c r="S306" s="33">
        <v>2533279</v>
      </c>
      <c r="T306" s="38">
        <f t="shared" si="78"/>
        <v>1.1491399410297118</v>
      </c>
      <c r="U306" s="38">
        <f t="shared" si="79"/>
        <v>0.46264078707207412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6358441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2808120</v>
      </c>
      <c r="K307" s="38">
        <f t="shared" si="74"/>
        <v>0.4416365583953677</v>
      </c>
      <c r="L307" s="33">
        <v>0</v>
      </c>
      <c r="M307" s="38">
        <f t="shared" si="75"/>
        <v>0</v>
      </c>
      <c r="N307" s="33">
        <f t="shared" si="76"/>
        <v>7412336</v>
      </c>
      <c r="O307" s="38">
        <f t="shared" si="77"/>
        <v>1.1657473899655593</v>
      </c>
      <c r="P307" s="33">
        <v>1390922</v>
      </c>
      <c r="Q307" s="33">
        <v>11184264</v>
      </c>
      <c r="R307" s="33">
        <v>5531454</v>
      </c>
      <c r="S307" s="33">
        <v>4963923</v>
      </c>
      <c r="T307" s="38">
        <f t="shared" si="78"/>
        <v>0.89739930947631485</v>
      </c>
      <c r="U307" s="38">
        <f t="shared" si="79"/>
        <v>1.018891066501213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1688045</v>
      </c>
      <c r="K308" s="38">
        <f t="shared" si="74"/>
        <v>0.45798195414713583</v>
      </c>
      <c r="L308" s="33">
        <v>0</v>
      </c>
      <c r="M308" s="38">
        <f t="shared" si="75"/>
        <v>0</v>
      </c>
      <c r="N308" s="33">
        <f t="shared" si="76"/>
        <v>4783021</v>
      </c>
      <c r="O308" s="38">
        <f t="shared" si="77"/>
        <v>1.2976770786956435</v>
      </c>
      <c r="P308" s="33">
        <v>650410</v>
      </c>
      <c r="Q308" s="33">
        <v>3001952</v>
      </c>
      <c r="R308" s="33">
        <v>3227841</v>
      </c>
      <c r="S308" s="33">
        <v>2071038</v>
      </c>
      <c r="T308" s="38">
        <f t="shared" si="78"/>
        <v>0.64161710567527952</v>
      </c>
      <c r="U308" s="38">
        <f t="shared" si="79"/>
        <v>1.5953552374655988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1652568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1440694</v>
      </c>
      <c r="K309" s="38">
        <f t="shared" si="74"/>
        <v>0.87179105489153852</v>
      </c>
      <c r="L309" s="33">
        <v>0</v>
      </c>
      <c r="M309" s="38">
        <f t="shared" si="75"/>
        <v>0</v>
      </c>
      <c r="N309" s="33">
        <f t="shared" si="76"/>
        <v>4428485</v>
      </c>
      <c r="O309" s="38">
        <f t="shared" si="77"/>
        <v>2.6797596225994935</v>
      </c>
      <c r="P309" s="33">
        <v>764655</v>
      </c>
      <c r="Q309" s="33">
        <v>4485822</v>
      </c>
      <c r="R309" s="33">
        <v>1324864</v>
      </c>
      <c r="S309" s="33">
        <v>2238003</v>
      </c>
      <c r="T309" s="38">
        <f t="shared" si="78"/>
        <v>1.6892322532727888</v>
      </c>
      <c r="U309" s="38">
        <f t="shared" si="79"/>
        <v>0.88410982730774013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23660192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8633103</v>
      </c>
      <c r="K310" s="39">
        <f t="shared" si="74"/>
        <v>0.36487882262324839</v>
      </c>
      <c r="L310" s="34">
        <f>SUM(L304:L309)</f>
        <v>0</v>
      </c>
      <c r="M310" s="39">
        <f t="shared" si="75"/>
        <v>0</v>
      </c>
      <c r="N310" s="34">
        <f t="shared" si="76"/>
        <v>25965246</v>
      </c>
      <c r="O310" s="39">
        <f t="shared" si="77"/>
        <v>1.0974233007069427</v>
      </c>
      <c r="P310" s="34">
        <f>SUM(P304:P309)</f>
        <v>5234971</v>
      </c>
      <c r="Q310" s="34">
        <f>SUM(Q304:Q309)</f>
        <v>28925161</v>
      </c>
      <c r="R310" s="34">
        <f>SUM(R304:R309)</f>
        <v>18878918</v>
      </c>
      <c r="S310" s="34">
        <f>SUM(S304:S309)</f>
        <v>16255935</v>
      </c>
      <c r="T310" s="39">
        <f t="shared" si="78"/>
        <v>0.86106285328428245</v>
      </c>
      <c r="U310" s="39">
        <f t="shared" si="79"/>
        <v>0.64912145645123909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2733872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2707531</v>
      </c>
      <c r="K311" s="38">
        <f t="shared" si="74"/>
        <v>0.99036494759081628</v>
      </c>
      <c r="L311" s="33">
        <v>0</v>
      </c>
      <c r="M311" s="38">
        <f t="shared" si="75"/>
        <v>0</v>
      </c>
      <c r="N311" s="33">
        <f t="shared" si="76"/>
        <v>5522327</v>
      </c>
      <c r="O311" s="38">
        <f t="shared" si="77"/>
        <v>2.0199654555882645</v>
      </c>
      <c r="P311" s="33">
        <v>1188768</v>
      </c>
      <c r="Q311" s="33">
        <v>934947</v>
      </c>
      <c r="R311" s="33">
        <v>714947</v>
      </c>
      <c r="S311" s="33">
        <v>1500028</v>
      </c>
      <c r="T311" s="38">
        <f t="shared" si="78"/>
        <v>2.0980967819992253</v>
      </c>
      <c r="U311" s="38">
        <f t="shared" si="79"/>
        <v>1.2775941142426444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3797426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1153700</v>
      </c>
      <c r="K312" s="38">
        <f t="shared" si="74"/>
        <v>0.30381105517263535</v>
      </c>
      <c r="L312" s="33">
        <v>0</v>
      </c>
      <c r="M312" s="38">
        <f t="shared" si="75"/>
        <v>0</v>
      </c>
      <c r="N312" s="33">
        <f t="shared" si="76"/>
        <v>1819871</v>
      </c>
      <c r="O312" s="38">
        <f t="shared" si="77"/>
        <v>0.47923804176829254</v>
      </c>
      <c r="P312" s="33">
        <v>353321</v>
      </c>
      <c r="Q312" s="33">
        <v>5631802</v>
      </c>
      <c r="R312" s="33">
        <v>5631802</v>
      </c>
      <c r="S312" s="33">
        <v>1000125</v>
      </c>
      <c r="T312" s="38">
        <f t="shared" si="78"/>
        <v>0.17758525601574771</v>
      </c>
      <c r="U312" s="38">
        <f t="shared" si="79"/>
        <v>2.2653026567908503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465210</v>
      </c>
      <c r="K313" s="38">
        <f t="shared" si="74"/>
        <v>0.43990241411591163</v>
      </c>
      <c r="L313" s="33">
        <v>0</v>
      </c>
      <c r="M313" s="38">
        <f t="shared" si="75"/>
        <v>0</v>
      </c>
      <c r="N313" s="33">
        <f t="shared" si="76"/>
        <v>599922</v>
      </c>
      <c r="O313" s="38">
        <f t="shared" si="77"/>
        <v>0.56728603443873937</v>
      </c>
      <c r="P313" s="33">
        <v>524862</v>
      </c>
      <c r="Q313" s="33">
        <v>1915246</v>
      </c>
      <c r="R313" s="33">
        <v>2444690</v>
      </c>
      <c r="S313" s="33">
        <v>621850</v>
      </c>
      <c r="T313" s="38">
        <f t="shared" si="78"/>
        <v>0.2543676294335887</v>
      </c>
      <c r="U313" s="38">
        <f t="shared" si="79"/>
        <v>-0.11365273157515687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3172921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1761329</v>
      </c>
      <c r="K314" s="38">
        <f t="shared" si="74"/>
        <v>0.5551127809359262</v>
      </c>
      <c r="L314" s="33">
        <v>0</v>
      </c>
      <c r="M314" s="38">
        <f t="shared" si="75"/>
        <v>0</v>
      </c>
      <c r="N314" s="33">
        <f t="shared" si="76"/>
        <v>2795905</v>
      </c>
      <c r="O314" s="38">
        <f t="shared" si="77"/>
        <v>0.88117699747330613</v>
      </c>
      <c r="P314" s="33">
        <v>307284</v>
      </c>
      <c r="Q314" s="33">
        <v>1811200</v>
      </c>
      <c r="R314" s="33">
        <v>2125593</v>
      </c>
      <c r="S314" s="33">
        <v>886351</v>
      </c>
      <c r="T314" s="38">
        <f t="shared" si="78"/>
        <v>0.41698998820564426</v>
      </c>
      <c r="U314" s="38">
        <f t="shared" si="79"/>
        <v>4.7319255151586157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291549</v>
      </c>
      <c r="K315" s="38">
        <f t="shared" si="74"/>
        <v>0.21926071545945636</v>
      </c>
      <c r="L315" s="33">
        <v>0</v>
      </c>
      <c r="M315" s="38">
        <f t="shared" si="75"/>
        <v>0</v>
      </c>
      <c r="N315" s="33">
        <f t="shared" si="76"/>
        <v>498667</v>
      </c>
      <c r="O315" s="38">
        <f t="shared" si="77"/>
        <v>0.3750247237892112</v>
      </c>
      <c r="P315" s="33">
        <v>40889</v>
      </c>
      <c r="Q315" s="33">
        <v>1140691</v>
      </c>
      <c r="R315" s="33">
        <v>819143</v>
      </c>
      <c r="S315" s="33">
        <v>81748</v>
      </c>
      <c r="T315" s="38">
        <f t="shared" si="78"/>
        <v>9.9796982944369908E-2</v>
      </c>
      <c r="U315" s="38">
        <f t="shared" si="79"/>
        <v>6.1302550808285847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12091440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6379319</v>
      </c>
      <c r="K317" s="39">
        <f t="shared" si="74"/>
        <v>0.5275896832800725</v>
      </c>
      <c r="L317" s="34">
        <f>SUM(L311:L316)</f>
        <v>0</v>
      </c>
      <c r="M317" s="39">
        <f t="shared" si="75"/>
        <v>0</v>
      </c>
      <c r="N317" s="34">
        <f t="shared" si="76"/>
        <v>11236692</v>
      </c>
      <c r="O317" s="39">
        <f t="shared" si="77"/>
        <v>0.92930966038784457</v>
      </c>
      <c r="P317" s="34">
        <f>SUM(P311:P316)</f>
        <v>2415124</v>
      </c>
      <c r="Q317" s="34">
        <f>SUM(Q311:Q316)</f>
        <v>11433886</v>
      </c>
      <c r="R317" s="34">
        <f>SUM(R311:R316)</f>
        <v>11736175</v>
      </c>
      <c r="S317" s="34">
        <f>SUM(S311:S316)</f>
        <v>4090102</v>
      </c>
      <c r="T317" s="39">
        <f t="shared" si="78"/>
        <v>0.34850383536373647</v>
      </c>
      <c r="U317" s="39">
        <f t="shared" si="79"/>
        <v>1.6414043336905269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17635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5997</v>
      </c>
      <c r="K318" s="38">
        <f t="shared" si="74"/>
        <v>0.34006237595690386</v>
      </c>
      <c r="L318" s="33">
        <v>0</v>
      </c>
      <c r="M318" s="38">
        <f t="shared" si="75"/>
        <v>0</v>
      </c>
      <c r="N318" s="33">
        <f t="shared" si="76"/>
        <v>8630</v>
      </c>
      <c r="O318" s="38">
        <f t="shared" si="77"/>
        <v>0.48936773461865607</v>
      </c>
      <c r="P318" s="33">
        <v>48754</v>
      </c>
      <c r="Q318" s="33">
        <v>48600</v>
      </c>
      <c r="R318" s="33">
        <v>293302</v>
      </c>
      <c r="S318" s="33">
        <v>46378</v>
      </c>
      <c r="T318" s="38">
        <f t="shared" si="78"/>
        <v>0.15812370866888054</v>
      </c>
      <c r="U318" s="38">
        <f t="shared" si="79"/>
        <v>-0.8769947081265127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7912260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3633649</v>
      </c>
      <c r="K319" s="38">
        <f t="shared" si="74"/>
        <v>0.45924287118977386</v>
      </c>
      <c r="L319" s="33">
        <v>0</v>
      </c>
      <c r="M319" s="38">
        <f t="shared" si="75"/>
        <v>0</v>
      </c>
      <c r="N319" s="33">
        <f t="shared" si="76"/>
        <v>10471067</v>
      </c>
      <c r="O319" s="38">
        <f t="shared" si="77"/>
        <v>1.3233977397102723</v>
      </c>
      <c r="P319" s="33">
        <v>2475065</v>
      </c>
      <c r="Q319" s="33">
        <v>8241280</v>
      </c>
      <c r="R319" s="33">
        <v>8366836</v>
      </c>
      <c r="S319" s="33">
        <v>7509148</v>
      </c>
      <c r="T319" s="38">
        <f t="shared" si="78"/>
        <v>0.8974895647530321</v>
      </c>
      <c r="U319" s="38">
        <f t="shared" si="79"/>
        <v>0.46810245387494875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1555875</v>
      </c>
      <c r="K320" s="38">
        <f t="shared" si="74"/>
        <v>0.18721347178937994</v>
      </c>
      <c r="L320" s="33">
        <v>0</v>
      </c>
      <c r="M320" s="38">
        <f t="shared" si="75"/>
        <v>0</v>
      </c>
      <c r="N320" s="33">
        <f t="shared" si="76"/>
        <v>6145100</v>
      </c>
      <c r="O320" s="38">
        <f t="shared" si="77"/>
        <v>0.73942026544093764</v>
      </c>
      <c r="P320" s="33">
        <v>909911</v>
      </c>
      <c r="Q320" s="33">
        <v>8040300</v>
      </c>
      <c r="R320" s="33">
        <v>7940300</v>
      </c>
      <c r="S320" s="33">
        <v>4239805</v>
      </c>
      <c r="T320" s="38">
        <f t="shared" si="78"/>
        <v>0.53396030376686021</v>
      </c>
      <c r="U320" s="38">
        <f t="shared" si="79"/>
        <v>0.70991998118497301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1027088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241359</v>
      </c>
      <c r="K321" s="38">
        <f t="shared" si="74"/>
        <v>0.23499349617559548</v>
      </c>
      <c r="L321" s="33">
        <v>0</v>
      </c>
      <c r="M321" s="38">
        <f t="shared" si="75"/>
        <v>0</v>
      </c>
      <c r="N321" s="33">
        <f t="shared" si="76"/>
        <v>771998</v>
      </c>
      <c r="O321" s="38">
        <f t="shared" si="77"/>
        <v>0.75163763961802688</v>
      </c>
      <c r="P321" s="33">
        <v>261718</v>
      </c>
      <c r="Q321" s="33">
        <v>1024826</v>
      </c>
      <c r="R321" s="33">
        <v>996700</v>
      </c>
      <c r="S321" s="33">
        <v>777951</v>
      </c>
      <c r="T321" s="38">
        <f t="shared" si="78"/>
        <v>0.78052673823617935</v>
      </c>
      <c r="U321" s="38">
        <f t="shared" si="79"/>
        <v>-7.7789834860422236E-2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16686502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3983843</v>
      </c>
      <c r="K322" s="38">
        <f t="shared" si="74"/>
        <v>0.23874644308315787</v>
      </c>
      <c r="L322" s="33">
        <v>0</v>
      </c>
      <c r="M322" s="38">
        <f t="shared" si="75"/>
        <v>0</v>
      </c>
      <c r="N322" s="33">
        <f t="shared" si="76"/>
        <v>13146787</v>
      </c>
      <c r="O322" s="38">
        <f t="shared" si="77"/>
        <v>0.78786956067844538</v>
      </c>
      <c r="P322" s="33">
        <v>3861976</v>
      </c>
      <c r="Q322" s="33">
        <v>16791094</v>
      </c>
      <c r="R322" s="33">
        <v>14484700</v>
      </c>
      <c r="S322" s="33">
        <v>12054641</v>
      </c>
      <c r="T322" s="38">
        <f t="shared" si="78"/>
        <v>0.83223270071178557</v>
      </c>
      <c r="U322" s="38">
        <f t="shared" si="79"/>
        <v>3.1555607802844943E-2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33954185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9420723</v>
      </c>
      <c r="K323" s="39">
        <f t="shared" si="74"/>
        <v>0.27745395744294848</v>
      </c>
      <c r="L323" s="34">
        <f>SUM(L318:L322)</f>
        <v>0</v>
      </c>
      <c r="M323" s="39">
        <f t="shared" si="75"/>
        <v>0</v>
      </c>
      <c r="N323" s="34">
        <f t="shared" si="76"/>
        <v>30543582</v>
      </c>
      <c r="O323" s="39">
        <f t="shared" si="77"/>
        <v>0.899552794449344</v>
      </c>
      <c r="P323" s="34">
        <f>SUM(P318:P322)</f>
        <v>7557424</v>
      </c>
      <c r="Q323" s="34">
        <f>SUM(Q318:Q322)</f>
        <v>34146100</v>
      </c>
      <c r="R323" s="34">
        <f>SUM(R318:R322)</f>
        <v>32081838</v>
      </c>
      <c r="S323" s="34">
        <f>SUM(S318:S322)</f>
        <v>24627923</v>
      </c>
      <c r="T323" s="39">
        <f t="shared" si="78"/>
        <v>0.7676593529335819</v>
      </c>
      <c r="U323" s="39">
        <f t="shared" si="79"/>
        <v>0.24655213204922743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14824819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2916287</v>
      </c>
      <c r="K325" s="38">
        <f t="shared" si="74"/>
        <v>0.1967165332676237</v>
      </c>
      <c r="L325" s="33">
        <v>0</v>
      </c>
      <c r="M325" s="38">
        <f t="shared" si="75"/>
        <v>0</v>
      </c>
      <c r="N325" s="33">
        <f t="shared" si="76"/>
        <v>12632185</v>
      </c>
      <c r="O325" s="38">
        <f t="shared" si="77"/>
        <v>0.85209708125272898</v>
      </c>
      <c r="P325" s="33">
        <v>521298</v>
      </c>
      <c r="Q325" s="33">
        <v>14081253</v>
      </c>
      <c r="R325" s="33">
        <v>11431602</v>
      </c>
      <c r="S325" s="33">
        <v>8312195</v>
      </c>
      <c r="T325" s="38">
        <f t="shared" si="78"/>
        <v>0.72712424732771486</v>
      </c>
      <c r="U325" s="38">
        <f t="shared" si="79"/>
        <v>4.594280047113168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2599382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223967</v>
      </c>
      <c r="K326" s="38">
        <f t="shared" si="74"/>
        <v>8.6161633803727197E-2</v>
      </c>
      <c r="L326" s="33">
        <v>0</v>
      </c>
      <c r="M326" s="38">
        <f t="shared" si="75"/>
        <v>0</v>
      </c>
      <c r="N326" s="33">
        <f t="shared" si="76"/>
        <v>1256136</v>
      </c>
      <c r="O326" s="38">
        <f t="shared" si="77"/>
        <v>0.48324409417315345</v>
      </c>
      <c r="P326" s="33">
        <v>499332</v>
      </c>
      <c r="Q326" s="33">
        <v>2180951</v>
      </c>
      <c r="R326" s="33">
        <v>2138337</v>
      </c>
      <c r="S326" s="33">
        <v>1549610</v>
      </c>
      <c r="T326" s="38">
        <f t="shared" si="78"/>
        <v>0.72467997326894684</v>
      </c>
      <c r="U326" s="38">
        <f t="shared" si="79"/>
        <v>-0.55146675959081337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1035860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226766</v>
      </c>
      <c r="K327" s="38">
        <f t="shared" si="74"/>
        <v>0.21891568358658506</v>
      </c>
      <c r="L327" s="33">
        <v>0</v>
      </c>
      <c r="M327" s="38">
        <f t="shared" si="75"/>
        <v>0</v>
      </c>
      <c r="N327" s="33">
        <f t="shared" si="76"/>
        <v>617213</v>
      </c>
      <c r="O327" s="38">
        <f t="shared" si="77"/>
        <v>0.59584596374027377</v>
      </c>
      <c r="P327" s="33">
        <v>286800</v>
      </c>
      <c r="Q327" s="33">
        <v>2138000</v>
      </c>
      <c r="R327" s="33">
        <v>1182450</v>
      </c>
      <c r="S327" s="33">
        <v>537969</v>
      </c>
      <c r="T327" s="38">
        <f t="shared" si="78"/>
        <v>0.45496130914626409</v>
      </c>
      <c r="U327" s="38">
        <f t="shared" si="79"/>
        <v>-0.20932357043235705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1963700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1395670</v>
      </c>
      <c r="K328" s="38">
        <f t="shared" si="74"/>
        <v>0.71073483729693943</v>
      </c>
      <c r="L328" s="33">
        <v>0</v>
      </c>
      <c r="M328" s="38">
        <f t="shared" si="75"/>
        <v>0</v>
      </c>
      <c r="N328" s="33">
        <f t="shared" si="76"/>
        <v>1737992</v>
      </c>
      <c r="O328" s="38">
        <f t="shared" si="77"/>
        <v>0.88505983602383254</v>
      </c>
      <c r="P328" s="33">
        <v>22920</v>
      </c>
      <c r="Q328" s="33">
        <v>1329836</v>
      </c>
      <c r="R328" s="33">
        <v>199880</v>
      </c>
      <c r="S328" s="33">
        <v>46312</v>
      </c>
      <c r="T328" s="38">
        <f t="shared" si="78"/>
        <v>0.231699019411647</v>
      </c>
      <c r="U328" s="38">
        <f t="shared" si="79"/>
        <v>59.893106457242581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168190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58323</v>
      </c>
      <c r="K329" s="38">
        <f t="shared" si="74"/>
        <v>0.34676853558475534</v>
      </c>
      <c r="L329" s="33">
        <v>0</v>
      </c>
      <c r="M329" s="38">
        <f t="shared" si="75"/>
        <v>0</v>
      </c>
      <c r="N329" s="33">
        <f t="shared" si="76"/>
        <v>104808</v>
      </c>
      <c r="O329" s="38">
        <f t="shared" si="77"/>
        <v>0.62315238718116417</v>
      </c>
      <c r="P329" s="33">
        <v>23080</v>
      </c>
      <c r="Q329" s="33">
        <v>136858</v>
      </c>
      <c r="R329" s="33">
        <v>162978</v>
      </c>
      <c r="S329" s="33">
        <v>49603</v>
      </c>
      <c r="T329" s="38">
        <f t="shared" si="78"/>
        <v>0.30435396188442609</v>
      </c>
      <c r="U329" s="38">
        <f t="shared" si="79"/>
        <v>1.526993067590988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1353627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255199</v>
      </c>
      <c r="K330" s="38">
        <f t="shared" si="74"/>
        <v>0.18852977962171263</v>
      </c>
      <c r="L330" s="33">
        <v>0</v>
      </c>
      <c r="M330" s="38">
        <f t="shared" si="75"/>
        <v>0</v>
      </c>
      <c r="N330" s="33">
        <f t="shared" si="76"/>
        <v>954320</v>
      </c>
      <c r="O330" s="38">
        <f t="shared" si="77"/>
        <v>0.70500957797088859</v>
      </c>
      <c r="P330" s="33">
        <v>421037</v>
      </c>
      <c r="Q330" s="33">
        <v>1709295</v>
      </c>
      <c r="R330" s="33">
        <v>1584248</v>
      </c>
      <c r="S330" s="33">
        <v>1222356</v>
      </c>
      <c r="T330" s="38">
        <f t="shared" si="78"/>
        <v>0.77156859279607737</v>
      </c>
      <c r="U330" s="38">
        <f t="shared" si="79"/>
        <v>-0.39387987279027736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7322064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3717550</v>
      </c>
      <c r="K331" s="38">
        <f t="shared" si="74"/>
        <v>0.50771886178542003</v>
      </c>
      <c r="L331" s="33">
        <v>0</v>
      </c>
      <c r="M331" s="38">
        <f t="shared" si="75"/>
        <v>0</v>
      </c>
      <c r="N331" s="33">
        <f t="shared" si="76"/>
        <v>6190610</v>
      </c>
      <c r="O331" s="38">
        <f t="shared" si="77"/>
        <v>0.84547335286880854</v>
      </c>
      <c r="P331" s="33">
        <v>2724939</v>
      </c>
      <c r="Q331" s="33">
        <v>8656467</v>
      </c>
      <c r="R331" s="33">
        <v>6256467</v>
      </c>
      <c r="S331" s="33">
        <v>3808466</v>
      </c>
      <c r="T331" s="38">
        <f t="shared" si="78"/>
        <v>0.60872470037802484</v>
      </c>
      <c r="U331" s="38">
        <f t="shared" si="79"/>
        <v>0.36426907171133016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29267642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8793762</v>
      </c>
      <c r="K332" s="39">
        <f t="shared" si="74"/>
        <v>0.30046021473134049</v>
      </c>
      <c r="L332" s="34">
        <f>SUM(L324:L331)</f>
        <v>0</v>
      </c>
      <c r="M332" s="39">
        <f t="shared" si="75"/>
        <v>0</v>
      </c>
      <c r="N332" s="34">
        <f t="shared" si="76"/>
        <v>23493264</v>
      </c>
      <c r="O332" s="39">
        <f t="shared" si="77"/>
        <v>0.80270436545588464</v>
      </c>
      <c r="P332" s="34">
        <f>SUM(P324:P331)</f>
        <v>4499406</v>
      </c>
      <c r="Q332" s="34">
        <f>SUM(Q324:Q331)</f>
        <v>30232660</v>
      </c>
      <c r="R332" s="34">
        <f>SUM(R324:R331)</f>
        <v>22955962</v>
      </c>
      <c r="S332" s="34">
        <f>SUM(S324:S331)</f>
        <v>15526511</v>
      </c>
      <c r="T332" s="39">
        <f t="shared" si="78"/>
        <v>0.67636072058317576</v>
      </c>
      <c r="U332" s="39">
        <f t="shared" si="79"/>
        <v>0.95442731773927503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0</v>
      </c>
      <c r="Q333" s="33">
        <v>4032</v>
      </c>
      <c r="R333" s="33">
        <v>500</v>
      </c>
      <c r="S333" s="33">
        <v>309</v>
      </c>
      <c r="T333" s="38">
        <f t="shared" si="78"/>
        <v>0.61799999999999999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5777</v>
      </c>
      <c r="K334" s="38">
        <f t="shared" si="74"/>
        <v>1.6505714285714286</v>
      </c>
      <c r="L334" s="33">
        <v>0</v>
      </c>
      <c r="M334" s="38">
        <f t="shared" si="75"/>
        <v>0</v>
      </c>
      <c r="N334" s="33">
        <f t="shared" si="76"/>
        <v>11675</v>
      </c>
      <c r="O334" s="38">
        <f t="shared" si="77"/>
        <v>3.3357142857142859</v>
      </c>
      <c r="P334" s="33">
        <v>0</v>
      </c>
      <c r="Q334" s="33">
        <v>22000</v>
      </c>
      <c r="R334" s="33">
        <v>2000</v>
      </c>
      <c r="S334" s="33">
        <v>139</v>
      </c>
      <c r="T334" s="38">
        <f t="shared" si="78"/>
        <v>6.9500000000000006E-2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1218</v>
      </c>
      <c r="K335" s="38">
        <f t="shared" si="74"/>
        <v>3.9934426229508201E-3</v>
      </c>
      <c r="L335" s="33">
        <v>0</v>
      </c>
      <c r="M335" s="38">
        <f t="shared" si="75"/>
        <v>0</v>
      </c>
      <c r="N335" s="33">
        <f t="shared" si="76"/>
        <v>1218</v>
      </c>
      <c r="O335" s="38">
        <f t="shared" si="77"/>
        <v>3.9934426229508201E-3</v>
      </c>
      <c r="P335" s="33">
        <v>1548</v>
      </c>
      <c r="Q335" s="33">
        <v>470290</v>
      </c>
      <c r="R335" s="33">
        <v>472290</v>
      </c>
      <c r="S335" s="33">
        <v>7844</v>
      </c>
      <c r="T335" s="38">
        <f t="shared" si="78"/>
        <v>1.6608439729827014E-2</v>
      </c>
      <c r="U335" s="38">
        <f t="shared" si="79"/>
        <v>-0.21317829457364346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6995</v>
      </c>
      <c r="K337" s="39">
        <f t="shared" si="74"/>
        <v>2.2381708113089219E-2</v>
      </c>
      <c r="L337" s="34">
        <f>SUM(L333:L336)</f>
        <v>0</v>
      </c>
      <c r="M337" s="39">
        <f t="shared" si="75"/>
        <v>0</v>
      </c>
      <c r="N337" s="34">
        <f t="shared" si="76"/>
        <v>15180</v>
      </c>
      <c r="O337" s="39">
        <f t="shared" si="77"/>
        <v>4.8571026326904125E-2</v>
      </c>
      <c r="P337" s="34">
        <f>SUM(P333:P336)</f>
        <v>1548</v>
      </c>
      <c r="Q337" s="34">
        <f>SUM(Q333:Q336)</f>
        <v>496322</v>
      </c>
      <c r="R337" s="34">
        <f>SUM(R333:R336)</f>
        <v>474790</v>
      </c>
      <c r="S337" s="34">
        <f>SUM(S333:S336)</f>
        <v>8292</v>
      </c>
      <c r="T337" s="39">
        <f t="shared" si="78"/>
        <v>1.7464563280608268E-2</v>
      </c>
      <c r="U337" s="39">
        <f t="shared" si="79"/>
        <v>3.5187338501291991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146805394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43097116</v>
      </c>
      <c r="K338" s="39">
        <f t="shared" si="74"/>
        <v>0.29356629770701748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132457791</v>
      </c>
      <c r="O338" s="39">
        <f t="shared" si="77"/>
        <v>0.90226787579753376</v>
      </c>
      <c r="P338" s="34">
        <f>SUM(P302,P304:P309,P311:P316,P318:P322,P324:P331,P333:P336)</f>
        <v>14594904</v>
      </c>
      <c r="Q338" s="34">
        <f>SUM(Q302,Q304:Q309,Q311:Q316,Q318:Q322,Q324:Q331,Q333:Q336)</f>
        <v>150746242</v>
      </c>
      <c r="R338" s="34">
        <f>SUM(R302,R304:R309,R311:R316,R318:R322,R324:R331,R333:R336)</f>
        <v>112198313</v>
      </c>
      <c r="S338" s="34">
        <f>SUM(S302,S304:S309,S311:S316,S318:S322,S324:S331,S333:S336)</f>
        <v>71076633</v>
      </c>
      <c r="T338" s="39">
        <f t="shared" si="78"/>
        <v>0.63349110249099738</v>
      </c>
      <c r="U338" s="39">
        <f t="shared" si="79"/>
        <v>1.9528879395164229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697035152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137807166</v>
      </c>
      <c r="K339" s="41">
        <f t="shared" si="74"/>
        <v>0.19770475793737299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422656485</v>
      </c>
      <c r="O339" s="41">
        <f t="shared" si="77"/>
        <v>0.60636322829239464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38207071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655152638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252226758</v>
      </c>
      <c r="T339" s="41">
        <f t="shared" si="78"/>
        <v>0.38498930382082963</v>
      </c>
      <c r="U339" s="41">
        <f t="shared" si="79"/>
        <v>2.6068497896632801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46397935</v>
      </c>
      <c r="K8" s="38">
        <f>IF(($E8       =0),0,($J8       /$E8       ))</f>
        <v>0.22452994596252801</v>
      </c>
      <c r="L8" s="33">
        <v>0</v>
      </c>
      <c r="M8" s="38">
        <f>IF(($E8       =0),0,($L8       /$E8       ))</f>
        <v>0</v>
      </c>
      <c r="N8" s="33">
        <f>$F8       +$H8       +$J8</f>
        <v>138206507</v>
      </c>
      <c r="O8" s="38">
        <f>IF(($E8       =0),0,($N8       /$E8       ))</f>
        <v>0.66881208287351035</v>
      </c>
      <c r="P8" s="33">
        <v>30661579</v>
      </c>
      <c r="Q8" s="33">
        <v>190903755</v>
      </c>
      <c r="R8" s="33">
        <v>190903755</v>
      </c>
      <c r="S8" s="33">
        <v>133001021</v>
      </c>
      <c r="T8" s="38">
        <f>IF(($R8       =0),0,($S8       /$R8       ))</f>
        <v>0.69669148728897445</v>
      </c>
      <c r="U8" s="38">
        <f>IF(($P8       =0),0,(($J8       /$P8       )-1))</f>
        <v>0.51322718898462472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700738190</v>
      </c>
      <c r="E9" s="33">
        <v>539271910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265375069</v>
      </c>
      <c r="K9" s="38">
        <f>IF(($E9       =0),0,($J9       /$E9       ))</f>
        <v>0.49209881708839609</v>
      </c>
      <c r="L9" s="33">
        <v>0</v>
      </c>
      <c r="M9" s="38">
        <f>IF(($E9       =0),0,($L9       /$E9       ))</f>
        <v>0</v>
      </c>
      <c r="N9" s="33">
        <f>$F9       +$H9       +$J9</f>
        <v>479963916</v>
      </c>
      <c r="O9" s="38">
        <f>IF(($E9       =0),0,($N9       /$E9       ))</f>
        <v>0.8900220966450858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745916662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311773004</v>
      </c>
      <c r="K10" s="39">
        <f t="shared" ref="K10:K54" si="2">IF(($E10      =0),0,($J10      /$E10      ))</f>
        <v>0.41797297189213345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618170423</v>
      </c>
      <c r="O10" s="39">
        <f t="shared" ref="O10:O54" si="5">IF(($E10      =0),0,($N10      /$E10      ))</f>
        <v>0.82873926068700687</v>
      </c>
      <c r="P10" s="34">
        <f>SUM(P8:P9)</f>
        <v>30661579</v>
      </c>
      <c r="Q10" s="34">
        <f>SUM(Q8:Q9)</f>
        <v>190903755</v>
      </c>
      <c r="R10" s="34">
        <f>SUM(R8:R9)</f>
        <v>190903755</v>
      </c>
      <c r="S10" s="34">
        <f>SUM(S8:S9)</f>
        <v>133001021</v>
      </c>
      <c r="T10" s="39">
        <f t="shared" ref="T10:T54" si="6">IF(($R10      =0),0,($S10      /$R10      ))</f>
        <v>0.69669148728897445</v>
      </c>
      <c r="U10" s="39">
        <f t="shared" ref="U10:U54" si="7">IF(($P10      =0),0,(($J10      /$P10      )-1))</f>
        <v>9.1681979261407243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2147744</v>
      </c>
      <c r="E11" s="33">
        <v>2484474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102701</v>
      </c>
      <c r="K11" s="38">
        <f t="shared" si="2"/>
        <v>4.1337120050360762E-2</v>
      </c>
      <c r="L11" s="33">
        <v>0</v>
      </c>
      <c r="M11" s="38">
        <f t="shared" si="3"/>
        <v>0</v>
      </c>
      <c r="N11" s="33">
        <f t="shared" si="4"/>
        <v>557478</v>
      </c>
      <c r="O11" s="38">
        <f t="shared" si="5"/>
        <v>0.22438471885799569</v>
      </c>
      <c r="P11" s="33">
        <v>175141</v>
      </c>
      <c r="Q11" s="33">
        <v>2265527</v>
      </c>
      <c r="R11" s="33">
        <v>2137103</v>
      </c>
      <c r="S11" s="33">
        <v>253859</v>
      </c>
      <c r="T11" s="38">
        <f t="shared" si="6"/>
        <v>0.11878650678044063</v>
      </c>
      <c r="U11" s="38">
        <f t="shared" si="7"/>
        <v>-0.41360960597461471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52500</v>
      </c>
      <c r="E12" s="33">
        <v>40000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9135</v>
      </c>
      <c r="K12" s="38">
        <f t="shared" si="2"/>
        <v>0.22837499999999999</v>
      </c>
      <c r="L12" s="33">
        <v>0</v>
      </c>
      <c r="M12" s="38">
        <f t="shared" si="3"/>
        <v>0</v>
      </c>
      <c r="N12" s="33">
        <f t="shared" si="4"/>
        <v>16176</v>
      </c>
      <c r="O12" s="38">
        <f t="shared" si="5"/>
        <v>0.40439999999999998</v>
      </c>
      <c r="P12" s="33">
        <v>12098</v>
      </c>
      <c r="Q12" s="33">
        <v>52500</v>
      </c>
      <c r="R12" s="33">
        <v>497565</v>
      </c>
      <c r="S12" s="33">
        <v>1033714</v>
      </c>
      <c r="T12" s="38">
        <f t="shared" si="6"/>
        <v>2.0775456473023626</v>
      </c>
      <c r="U12" s="38">
        <f t="shared" si="7"/>
        <v>-0.24491651512646717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1812</v>
      </c>
      <c r="K13" s="38">
        <f t="shared" si="2"/>
        <v>1.3657001248123294E-3</v>
      </c>
      <c r="L13" s="33">
        <v>0</v>
      </c>
      <c r="M13" s="38">
        <f t="shared" si="3"/>
        <v>0</v>
      </c>
      <c r="N13" s="33">
        <f t="shared" si="4"/>
        <v>4747</v>
      </c>
      <c r="O13" s="38">
        <f t="shared" si="5"/>
        <v>3.5778027000464277E-3</v>
      </c>
      <c r="P13" s="33">
        <v>8842</v>
      </c>
      <c r="Q13" s="33">
        <v>2095580</v>
      </c>
      <c r="R13" s="33">
        <v>1795580</v>
      </c>
      <c r="S13" s="33">
        <v>17806</v>
      </c>
      <c r="T13" s="38">
        <f t="shared" si="6"/>
        <v>9.9165729179429493E-3</v>
      </c>
      <c r="U13" s="38">
        <f t="shared" si="7"/>
        <v>-0.79506898891653477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41222</v>
      </c>
      <c r="E14" s="33">
        <v>28071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-718175</v>
      </c>
      <c r="K14" s="38">
        <f t="shared" si="2"/>
        <v>-25.584232838160379</v>
      </c>
      <c r="L14" s="33">
        <v>0</v>
      </c>
      <c r="M14" s="38">
        <f t="shared" si="3"/>
        <v>0</v>
      </c>
      <c r="N14" s="33">
        <f t="shared" si="4"/>
        <v>32434</v>
      </c>
      <c r="O14" s="38">
        <f t="shared" si="5"/>
        <v>1.1554273093227887</v>
      </c>
      <c r="P14" s="33">
        <v>23833</v>
      </c>
      <c r="Q14" s="33">
        <v>39073</v>
      </c>
      <c r="R14" s="33">
        <v>522204</v>
      </c>
      <c r="S14" s="33">
        <v>66707</v>
      </c>
      <c r="T14" s="38">
        <f t="shared" si="6"/>
        <v>0.12774126586544721</v>
      </c>
      <c r="U14" s="38">
        <f t="shared" si="7"/>
        <v>-31.133638232702555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3720420</v>
      </c>
      <c r="K15" s="38">
        <f t="shared" si="2"/>
        <v>0.5187131844097439</v>
      </c>
      <c r="L15" s="33">
        <v>0</v>
      </c>
      <c r="M15" s="38">
        <f t="shared" si="3"/>
        <v>0</v>
      </c>
      <c r="N15" s="33">
        <f t="shared" si="4"/>
        <v>3728771</v>
      </c>
      <c r="O15" s="38">
        <f t="shared" si="5"/>
        <v>0.51987750827721202</v>
      </c>
      <c r="P15" s="33">
        <v>3702644</v>
      </c>
      <c r="Q15" s="33">
        <v>12697805</v>
      </c>
      <c r="R15" s="33">
        <v>6877939</v>
      </c>
      <c r="S15" s="33">
        <v>5664915</v>
      </c>
      <c r="T15" s="38">
        <f t="shared" si="6"/>
        <v>0.82363553965802838</v>
      </c>
      <c r="U15" s="38">
        <f t="shared" si="7"/>
        <v>4.8008936316858986E-3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21008</v>
      </c>
      <c r="E16" s="33">
        <v>13106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7003</v>
      </c>
      <c r="K16" s="38">
        <f t="shared" si="2"/>
        <v>0.53433541889211045</v>
      </c>
      <c r="L16" s="33">
        <v>0</v>
      </c>
      <c r="M16" s="38">
        <f t="shared" si="3"/>
        <v>0</v>
      </c>
      <c r="N16" s="33">
        <f t="shared" si="4"/>
        <v>12529</v>
      </c>
      <c r="O16" s="38">
        <f t="shared" si="5"/>
        <v>0.95597436288722726</v>
      </c>
      <c r="P16" s="33">
        <v>5838</v>
      </c>
      <c r="Q16" s="33">
        <v>20181</v>
      </c>
      <c r="R16" s="33">
        <v>20181</v>
      </c>
      <c r="S16" s="33">
        <v>10485</v>
      </c>
      <c r="T16" s="38">
        <f t="shared" si="6"/>
        <v>0.51954808978742384</v>
      </c>
      <c r="U16" s="38">
        <f t="shared" si="7"/>
        <v>0.19955464200068507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963381</v>
      </c>
      <c r="K17" s="38">
        <f t="shared" si="2"/>
        <v>0.51497569666616949</v>
      </c>
      <c r="L17" s="33">
        <v>0</v>
      </c>
      <c r="M17" s="38">
        <f t="shared" si="3"/>
        <v>0</v>
      </c>
      <c r="N17" s="33">
        <f t="shared" si="4"/>
        <v>1639773</v>
      </c>
      <c r="O17" s="38">
        <f t="shared" si="5"/>
        <v>0.87654130925290696</v>
      </c>
      <c r="P17" s="33">
        <v>392780</v>
      </c>
      <c r="Q17" s="33">
        <v>20969841</v>
      </c>
      <c r="R17" s="33">
        <v>1757976</v>
      </c>
      <c r="S17" s="33">
        <v>1365042</v>
      </c>
      <c r="T17" s="38">
        <f t="shared" si="6"/>
        <v>0.77648500320823488</v>
      </c>
      <c r="U17" s="38">
        <f t="shared" si="7"/>
        <v>1.4527241712918175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12935577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4086277</v>
      </c>
      <c r="K19" s="39">
        <f t="shared" si="2"/>
        <v>0.31589445140328876</v>
      </c>
      <c r="L19" s="34">
        <f>SUM(L11:L18)</f>
        <v>0</v>
      </c>
      <c r="M19" s="39">
        <f t="shared" si="3"/>
        <v>0</v>
      </c>
      <c r="N19" s="34">
        <f t="shared" si="4"/>
        <v>5991908</v>
      </c>
      <c r="O19" s="39">
        <f t="shared" si="5"/>
        <v>0.46321149802594813</v>
      </c>
      <c r="P19" s="34">
        <f>SUM(P11:P18)</f>
        <v>4321176</v>
      </c>
      <c r="Q19" s="34">
        <f>SUM(Q11:Q18)</f>
        <v>38140507</v>
      </c>
      <c r="R19" s="34">
        <f>SUM(R11:R18)</f>
        <v>13608548</v>
      </c>
      <c r="S19" s="34">
        <f>SUM(S11:S18)</f>
        <v>8412528</v>
      </c>
      <c r="T19" s="39">
        <f t="shared" si="6"/>
        <v>0.61817969117645766</v>
      </c>
      <c r="U19" s="39">
        <f t="shared" si="7"/>
        <v>-5.4359970526541845E-2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650000</v>
      </c>
      <c r="E20" s="33">
        <v>1270000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158070</v>
      </c>
      <c r="K20" s="38">
        <f t="shared" si="2"/>
        <v>0.12446456692913385</v>
      </c>
      <c r="L20" s="33">
        <v>0</v>
      </c>
      <c r="M20" s="38">
        <f t="shared" si="3"/>
        <v>0</v>
      </c>
      <c r="N20" s="33">
        <f t="shared" si="4"/>
        <v>158070</v>
      </c>
      <c r="O20" s="38">
        <f t="shared" si="5"/>
        <v>0.12446456692913385</v>
      </c>
      <c r="P20" s="33">
        <v>48050</v>
      </c>
      <c r="Q20" s="33">
        <v>1650000</v>
      </c>
      <c r="R20" s="33">
        <v>650000</v>
      </c>
      <c r="S20" s="33">
        <v>1538927</v>
      </c>
      <c r="T20" s="38">
        <f t="shared" si="6"/>
        <v>2.3675799999999998</v>
      </c>
      <c r="U20" s="38">
        <f t="shared" si="7"/>
        <v>2.2896982310093654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271091</v>
      </c>
      <c r="K21" s="38">
        <f t="shared" si="2"/>
        <v>3765.1527777777778</v>
      </c>
      <c r="L21" s="33">
        <v>0</v>
      </c>
      <c r="M21" s="38">
        <f t="shared" si="3"/>
        <v>0</v>
      </c>
      <c r="N21" s="33">
        <f t="shared" si="4"/>
        <v>718026</v>
      </c>
      <c r="O21" s="38">
        <f t="shared" si="5"/>
        <v>9972.5833333333339</v>
      </c>
      <c r="P21" s="33">
        <v>282906</v>
      </c>
      <c r="Q21" s="33">
        <v>0</v>
      </c>
      <c r="R21" s="33">
        <v>0</v>
      </c>
      <c r="S21" s="33">
        <v>684524</v>
      </c>
      <c r="T21" s="38">
        <f t="shared" si="6"/>
        <v>0</v>
      </c>
      <c r="U21" s="38">
        <f t="shared" si="7"/>
        <v>-4.1762988413112434E-2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150840</v>
      </c>
      <c r="K22" s="38">
        <f t="shared" si="2"/>
        <v>0.10261224489795918</v>
      </c>
      <c r="L22" s="33">
        <v>0</v>
      </c>
      <c r="M22" s="38">
        <f t="shared" si="3"/>
        <v>0</v>
      </c>
      <c r="N22" s="33">
        <f t="shared" si="4"/>
        <v>313487</v>
      </c>
      <c r="O22" s="38">
        <f t="shared" si="5"/>
        <v>0.213256462585034</v>
      </c>
      <c r="P22" s="33">
        <v>148627</v>
      </c>
      <c r="Q22" s="33">
        <v>2300000</v>
      </c>
      <c r="R22" s="33">
        <v>2300000</v>
      </c>
      <c r="S22" s="33">
        <v>148627</v>
      </c>
      <c r="T22" s="38">
        <f t="shared" si="6"/>
        <v>6.4620434782608691E-2</v>
      </c>
      <c r="U22" s="38">
        <f t="shared" si="7"/>
        <v>1.4889623016006492E-2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1444033</v>
      </c>
      <c r="K23" s="38">
        <f t="shared" si="2"/>
        <v>0.3100620346089174</v>
      </c>
      <c r="L23" s="33">
        <v>0</v>
      </c>
      <c r="M23" s="38">
        <f t="shared" si="3"/>
        <v>0</v>
      </c>
      <c r="N23" s="33">
        <f t="shared" si="4"/>
        <v>6031552</v>
      </c>
      <c r="O23" s="38">
        <f t="shared" si="5"/>
        <v>1.2950917915099482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2284866</v>
      </c>
      <c r="K25" s="38">
        <f t="shared" si="2"/>
        <v>9.863156966866396E-2</v>
      </c>
      <c r="L25" s="33">
        <v>0</v>
      </c>
      <c r="M25" s="38">
        <f t="shared" si="3"/>
        <v>0</v>
      </c>
      <c r="N25" s="33">
        <f t="shared" si="4"/>
        <v>2339870</v>
      </c>
      <c r="O25" s="38">
        <f t="shared" si="5"/>
        <v>0.10100594560933408</v>
      </c>
      <c r="P25" s="33">
        <v>9752249</v>
      </c>
      <c r="Q25" s="33">
        <v>21885585</v>
      </c>
      <c r="R25" s="33">
        <v>21885585</v>
      </c>
      <c r="S25" s="33">
        <v>9752249</v>
      </c>
      <c r="T25" s="38">
        <f t="shared" si="6"/>
        <v>0.44560147695389452</v>
      </c>
      <c r="U25" s="38">
        <f t="shared" si="7"/>
        <v>-0.76570881239804278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8905641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1596875</v>
      </c>
      <c r="K26" s="38">
        <f t="shared" si="2"/>
        <v>0.17931050667773382</v>
      </c>
      <c r="L26" s="33">
        <v>0</v>
      </c>
      <c r="M26" s="38">
        <f t="shared" si="3"/>
        <v>0</v>
      </c>
      <c r="N26" s="33">
        <f t="shared" si="4"/>
        <v>4601121</v>
      </c>
      <c r="O26" s="38">
        <f t="shared" si="5"/>
        <v>0.51665242288567437</v>
      </c>
      <c r="P26" s="33">
        <v>581735</v>
      </c>
      <c r="Q26" s="33">
        <v>7737996</v>
      </c>
      <c r="R26" s="33">
        <v>0</v>
      </c>
      <c r="S26" s="33">
        <v>1119518</v>
      </c>
      <c r="T26" s="38">
        <f t="shared" si="6"/>
        <v>0</v>
      </c>
      <c r="U26" s="38">
        <f t="shared" si="7"/>
        <v>1.7450213585223513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39478618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5905775</v>
      </c>
      <c r="K27" s="39">
        <f t="shared" si="2"/>
        <v>0.14959426897871653</v>
      </c>
      <c r="L27" s="34">
        <f>SUM(L20:L26)</f>
        <v>0</v>
      </c>
      <c r="M27" s="39">
        <f t="shared" si="3"/>
        <v>0</v>
      </c>
      <c r="N27" s="34">
        <f t="shared" si="4"/>
        <v>14162126</v>
      </c>
      <c r="O27" s="39">
        <f t="shared" si="5"/>
        <v>0.35872902136543888</v>
      </c>
      <c r="P27" s="34">
        <f>SUM(P20:P26)</f>
        <v>10813567</v>
      </c>
      <c r="Q27" s="34">
        <f>SUM(Q20:Q26)</f>
        <v>33588581</v>
      </c>
      <c r="R27" s="34">
        <f>SUM(R20:R26)</f>
        <v>24850585</v>
      </c>
      <c r="S27" s="34">
        <f>SUM(S20:S26)</f>
        <v>13243845</v>
      </c>
      <c r="T27" s="39">
        <f t="shared" si="6"/>
        <v>0.5329389630063035</v>
      </c>
      <c r="U27" s="39">
        <f t="shared" si="7"/>
        <v>-0.45385505078943889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484353</v>
      </c>
      <c r="K28" s="38">
        <f t="shared" si="2"/>
        <v>0.10013893454570265</v>
      </c>
      <c r="L28" s="33">
        <v>0</v>
      </c>
      <c r="M28" s="38">
        <f t="shared" si="3"/>
        <v>0</v>
      </c>
      <c r="N28" s="33">
        <f t="shared" si="4"/>
        <v>1547954</v>
      </c>
      <c r="O28" s="38">
        <f t="shared" si="5"/>
        <v>0.32003613952170956</v>
      </c>
      <c r="P28" s="33">
        <v>518913</v>
      </c>
      <c r="Q28" s="33">
        <v>7455266</v>
      </c>
      <c r="R28" s="33">
        <v>4655256</v>
      </c>
      <c r="S28" s="33">
        <v>2309399</v>
      </c>
      <c r="T28" s="38">
        <f t="shared" si="6"/>
        <v>0.49608421105090678</v>
      </c>
      <c r="U28" s="38">
        <f t="shared" si="7"/>
        <v>-6.6600759664914966E-2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343530</v>
      </c>
      <c r="E29" s="33">
        <v>50000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8600</v>
      </c>
      <c r="K29" s="38">
        <f t="shared" si="2"/>
        <v>0.17199999999999999</v>
      </c>
      <c r="L29" s="33">
        <v>0</v>
      </c>
      <c r="M29" s="38">
        <f t="shared" si="3"/>
        <v>0</v>
      </c>
      <c r="N29" s="33">
        <f t="shared" si="4"/>
        <v>9078</v>
      </c>
      <c r="O29" s="38">
        <f t="shared" si="5"/>
        <v>0.18156</v>
      </c>
      <c r="P29" s="33">
        <v>16200</v>
      </c>
      <c r="Q29" s="33">
        <v>530000</v>
      </c>
      <c r="R29" s="33">
        <v>343530</v>
      </c>
      <c r="S29" s="33">
        <v>28450</v>
      </c>
      <c r="T29" s="38">
        <f t="shared" si="6"/>
        <v>8.2816639012604429E-2</v>
      </c>
      <c r="U29" s="38">
        <f t="shared" si="7"/>
        <v>-0.46913580246913578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169548</v>
      </c>
      <c r="K30" s="38">
        <f t="shared" si="2"/>
        <v>0.27604374421001387</v>
      </c>
      <c r="L30" s="33">
        <v>0</v>
      </c>
      <c r="M30" s="38">
        <f t="shared" si="3"/>
        <v>0</v>
      </c>
      <c r="N30" s="33">
        <f t="shared" si="4"/>
        <v>566870</v>
      </c>
      <c r="O30" s="38">
        <f t="shared" si="5"/>
        <v>0.92292989171403128</v>
      </c>
      <c r="P30" s="33">
        <v>-240494</v>
      </c>
      <c r="Q30" s="33">
        <v>1090648</v>
      </c>
      <c r="R30" s="33">
        <v>1090648</v>
      </c>
      <c r="S30" s="33">
        <v>249505</v>
      </c>
      <c r="T30" s="38">
        <f t="shared" si="6"/>
        <v>0.2287676683953026</v>
      </c>
      <c r="U30" s="38">
        <f t="shared" si="7"/>
        <v>-1.7049988773108684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10700000</v>
      </c>
      <c r="E31" s="33">
        <v>8900000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58381</v>
      </c>
      <c r="K31" s="38">
        <f t="shared" si="2"/>
        <v>6.5596629213483144E-3</v>
      </c>
      <c r="L31" s="33">
        <v>0</v>
      </c>
      <c r="M31" s="38">
        <f t="shared" si="3"/>
        <v>0</v>
      </c>
      <c r="N31" s="33">
        <f t="shared" si="4"/>
        <v>1273088</v>
      </c>
      <c r="O31" s="38">
        <f t="shared" si="5"/>
        <v>0.14304359550561799</v>
      </c>
      <c r="P31" s="33">
        <v>1295580</v>
      </c>
      <c r="Q31" s="33">
        <v>4500000</v>
      </c>
      <c r="R31" s="33">
        <v>4273000</v>
      </c>
      <c r="S31" s="33">
        <v>3318713</v>
      </c>
      <c r="T31" s="38">
        <f t="shared" si="6"/>
        <v>0.77667048911771586</v>
      </c>
      <c r="U31" s="38">
        <f t="shared" si="7"/>
        <v>-0.95493832877938833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2645132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354352</v>
      </c>
      <c r="K32" s="38">
        <f t="shared" si="2"/>
        <v>0.13396382486771927</v>
      </c>
      <c r="L32" s="33">
        <v>0</v>
      </c>
      <c r="M32" s="38">
        <f t="shared" si="3"/>
        <v>0</v>
      </c>
      <c r="N32" s="33">
        <f t="shared" si="4"/>
        <v>1234287</v>
      </c>
      <c r="O32" s="38">
        <f t="shared" si="5"/>
        <v>0.46662586214979063</v>
      </c>
      <c r="P32" s="33">
        <v>298470</v>
      </c>
      <c r="Q32" s="33">
        <v>2543331</v>
      </c>
      <c r="R32" s="33">
        <v>2543331</v>
      </c>
      <c r="S32" s="33">
        <v>878773</v>
      </c>
      <c r="T32" s="38">
        <f t="shared" si="6"/>
        <v>0.34552050047752336</v>
      </c>
      <c r="U32" s="38">
        <f t="shared" si="7"/>
        <v>0.18722819713874084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9956298</v>
      </c>
      <c r="E33" s="33">
        <v>8261636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799422</v>
      </c>
      <c r="K33" s="38">
        <f t="shared" si="2"/>
        <v>9.6763159258045253E-2</v>
      </c>
      <c r="L33" s="33">
        <v>0</v>
      </c>
      <c r="M33" s="38">
        <f t="shared" si="3"/>
        <v>0</v>
      </c>
      <c r="N33" s="33">
        <f t="shared" si="4"/>
        <v>4578437</v>
      </c>
      <c r="O33" s="38">
        <f t="shared" si="5"/>
        <v>0.55418043109137227</v>
      </c>
      <c r="P33" s="33">
        <v>3363673</v>
      </c>
      <c r="Q33" s="33">
        <v>17075231</v>
      </c>
      <c r="R33" s="33">
        <v>10501036</v>
      </c>
      <c r="S33" s="33">
        <v>7176191</v>
      </c>
      <c r="T33" s="38">
        <f t="shared" si="6"/>
        <v>0.68337933514369442</v>
      </c>
      <c r="U33" s="38">
        <f t="shared" si="7"/>
        <v>-0.76233658860418352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25307785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1874656</v>
      </c>
      <c r="K35" s="39">
        <f t="shared" si="2"/>
        <v>7.4074281885988844E-2</v>
      </c>
      <c r="L35" s="34">
        <f>SUM(L28:L34)</f>
        <v>0</v>
      </c>
      <c r="M35" s="39">
        <f t="shared" si="3"/>
        <v>0</v>
      </c>
      <c r="N35" s="34">
        <f t="shared" si="4"/>
        <v>9209714</v>
      </c>
      <c r="O35" s="39">
        <f t="shared" si="5"/>
        <v>0.36390833887675272</v>
      </c>
      <c r="P35" s="34">
        <f>SUM(P28:P34)</f>
        <v>5252342</v>
      </c>
      <c r="Q35" s="34">
        <f>SUM(Q28:Q34)</f>
        <v>33194476</v>
      </c>
      <c r="R35" s="34">
        <f>SUM(R28:R34)</f>
        <v>23406801</v>
      </c>
      <c r="S35" s="34">
        <f>SUM(S28:S34)</f>
        <v>13961031</v>
      </c>
      <c r="T35" s="39">
        <f t="shared" si="6"/>
        <v>0.59645190301741791</v>
      </c>
      <c r="U35" s="39">
        <f t="shared" si="7"/>
        <v>-0.6430818861376506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1156573</v>
      </c>
      <c r="K36" s="38">
        <f t="shared" si="2"/>
        <v>0.38692772017440591</v>
      </c>
      <c r="L36" s="33">
        <v>0</v>
      </c>
      <c r="M36" s="38">
        <f t="shared" si="3"/>
        <v>0</v>
      </c>
      <c r="N36" s="33">
        <f t="shared" si="4"/>
        <v>2872038</v>
      </c>
      <c r="O36" s="38">
        <f t="shared" si="5"/>
        <v>0.96083093379688134</v>
      </c>
      <c r="P36" s="33">
        <v>3924465</v>
      </c>
      <c r="Q36" s="33">
        <v>2876919</v>
      </c>
      <c r="R36" s="33">
        <v>2876919</v>
      </c>
      <c r="S36" s="33">
        <v>12447365</v>
      </c>
      <c r="T36" s="38">
        <f t="shared" si="6"/>
        <v>4.3266303291820174</v>
      </c>
      <c r="U36" s="38">
        <f t="shared" si="7"/>
        <v>-0.70529154929398019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2775354</v>
      </c>
      <c r="E37" s="33">
        <v>4274298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940563</v>
      </c>
      <c r="K37" s="38">
        <f t="shared" si="2"/>
        <v>0.22005087151153241</v>
      </c>
      <c r="L37" s="33">
        <v>0</v>
      </c>
      <c r="M37" s="38">
        <f t="shared" si="3"/>
        <v>0</v>
      </c>
      <c r="N37" s="33">
        <f t="shared" si="4"/>
        <v>4534258</v>
      </c>
      <c r="O37" s="38">
        <f t="shared" si="5"/>
        <v>1.0608193439016185</v>
      </c>
      <c r="P37" s="33">
        <v>389169</v>
      </c>
      <c r="Q37" s="33">
        <v>2798582</v>
      </c>
      <c r="R37" s="33">
        <v>2630667</v>
      </c>
      <c r="S37" s="33">
        <v>1282336</v>
      </c>
      <c r="T37" s="38">
        <f t="shared" si="6"/>
        <v>0.48745660321127682</v>
      </c>
      <c r="U37" s="38">
        <f t="shared" si="7"/>
        <v>1.4168497490807335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7107222</v>
      </c>
      <c r="E38" s="33">
        <v>19988817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2935408</v>
      </c>
      <c r="K38" s="38">
        <f t="shared" si="2"/>
        <v>0.14685251258241044</v>
      </c>
      <c r="L38" s="33">
        <v>0</v>
      </c>
      <c r="M38" s="38">
        <f t="shared" si="3"/>
        <v>0</v>
      </c>
      <c r="N38" s="33">
        <f t="shared" si="4"/>
        <v>9746561</v>
      </c>
      <c r="O38" s="38">
        <f t="shared" si="5"/>
        <v>0.48760069192689093</v>
      </c>
      <c r="P38" s="33">
        <v>736598</v>
      </c>
      <c r="Q38" s="33">
        <v>4845386</v>
      </c>
      <c r="R38" s="33">
        <v>6946092</v>
      </c>
      <c r="S38" s="33">
        <v>2289242</v>
      </c>
      <c r="T38" s="38">
        <f t="shared" si="6"/>
        <v>0.32957265754614251</v>
      </c>
      <c r="U38" s="38">
        <f t="shared" si="7"/>
        <v>2.9850882027917534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27252234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5032544</v>
      </c>
      <c r="K40" s="39">
        <f t="shared" si="2"/>
        <v>0.18466537458910709</v>
      </c>
      <c r="L40" s="34">
        <f>SUM(L36:L39)</f>
        <v>0</v>
      </c>
      <c r="M40" s="39">
        <f t="shared" si="3"/>
        <v>0</v>
      </c>
      <c r="N40" s="34">
        <f t="shared" si="4"/>
        <v>17152857</v>
      </c>
      <c r="O40" s="39">
        <f t="shared" si="5"/>
        <v>0.62941104204521359</v>
      </c>
      <c r="P40" s="34">
        <f>SUM(P36:P39)</f>
        <v>5050232</v>
      </c>
      <c r="Q40" s="34">
        <f>SUM(Q36:Q39)</f>
        <v>14520887</v>
      </c>
      <c r="R40" s="34">
        <f>SUM(R36:R39)</f>
        <v>12453678</v>
      </c>
      <c r="S40" s="34">
        <f>SUM(S36:S39)</f>
        <v>16018943</v>
      </c>
      <c r="T40" s="39">
        <f t="shared" si="6"/>
        <v>1.2862820927279475</v>
      </c>
      <c r="U40" s="39">
        <f t="shared" si="7"/>
        <v>-3.502413354475542E-3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1333734</v>
      </c>
      <c r="K43" s="38">
        <f t="shared" si="2"/>
        <v>0.2080627769783634</v>
      </c>
      <c r="L43" s="33">
        <v>0</v>
      </c>
      <c r="M43" s="38">
        <f t="shared" si="3"/>
        <v>0</v>
      </c>
      <c r="N43" s="33">
        <f t="shared" si="4"/>
        <v>4586007</v>
      </c>
      <c r="O43" s="38">
        <f t="shared" si="5"/>
        <v>0.71541803062845621</v>
      </c>
      <c r="P43" s="33">
        <v>-7678136</v>
      </c>
      <c r="Q43" s="33">
        <v>461456</v>
      </c>
      <c r="R43" s="33">
        <v>461456</v>
      </c>
      <c r="S43" s="33">
        <v>6468511</v>
      </c>
      <c r="T43" s="38">
        <f t="shared" si="6"/>
        <v>14.017611646614196</v>
      </c>
      <c r="U43" s="38">
        <f t="shared" si="7"/>
        <v>-1.1737054410080781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7357533</v>
      </c>
      <c r="K44" s="38">
        <f t="shared" si="2"/>
        <v>2.0261106175706169</v>
      </c>
      <c r="L44" s="33">
        <v>0</v>
      </c>
      <c r="M44" s="38">
        <f t="shared" si="3"/>
        <v>0</v>
      </c>
      <c r="N44" s="33">
        <f t="shared" si="4"/>
        <v>28674830</v>
      </c>
      <c r="O44" s="38">
        <f t="shared" si="5"/>
        <v>7.8964481056398181</v>
      </c>
      <c r="P44" s="33">
        <v>7524180</v>
      </c>
      <c r="Q44" s="33">
        <v>3220962</v>
      </c>
      <c r="R44" s="33">
        <v>31486858</v>
      </c>
      <c r="S44" s="33">
        <v>35913083</v>
      </c>
      <c r="T44" s="38">
        <f t="shared" si="6"/>
        <v>1.1405737276167727</v>
      </c>
      <c r="U44" s="38">
        <f t="shared" si="7"/>
        <v>-2.2148194221828787E-2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12898632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402762</v>
      </c>
      <c r="K45" s="38">
        <f t="shared" si="2"/>
        <v>3.1225171785659131E-2</v>
      </c>
      <c r="L45" s="33">
        <v>0</v>
      </c>
      <c r="M45" s="38">
        <f t="shared" si="3"/>
        <v>0</v>
      </c>
      <c r="N45" s="33">
        <f t="shared" si="4"/>
        <v>9256208</v>
      </c>
      <c r="O45" s="38">
        <f t="shared" si="5"/>
        <v>0.71761160408328573</v>
      </c>
      <c r="P45" s="33">
        <v>1054438</v>
      </c>
      <c r="Q45" s="33">
        <v>16156316</v>
      </c>
      <c r="R45" s="33">
        <v>15618546</v>
      </c>
      <c r="S45" s="33">
        <v>3049187</v>
      </c>
      <c r="T45" s="38">
        <f t="shared" si="6"/>
        <v>0.19522860834804981</v>
      </c>
      <c r="U45" s="38">
        <f t="shared" si="7"/>
        <v>-0.61803159597814195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30797240</v>
      </c>
      <c r="E46" s="33">
        <v>28474156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39889035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51414394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9094029</v>
      </c>
      <c r="K47" s="39">
        <f t="shared" si="2"/>
        <v>0.17687710177037194</v>
      </c>
      <c r="L47" s="34">
        <f>SUM(L41:L46)</f>
        <v>0</v>
      </c>
      <c r="M47" s="39">
        <f t="shared" si="3"/>
        <v>0</v>
      </c>
      <c r="N47" s="34">
        <f t="shared" si="4"/>
        <v>42517045</v>
      </c>
      <c r="O47" s="39">
        <f t="shared" si="5"/>
        <v>0.82694828611614091</v>
      </c>
      <c r="P47" s="34">
        <f>SUM(P41:P46)</f>
        <v>900482</v>
      </c>
      <c r="Q47" s="34">
        <f>SUM(Q41:Q46)</f>
        <v>54781345</v>
      </c>
      <c r="R47" s="34">
        <f>SUM(R41:R46)</f>
        <v>87455895</v>
      </c>
      <c r="S47" s="34">
        <f>SUM(S41:S46)</f>
        <v>45430781</v>
      </c>
      <c r="T47" s="39">
        <f t="shared" si="6"/>
        <v>0.51947076866573716</v>
      </c>
      <c r="U47" s="39">
        <f t="shared" si="7"/>
        <v>9.0990680546640572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1822384</v>
      </c>
      <c r="K48" s="38">
        <f t="shared" si="2"/>
        <v>0.29208241976638333</v>
      </c>
      <c r="L48" s="33">
        <v>0</v>
      </c>
      <c r="M48" s="38">
        <f t="shared" si="3"/>
        <v>0</v>
      </c>
      <c r="N48" s="33">
        <f t="shared" si="4"/>
        <v>4382323</v>
      </c>
      <c r="O48" s="38">
        <f t="shared" si="5"/>
        <v>0.7023763959944096</v>
      </c>
      <c r="P48" s="33">
        <v>884237</v>
      </c>
      <c r="Q48" s="33">
        <v>6239280</v>
      </c>
      <c r="R48" s="33">
        <v>6239280</v>
      </c>
      <c r="S48" s="33">
        <v>3225084</v>
      </c>
      <c r="T48" s="38">
        <f t="shared" si="6"/>
        <v>0.51690002692618375</v>
      </c>
      <c r="U48" s="38">
        <f t="shared" si="7"/>
        <v>1.0609678174516559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3216788</v>
      </c>
      <c r="K49" s="38">
        <f t="shared" si="2"/>
        <v>0.29893373892620051</v>
      </c>
      <c r="L49" s="33">
        <v>0</v>
      </c>
      <c r="M49" s="38">
        <f t="shared" si="3"/>
        <v>0</v>
      </c>
      <c r="N49" s="33">
        <f t="shared" si="4"/>
        <v>5736852</v>
      </c>
      <c r="O49" s="38">
        <f t="shared" si="5"/>
        <v>0.53312142983194766</v>
      </c>
      <c r="P49" s="33">
        <v>1202447</v>
      </c>
      <c r="Q49" s="33">
        <v>10830700</v>
      </c>
      <c r="R49" s="33">
        <v>10830700</v>
      </c>
      <c r="S49" s="33">
        <v>3720793</v>
      </c>
      <c r="T49" s="38">
        <f t="shared" si="6"/>
        <v>0.34354132235220253</v>
      </c>
      <c r="U49" s="38">
        <f t="shared" si="7"/>
        <v>1.675201484971895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3992234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975185</v>
      </c>
      <c r="K50" s="38">
        <f t="shared" si="2"/>
        <v>0.24427050117803717</v>
      </c>
      <c r="L50" s="33">
        <v>0</v>
      </c>
      <c r="M50" s="38">
        <f t="shared" si="3"/>
        <v>0</v>
      </c>
      <c r="N50" s="33">
        <f t="shared" si="4"/>
        <v>2971660</v>
      </c>
      <c r="O50" s="38">
        <f t="shared" si="5"/>
        <v>0.74436017528030674</v>
      </c>
      <c r="P50" s="33">
        <v>1251626</v>
      </c>
      <c r="Q50" s="33">
        <v>4760688</v>
      </c>
      <c r="R50" s="33">
        <v>4662920</v>
      </c>
      <c r="S50" s="33">
        <v>3399448</v>
      </c>
      <c r="T50" s="38">
        <f t="shared" si="6"/>
        <v>0.72903845658943323</v>
      </c>
      <c r="U50" s="38">
        <f t="shared" si="7"/>
        <v>-0.22086549815999346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190468</v>
      </c>
      <c r="K51" s="38">
        <f t="shared" si="2"/>
        <v>0.13567063181138259</v>
      </c>
      <c r="L51" s="33">
        <v>0</v>
      </c>
      <c r="M51" s="38">
        <f t="shared" si="3"/>
        <v>0</v>
      </c>
      <c r="N51" s="33">
        <f t="shared" si="4"/>
        <v>545109</v>
      </c>
      <c r="O51" s="38">
        <f t="shared" si="5"/>
        <v>0.38828192891231567</v>
      </c>
      <c r="P51" s="33">
        <v>201503</v>
      </c>
      <c r="Q51" s="33">
        <v>2700000</v>
      </c>
      <c r="R51" s="33">
        <v>800000</v>
      </c>
      <c r="S51" s="33">
        <v>557988</v>
      </c>
      <c r="T51" s="38">
        <f t="shared" si="6"/>
        <v>0.69748500000000002</v>
      </c>
      <c r="U51" s="38">
        <f t="shared" si="7"/>
        <v>-5.4763452653310396E-2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23000</v>
      </c>
      <c r="R52" s="33">
        <v>0</v>
      </c>
      <c r="S52" s="33">
        <v>-4845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22396287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6204825</v>
      </c>
      <c r="K53" s="39">
        <f t="shared" si="2"/>
        <v>0.27704703909179229</v>
      </c>
      <c r="L53" s="34">
        <f>SUM(L48:L52)</f>
        <v>0</v>
      </c>
      <c r="M53" s="39">
        <f t="shared" si="3"/>
        <v>0</v>
      </c>
      <c r="N53" s="34">
        <f t="shared" si="4"/>
        <v>13635944</v>
      </c>
      <c r="O53" s="39">
        <f t="shared" si="5"/>
        <v>0.60884842206210343</v>
      </c>
      <c r="P53" s="34">
        <f>SUM(P48:P52)</f>
        <v>3539813</v>
      </c>
      <c r="Q53" s="34">
        <f>SUM(Q48:Q52)</f>
        <v>24553668</v>
      </c>
      <c r="R53" s="34">
        <f>SUM(R48:R52)</f>
        <v>22532900</v>
      </c>
      <c r="S53" s="34">
        <f>SUM(S48:S52)</f>
        <v>10898468</v>
      </c>
      <c r="T53" s="39">
        <f t="shared" si="6"/>
        <v>0.48366912381451121</v>
      </c>
      <c r="U53" s="39">
        <f t="shared" si="7"/>
        <v>0.75286801873432307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924701557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343971110</v>
      </c>
      <c r="K54" s="39">
        <f t="shared" si="2"/>
        <v>0.37198067570681076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720840017</v>
      </c>
      <c r="O54" s="39">
        <f t="shared" si="5"/>
        <v>0.7795380158530435</v>
      </c>
      <c r="P54" s="34">
        <f>SUM(P8:P9,P11:P18,P20:P26,P28:P34,P36:P39,P41:P46,P48:P52)</f>
        <v>60539191</v>
      </c>
      <c r="Q54" s="34">
        <f>SUM(Q8:Q9,Q11:Q18,Q20:Q26,Q28:Q34,Q36:Q39,Q41:Q46,Q48:Q52)</f>
        <v>389683219</v>
      </c>
      <c r="R54" s="34">
        <f>SUM(R8:R9,R11:R18,R20:R26,R28:R34,R36:R39,R41:R46,R48:R52)</f>
        <v>375212162</v>
      </c>
      <c r="S54" s="34">
        <f>SUM(S8:S9,S11:S18,S20:S26,S28:S34,S36:S39,S41:S46,S48:S52)</f>
        <v>240966617</v>
      </c>
      <c r="T54" s="39">
        <f t="shared" si="6"/>
        <v>0.64221430274426983</v>
      </c>
      <c r="U54" s="39">
        <f t="shared" si="7"/>
        <v>4.6817923120247844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875872</v>
      </c>
      <c r="K57" s="38">
        <f t="shared" ref="K57:K85" si="10">IF(($E57      =0),0,($J57      /$E57      ))</f>
        <v>3.477047556804741E-2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2300177</v>
      </c>
      <c r="O57" s="38">
        <f t="shared" ref="O57:O85" si="13">IF(($E57      =0),0,($N57      /$E57      ))</f>
        <v>9.1312712566087945E-2</v>
      </c>
      <c r="P57" s="33">
        <v>901306</v>
      </c>
      <c r="Q57" s="33">
        <v>24183161</v>
      </c>
      <c r="R57" s="33">
        <v>6983161</v>
      </c>
      <c r="S57" s="33">
        <v>2156059</v>
      </c>
      <c r="T57" s="38">
        <f t="shared" ref="T57:T85" si="14">IF(($R57      =0),0,($S57      /$R57      ))</f>
        <v>0.30875115152006377</v>
      </c>
      <c r="U57" s="38">
        <f t="shared" ref="U57:U85" si="15">IF(($P57      =0),0,(($J57      /$P57      )-1))</f>
        <v>-2.8219051021517672E-2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875872</v>
      </c>
      <c r="K58" s="39">
        <f t="shared" si="10"/>
        <v>3.477047556804741E-2</v>
      </c>
      <c r="L58" s="34">
        <f>L57</f>
        <v>0</v>
      </c>
      <c r="M58" s="39">
        <f t="shared" si="11"/>
        <v>0</v>
      </c>
      <c r="N58" s="34">
        <f t="shared" si="12"/>
        <v>2300177</v>
      </c>
      <c r="O58" s="39">
        <f t="shared" si="13"/>
        <v>9.1312712566087945E-2</v>
      </c>
      <c r="P58" s="34">
        <f>P57</f>
        <v>901306</v>
      </c>
      <c r="Q58" s="34">
        <f>Q57</f>
        <v>24183161</v>
      </c>
      <c r="R58" s="34">
        <f>R57</f>
        <v>6983161</v>
      </c>
      <c r="S58" s="34">
        <f>S57</f>
        <v>2156059</v>
      </c>
      <c r="T58" s="39">
        <f t="shared" si="14"/>
        <v>0.30875115152006377</v>
      </c>
      <c r="U58" s="39">
        <f t="shared" si="15"/>
        <v>-2.8219051021517672E-2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12500000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2700</v>
      </c>
      <c r="K61" s="38">
        <f t="shared" si="10"/>
        <v>2.1599999999999999E-4</v>
      </c>
      <c r="L61" s="33">
        <v>0</v>
      </c>
      <c r="M61" s="38">
        <f t="shared" si="11"/>
        <v>0</v>
      </c>
      <c r="N61" s="33">
        <f t="shared" si="12"/>
        <v>122247</v>
      </c>
      <c r="O61" s="38">
        <f t="shared" si="13"/>
        <v>9.7797600000000002E-3</v>
      </c>
      <c r="P61" s="33">
        <v>374312</v>
      </c>
      <c r="Q61" s="33">
        <v>35000004</v>
      </c>
      <c r="R61" s="33">
        <v>35000004</v>
      </c>
      <c r="S61" s="33">
        <v>683550</v>
      </c>
      <c r="T61" s="38">
        <f t="shared" si="14"/>
        <v>1.9529997768000254E-2</v>
      </c>
      <c r="U61" s="38">
        <f t="shared" si="15"/>
        <v>-0.99278676612024197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12500000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2700</v>
      </c>
      <c r="K63" s="39">
        <f t="shared" si="10"/>
        <v>2.1599999999999999E-4</v>
      </c>
      <c r="L63" s="34">
        <f>SUM(L59:L62)</f>
        <v>0</v>
      </c>
      <c r="M63" s="39">
        <f t="shared" si="11"/>
        <v>0</v>
      </c>
      <c r="N63" s="34">
        <f t="shared" si="12"/>
        <v>122247</v>
      </c>
      <c r="O63" s="39">
        <f t="shared" si="13"/>
        <v>9.7797600000000002E-3</v>
      </c>
      <c r="P63" s="34">
        <f>SUM(P59:P62)</f>
        <v>374312</v>
      </c>
      <c r="Q63" s="34">
        <f>SUM(Q59:Q62)</f>
        <v>35000004</v>
      </c>
      <c r="R63" s="34">
        <f>SUM(R59:R62)</f>
        <v>35000004</v>
      </c>
      <c r="S63" s="34">
        <f>SUM(S59:S62)</f>
        <v>683550</v>
      </c>
      <c r="T63" s="39">
        <f t="shared" si="14"/>
        <v>1.9529997768000254E-2</v>
      </c>
      <c r="U63" s="39">
        <f t="shared" si="15"/>
        <v>-0.99278676612024197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483131</v>
      </c>
      <c r="Q65" s="33">
        <v>1083617</v>
      </c>
      <c r="R65" s="33">
        <v>1254704</v>
      </c>
      <c r="S65" s="33">
        <v>966262</v>
      </c>
      <c r="T65" s="38">
        <f t="shared" si="14"/>
        <v>0.77011151634170294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2144952</v>
      </c>
      <c r="K67" s="38">
        <f t="shared" si="10"/>
        <v>7.1085945129171518E-2</v>
      </c>
      <c r="L67" s="33">
        <v>0</v>
      </c>
      <c r="M67" s="38">
        <f t="shared" si="11"/>
        <v>0</v>
      </c>
      <c r="N67" s="33">
        <f t="shared" si="12"/>
        <v>3280399</v>
      </c>
      <c r="O67" s="38">
        <f t="shared" si="13"/>
        <v>0.10871584227329521</v>
      </c>
      <c r="P67" s="33">
        <v>95293785</v>
      </c>
      <c r="Q67" s="33">
        <v>28466100</v>
      </c>
      <c r="R67" s="33">
        <v>28466100</v>
      </c>
      <c r="S67" s="33">
        <v>97786431</v>
      </c>
      <c r="T67" s="38">
        <f t="shared" si="14"/>
        <v>3.4351889089127066</v>
      </c>
      <c r="U67" s="38">
        <f t="shared" si="15"/>
        <v>-0.97749116587194007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700</v>
      </c>
      <c r="K68" s="38">
        <f t="shared" si="10"/>
        <v>0.33349213911386372</v>
      </c>
      <c r="L68" s="33">
        <v>0</v>
      </c>
      <c r="M68" s="38">
        <f t="shared" si="11"/>
        <v>0</v>
      </c>
      <c r="N68" s="33">
        <f t="shared" si="12"/>
        <v>700</v>
      </c>
      <c r="O68" s="38">
        <f t="shared" si="13"/>
        <v>0.33349213911386372</v>
      </c>
      <c r="P68" s="33">
        <v>300</v>
      </c>
      <c r="Q68" s="33">
        <v>1000</v>
      </c>
      <c r="R68" s="33">
        <v>1000</v>
      </c>
      <c r="S68" s="33">
        <v>1774</v>
      </c>
      <c r="T68" s="38">
        <f t="shared" si="14"/>
        <v>1.774</v>
      </c>
      <c r="U68" s="38">
        <f t="shared" si="15"/>
        <v>1.3333333333333335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2145652</v>
      </c>
      <c r="K70" s="39">
        <f t="shared" si="10"/>
        <v>6.8659499598423976E-2</v>
      </c>
      <c r="L70" s="34">
        <f>SUM(L64:L69)</f>
        <v>0</v>
      </c>
      <c r="M70" s="39">
        <f t="shared" si="11"/>
        <v>0</v>
      </c>
      <c r="N70" s="34">
        <f t="shared" si="12"/>
        <v>3281099</v>
      </c>
      <c r="O70" s="39">
        <f t="shared" si="13"/>
        <v>0.1049930815774829</v>
      </c>
      <c r="P70" s="34">
        <f>SUM(P64:P69)</f>
        <v>95777216</v>
      </c>
      <c r="Q70" s="34">
        <f>SUM(Q64:Q69)</f>
        <v>29550717</v>
      </c>
      <c r="R70" s="34">
        <f>SUM(R64:R69)</f>
        <v>29721804</v>
      </c>
      <c r="S70" s="34">
        <f>SUM(S64:S69)</f>
        <v>98754467</v>
      </c>
      <c r="T70" s="39">
        <f t="shared" si="14"/>
        <v>3.322626950907825</v>
      </c>
      <c r="U70" s="39">
        <f t="shared" si="15"/>
        <v>-0.97759746952761706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374701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82067</v>
      </c>
      <c r="K71" s="38">
        <f t="shared" si="10"/>
        <v>0.2190199652522945</v>
      </c>
      <c r="L71" s="33">
        <v>0</v>
      </c>
      <c r="M71" s="38">
        <f t="shared" si="11"/>
        <v>0</v>
      </c>
      <c r="N71" s="33">
        <f t="shared" si="12"/>
        <v>327366</v>
      </c>
      <c r="O71" s="38">
        <f t="shared" si="13"/>
        <v>0.8736726082930123</v>
      </c>
      <c r="P71" s="33">
        <v>88883</v>
      </c>
      <c r="Q71" s="33">
        <v>969972</v>
      </c>
      <c r="R71" s="33">
        <v>340768</v>
      </c>
      <c r="S71" s="33">
        <v>246590</v>
      </c>
      <c r="T71" s="38">
        <f t="shared" si="14"/>
        <v>0.72363015306601564</v>
      </c>
      <c r="U71" s="38">
        <f t="shared" si="15"/>
        <v>-7.6685080386575621E-2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2991540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269319</v>
      </c>
      <c r="K72" s="38">
        <f t="shared" si="10"/>
        <v>9.0026875789727026E-2</v>
      </c>
      <c r="L72" s="33">
        <v>0</v>
      </c>
      <c r="M72" s="38">
        <f t="shared" si="11"/>
        <v>0</v>
      </c>
      <c r="N72" s="33">
        <f t="shared" si="12"/>
        <v>376268</v>
      </c>
      <c r="O72" s="38">
        <f t="shared" si="13"/>
        <v>0.12577735881853494</v>
      </c>
      <c r="P72" s="33">
        <v>54967</v>
      </c>
      <c r="Q72" s="33">
        <v>2801942</v>
      </c>
      <c r="R72" s="33">
        <v>2801942</v>
      </c>
      <c r="S72" s="33">
        <v>185452</v>
      </c>
      <c r="T72" s="38">
        <f t="shared" si="14"/>
        <v>6.6186951764169277E-2</v>
      </c>
      <c r="U72" s="38">
        <f t="shared" si="15"/>
        <v>3.8996488802372333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368968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14000</v>
      </c>
      <c r="K73" s="38">
        <f t="shared" si="10"/>
        <v>3.7943669911753866E-2</v>
      </c>
      <c r="L73" s="33">
        <v>0</v>
      </c>
      <c r="M73" s="38">
        <f t="shared" si="11"/>
        <v>0</v>
      </c>
      <c r="N73" s="33">
        <f t="shared" si="12"/>
        <v>20230</v>
      </c>
      <c r="O73" s="38">
        <f t="shared" si="13"/>
        <v>5.4828603022484337E-2</v>
      </c>
      <c r="P73" s="33">
        <v>19420</v>
      </c>
      <c r="Q73" s="33">
        <v>385536</v>
      </c>
      <c r="R73" s="33">
        <v>385536</v>
      </c>
      <c r="S73" s="33">
        <v>34170</v>
      </c>
      <c r="T73" s="38">
        <f t="shared" si="14"/>
        <v>8.8629855577689237E-2</v>
      </c>
      <c r="U73" s="38">
        <f t="shared" si="15"/>
        <v>-0.2790937178166838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660454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55125</v>
      </c>
      <c r="K74" s="38">
        <f t="shared" si="10"/>
        <v>8.3465313254216036E-2</v>
      </c>
      <c r="L74" s="33">
        <v>0</v>
      </c>
      <c r="M74" s="38">
        <f t="shared" si="11"/>
        <v>0</v>
      </c>
      <c r="N74" s="33">
        <f t="shared" si="12"/>
        <v>251734</v>
      </c>
      <c r="O74" s="38">
        <f t="shared" si="13"/>
        <v>0.38115296447595137</v>
      </c>
      <c r="P74" s="33">
        <v>73712</v>
      </c>
      <c r="Q74" s="33">
        <v>4205469</v>
      </c>
      <c r="R74" s="33">
        <v>1910396</v>
      </c>
      <c r="S74" s="33">
        <v>262288</v>
      </c>
      <c r="T74" s="38">
        <f t="shared" si="14"/>
        <v>0.13729509483897578</v>
      </c>
      <c r="U74" s="38">
        <f t="shared" si="15"/>
        <v>-0.25215704362925984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5820000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4395663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420511</v>
      </c>
      <c r="K78" s="39">
        <f t="shared" si="10"/>
        <v>9.5664977046693522E-2</v>
      </c>
      <c r="L78" s="34">
        <f>SUM(L71:L77)</f>
        <v>0</v>
      </c>
      <c r="M78" s="39">
        <f t="shared" si="11"/>
        <v>0</v>
      </c>
      <c r="N78" s="34">
        <f t="shared" si="12"/>
        <v>975598</v>
      </c>
      <c r="O78" s="39">
        <f t="shared" si="13"/>
        <v>0.22194558591047586</v>
      </c>
      <c r="P78" s="34">
        <f>SUM(P71:P77)</f>
        <v>236982</v>
      </c>
      <c r="Q78" s="34">
        <f>SUM(Q71:Q77)</f>
        <v>8362919</v>
      </c>
      <c r="R78" s="34">
        <f>SUM(R71:R77)</f>
        <v>11258642</v>
      </c>
      <c r="S78" s="34">
        <f>SUM(S71:S77)</f>
        <v>728500</v>
      </c>
      <c r="T78" s="39">
        <f t="shared" si="14"/>
        <v>6.4705849959524428E-2</v>
      </c>
      <c r="U78" s="39">
        <f t="shared" si="15"/>
        <v>0.77444278468406891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133067</v>
      </c>
      <c r="K79" s="38">
        <f t="shared" si="10"/>
        <v>3.1393670212050653E-2</v>
      </c>
      <c r="L79" s="33">
        <v>0</v>
      </c>
      <c r="M79" s="38">
        <f t="shared" si="11"/>
        <v>0</v>
      </c>
      <c r="N79" s="33">
        <f t="shared" si="12"/>
        <v>516616</v>
      </c>
      <c r="O79" s="38">
        <f t="shared" si="13"/>
        <v>0.1218820017755624</v>
      </c>
      <c r="P79" s="33">
        <v>176458</v>
      </c>
      <c r="Q79" s="33">
        <v>3167489</v>
      </c>
      <c r="R79" s="33">
        <v>1426263</v>
      </c>
      <c r="S79" s="33">
        <v>888756</v>
      </c>
      <c r="T79" s="38">
        <f t="shared" si="14"/>
        <v>0.62313612566546284</v>
      </c>
      <c r="U79" s="38">
        <f t="shared" si="15"/>
        <v>-0.24589987419102566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10688340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402437</v>
      </c>
      <c r="K81" s="38">
        <f t="shared" si="10"/>
        <v>3.7651964664297731E-2</v>
      </c>
      <c r="L81" s="33">
        <v>0</v>
      </c>
      <c r="M81" s="38">
        <f t="shared" si="11"/>
        <v>0</v>
      </c>
      <c r="N81" s="33">
        <f t="shared" si="12"/>
        <v>1073834</v>
      </c>
      <c r="O81" s="38">
        <f t="shared" si="13"/>
        <v>0.10046779948991144</v>
      </c>
      <c r="P81" s="33">
        <v>440692</v>
      </c>
      <c r="Q81" s="33">
        <v>10784370</v>
      </c>
      <c r="R81" s="33">
        <v>11094370</v>
      </c>
      <c r="S81" s="33">
        <v>1258015</v>
      </c>
      <c r="T81" s="38">
        <f t="shared" si="14"/>
        <v>0.11339219802476391</v>
      </c>
      <c r="U81" s="38">
        <f t="shared" si="15"/>
        <v>-8.6806658618717836E-2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14926997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535504</v>
      </c>
      <c r="K84" s="39">
        <f t="shared" si="10"/>
        <v>3.587486485057912E-2</v>
      </c>
      <c r="L84" s="34">
        <f>SUM(L79:L83)</f>
        <v>0</v>
      </c>
      <c r="M84" s="39">
        <f t="shared" si="11"/>
        <v>0</v>
      </c>
      <c r="N84" s="34">
        <f t="shared" si="12"/>
        <v>1590450</v>
      </c>
      <c r="O84" s="39">
        <f t="shared" si="13"/>
        <v>0.10654855762347912</v>
      </c>
      <c r="P84" s="34">
        <f>SUM(P79:P83)</f>
        <v>617150</v>
      </c>
      <c r="Q84" s="34">
        <f>SUM(Q79:Q83)</f>
        <v>13951859</v>
      </c>
      <c r="R84" s="34">
        <f>SUM(R79:R83)</f>
        <v>12520633</v>
      </c>
      <c r="S84" s="34">
        <f>SUM(S79:S83)</f>
        <v>2146771</v>
      </c>
      <c r="T84" s="39">
        <f t="shared" si="14"/>
        <v>0.17145866347172703</v>
      </c>
      <c r="U84" s="39">
        <f t="shared" si="15"/>
        <v>-0.13229522806449001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88263388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3980239</v>
      </c>
      <c r="K85" s="39">
        <f t="shared" si="10"/>
        <v>4.50950172001102E-2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8269571</v>
      </c>
      <c r="O85" s="39">
        <f t="shared" si="13"/>
        <v>9.3691973392183853E-2</v>
      </c>
      <c r="P85" s="34">
        <f>SUM(P57,P59:P62,P64:P69,P71:P77,P79:P83)</f>
        <v>97906966</v>
      </c>
      <c r="Q85" s="34">
        <f>SUM(Q57,Q59:Q62,Q64:Q69,Q71:Q77,Q79:Q83)</f>
        <v>111048660</v>
      </c>
      <c r="R85" s="34">
        <f>SUM(R57,R59:R62,R64:R69,R71:R77,R79:R83)</f>
        <v>95484244</v>
      </c>
      <c r="S85" s="34">
        <f>SUM(S57,S59:S62,S64:S69,S71:S77,S79:S83)</f>
        <v>104469347</v>
      </c>
      <c r="T85" s="39">
        <f t="shared" si="14"/>
        <v>1.0941003732511094</v>
      </c>
      <c r="U85" s="39">
        <f t="shared" si="15"/>
        <v>-0.9593467230922057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777049788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12670432</v>
      </c>
      <c r="K88" s="38">
        <f t="shared" ref="K88:K99" si="18">IF(($E88      =0),0,($J88      /$E88      ))</f>
        <v>1.6305817459408404E-2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73663164</v>
      </c>
      <c r="O88" s="38">
        <f t="shared" ref="O88:O99" si="21">IF(($E88      =0),0,($N88      /$E88      ))</f>
        <v>9.479851244744178E-2</v>
      </c>
      <c r="P88" s="33">
        <v>25912522</v>
      </c>
      <c r="Q88" s="33">
        <v>577990053</v>
      </c>
      <c r="R88" s="33">
        <v>577990053</v>
      </c>
      <c r="S88" s="33">
        <v>88258112</v>
      </c>
      <c r="T88" s="38">
        <f t="shared" ref="T88:T99" si="22">IF(($R88      =0),0,($S88      /$R88      ))</f>
        <v>0.15269832333948488</v>
      </c>
      <c r="U88" s="38">
        <f t="shared" ref="U88:U99" si="23">IF(($P88      =0),0,(($J88      /$P88      )-1))</f>
        <v>-0.51103053573866719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870082000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27917812</v>
      </c>
      <c r="K89" s="38">
        <f t="shared" si="18"/>
        <v>3.2086414843658415E-2</v>
      </c>
      <c r="L89" s="33">
        <v>0</v>
      </c>
      <c r="M89" s="38">
        <f t="shared" si="19"/>
        <v>0</v>
      </c>
      <c r="N89" s="33">
        <f t="shared" si="20"/>
        <v>63044134</v>
      </c>
      <c r="O89" s="38">
        <f t="shared" si="21"/>
        <v>7.2457692493351197E-2</v>
      </c>
      <c r="P89" s="33">
        <v>319414213</v>
      </c>
      <c r="Q89" s="33">
        <v>1165150000</v>
      </c>
      <c r="R89" s="33">
        <v>1121045000</v>
      </c>
      <c r="S89" s="33">
        <v>1115894387</v>
      </c>
      <c r="T89" s="38">
        <f t="shared" si="22"/>
        <v>0.99540552520193215</v>
      </c>
      <c r="U89" s="38">
        <f t="shared" si="23"/>
        <v>-0.91259683863848595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255655076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8998950</v>
      </c>
      <c r="K90" s="38">
        <f t="shared" si="18"/>
        <v>3.5199574914757413E-2</v>
      </c>
      <c r="L90" s="33">
        <v>0</v>
      </c>
      <c r="M90" s="38">
        <f t="shared" si="19"/>
        <v>0</v>
      </c>
      <c r="N90" s="33">
        <f t="shared" si="20"/>
        <v>70005246</v>
      </c>
      <c r="O90" s="38">
        <f t="shared" si="21"/>
        <v>0.27382693547614129</v>
      </c>
      <c r="P90" s="33">
        <v>8087102</v>
      </c>
      <c r="Q90" s="33">
        <v>320741260</v>
      </c>
      <c r="R90" s="33">
        <v>320887440</v>
      </c>
      <c r="S90" s="33">
        <v>38400299</v>
      </c>
      <c r="T90" s="38">
        <f t="shared" si="22"/>
        <v>0.11966906214839695</v>
      </c>
      <c r="U90" s="38">
        <f t="shared" si="23"/>
        <v>0.11275336950121306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1902786864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49587194</v>
      </c>
      <c r="K91" s="39">
        <f t="shared" si="18"/>
        <v>2.6060298679884096E-2</v>
      </c>
      <c r="L91" s="34">
        <f>SUM(L88:L90)</f>
        <v>0</v>
      </c>
      <c r="M91" s="39">
        <f t="shared" si="19"/>
        <v>0</v>
      </c>
      <c r="N91" s="34">
        <f t="shared" si="20"/>
        <v>206712544</v>
      </c>
      <c r="O91" s="39">
        <f t="shared" si="21"/>
        <v>0.1086367306349031</v>
      </c>
      <c r="P91" s="34">
        <f>SUM(P88:P90)</f>
        <v>353413837</v>
      </c>
      <c r="Q91" s="34">
        <f>SUM(Q88:Q90)</f>
        <v>2063881313</v>
      </c>
      <c r="R91" s="34">
        <f>SUM(R88:R90)</f>
        <v>2019922493</v>
      </c>
      <c r="S91" s="34">
        <f>SUM(S88:S90)</f>
        <v>1242552798</v>
      </c>
      <c r="T91" s="39">
        <f t="shared" si="22"/>
        <v>0.61514875066050367</v>
      </c>
      <c r="U91" s="39">
        <f t="shared" si="23"/>
        <v>-0.85969085302112835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757670</v>
      </c>
      <c r="E92" s="33">
        <v>602439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91336</v>
      </c>
      <c r="K92" s="38">
        <f t="shared" si="18"/>
        <v>0.15161037051054133</v>
      </c>
      <c r="L92" s="33">
        <v>0</v>
      </c>
      <c r="M92" s="38">
        <f t="shared" si="19"/>
        <v>0</v>
      </c>
      <c r="N92" s="33">
        <f t="shared" si="20"/>
        <v>491939</v>
      </c>
      <c r="O92" s="38">
        <f t="shared" si="21"/>
        <v>0.81657893994246722</v>
      </c>
      <c r="P92" s="33">
        <v>105021</v>
      </c>
      <c r="Q92" s="33">
        <v>384486</v>
      </c>
      <c r="R92" s="33">
        <v>384486</v>
      </c>
      <c r="S92" s="33">
        <v>469636</v>
      </c>
      <c r="T92" s="38">
        <f t="shared" si="22"/>
        <v>1.2214645006580214</v>
      </c>
      <c r="U92" s="38">
        <f t="shared" si="23"/>
        <v>-0.13030727187895752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73320512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20393696</v>
      </c>
      <c r="K93" s="38">
        <f t="shared" si="18"/>
        <v>0.2781444843156578</v>
      </c>
      <c r="L93" s="33">
        <v>0</v>
      </c>
      <c r="M93" s="38">
        <f t="shared" si="19"/>
        <v>0</v>
      </c>
      <c r="N93" s="33">
        <f t="shared" si="20"/>
        <v>49375666</v>
      </c>
      <c r="O93" s="38">
        <f t="shared" si="21"/>
        <v>0.67342227506540053</v>
      </c>
      <c r="P93" s="33">
        <v>32230102</v>
      </c>
      <c r="Q93" s="33">
        <v>47590128</v>
      </c>
      <c r="R93" s="33">
        <v>37883034</v>
      </c>
      <c r="S93" s="33">
        <v>33005057</v>
      </c>
      <c r="T93" s="38">
        <f t="shared" si="22"/>
        <v>0.87123584135315035</v>
      </c>
      <c r="U93" s="38">
        <f t="shared" si="23"/>
        <v>-0.36724692959395533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1196492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99052</v>
      </c>
      <c r="K94" s="38">
        <f t="shared" si="18"/>
        <v>8.2785342484529775E-2</v>
      </c>
      <c r="L94" s="33">
        <v>0</v>
      </c>
      <c r="M94" s="38">
        <f t="shared" si="19"/>
        <v>0</v>
      </c>
      <c r="N94" s="33">
        <f t="shared" si="20"/>
        <v>197047</v>
      </c>
      <c r="O94" s="38">
        <f t="shared" si="21"/>
        <v>0.16468726911671788</v>
      </c>
      <c r="P94" s="33">
        <v>43369</v>
      </c>
      <c r="Q94" s="33">
        <v>35130133</v>
      </c>
      <c r="R94" s="33">
        <v>6196372</v>
      </c>
      <c r="S94" s="33">
        <v>120705</v>
      </c>
      <c r="T94" s="38">
        <f t="shared" si="22"/>
        <v>1.94799472981932E-2</v>
      </c>
      <c r="U94" s="38">
        <f t="shared" si="23"/>
        <v>1.2839355299868571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75119443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20584084</v>
      </c>
      <c r="K96" s="39">
        <f t="shared" si="18"/>
        <v>0.27401805947895541</v>
      </c>
      <c r="L96" s="34">
        <f>SUM(L92:L95)</f>
        <v>0</v>
      </c>
      <c r="M96" s="39">
        <f t="shared" si="19"/>
        <v>0</v>
      </c>
      <c r="N96" s="34">
        <f t="shared" si="20"/>
        <v>50064652</v>
      </c>
      <c r="O96" s="39">
        <f t="shared" si="21"/>
        <v>0.66646729529131354</v>
      </c>
      <c r="P96" s="34">
        <f>SUM(P92:P95)</f>
        <v>32378492</v>
      </c>
      <c r="Q96" s="34">
        <f>SUM(Q92:Q95)</f>
        <v>83104747</v>
      </c>
      <c r="R96" s="34">
        <f>SUM(R92:R95)</f>
        <v>44463892</v>
      </c>
      <c r="S96" s="34">
        <f>SUM(S92:S95)</f>
        <v>33595398</v>
      </c>
      <c r="T96" s="39">
        <f t="shared" si="22"/>
        <v>0.75556584205449218</v>
      </c>
      <c r="U96" s="39">
        <f t="shared" si="23"/>
        <v>-0.36426674843287943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61192482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-990015</v>
      </c>
      <c r="K97" s="38">
        <f t="shared" si="18"/>
        <v>-1.6178703128923583E-2</v>
      </c>
      <c r="L97" s="33">
        <v>0</v>
      </c>
      <c r="M97" s="38">
        <f t="shared" si="19"/>
        <v>0</v>
      </c>
      <c r="N97" s="33">
        <f t="shared" si="20"/>
        <v>26713847</v>
      </c>
      <c r="O97" s="38">
        <f t="shared" si="21"/>
        <v>0.43655439568540461</v>
      </c>
      <c r="P97" s="33">
        <v>121505902</v>
      </c>
      <c r="Q97" s="33">
        <v>32740976</v>
      </c>
      <c r="R97" s="33">
        <v>28586261</v>
      </c>
      <c r="S97" s="33">
        <v>129485337</v>
      </c>
      <c r="T97" s="38">
        <f t="shared" si="22"/>
        <v>4.529635302777093</v>
      </c>
      <c r="U97" s="38">
        <f t="shared" si="23"/>
        <v>-1.0081478758126499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7184350</v>
      </c>
      <c r="K99" s="38">
        <f t="shared" si="18"/>
        <v>25.236581424757624</v>
      </c>
      <c r="L99" s="33">
        <v>0</v>
      </c>
      <c r="M99" s="38">
        <f t="shared" si="19"/>
        <v>0</v>
      </c>
      <c r="N99" s="33">
        <f t="shared" si="20"/>
        <v>7243599</v>
      </c>
      <c r="O99" s="38">
        <f t="shared" si="21"/>
        <v>25.444706336939721</v>
      </c>
      <c r="P99" s="33">
        <v>1585228</v>
      </c>
      <c r="Q99" s="33">
        <v>71499</v>
      </c>
      <c r="R99" s="33">
        <v>342395</v>
      </c>
      <c r="S99" s="33">
        <v>4726621</v>
      </c>
      <c r="T99" s="38">
        <f t="shared" si="22"/>
        <v>13.804585347332759</v>
      </c>
      <c r="U99" s="38">
        <f t="shared" si="23"/>
        <v>3.5320610032121564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105213712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60479836</v>
      </c>
      <c r="K100" s="38">
        <f>IF(($E100     =0),0,($J100     /$E100     ))</f>
        <v>0.57482845962130869</v>
      </c>
      <c r="L100" s="33">
        <v>0</v>
      </c>
      <c r="M100" s="38">
        <f>IF(($E100     =0),0,($L100     /$E100     ))</f>
        <v>0</v>
      </c>
      <c r="N100" s="33">
        <f>$F100     +$H100     +$J100</f>
        <v>105507823</v>
      </c>
      <c r="O100" s="38">
        <f>IF(($E100     =0),0,($N100     /$E100     ))</f>
        <v>1.0027953675847878</v>
      </c>
      <c r="P100" s="33">
        <v>24954485</v>
      </c>
      <c r="Q100" s="33">
        <v>104873160</v>
      </c>
      <c r="R100" s="33">
        <v>104873160</v>
      </c>
      <c r="S100" s="33">
        <v>103559251</v>
      </c>
      <c r="T100" s="38">
        <f>IF(($R100     =0),0,($S100     /$R100     ))</f>
        <v>0.98747144645970431</v>
      </c>
      <c r="U100" s="38">
        <f>IF(($P100     =0),0,(($J100     /$P100     )-1))</f>
        <v>1.4236058568229319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166690874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66674171</v>
      </c>
      <c r="K101" s="39">
        <f>IF(($E101     =0),0,($J101     /$E101     ))</f>
        <v>0.39998693029829574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139465269</v>
      </c>
      <c r="O101" s="39">
        <f>IF(($E101     =0),0,($N101     /$E101     ))</f>
        <v>0.83667009268905745</v>
      </c>
      <c r="P101" s="34">
        <f>SUM(P97:P100)</f>
        <v>148045615</v>
      </c>
      <c r="Q101" s="34">
        <f>SUM(Q97:Q100)</f>
        <v>137685635</v>
      </c>
      <c r="R101" s="34">
        <f>SUM(R97:R100)</f>
        <v>133801816</v>
      </c>
      <c r="S101" s="34">
        <f>SUM(S97:S100)</f>
        <v>237771209</v>
      </c>
      <c r="T101" s="39">
        <f>IF(($R101     =0),0,($S101     /$R101     ))</f>
        <v>1.7770402234301514</v>
      </c>
      <c r="U101" s="39">
        <f>IF(($P101     =0),0,(($J101     /$P101     )-1))</f>
        <v>-0.54963765053088531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2144597181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136845449</v>
      </c>
      <c r="K102" s="39">
        <f>IF(($E102     =0),0,($J102     /$E102     ))</f>
        <v>6.3809395168649155E-2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396242465</v>
      </c>
      <c r="O102" s="39">
        <f>IF(($E102     =0),0,($N102     /$E102     ))</f>
        <v>0.18476311939160384</v>
      </c>
      <c r="P102" s="34">
        <f>SUM(P88:P90,P92:P95,P97:P100)</f>
        <v>533837944</v>
      </c>
      <c r="Q102" s="34">
        <f>SUM(Q88:Q90,Q92:Q95,Q97:Q100)</f>
        <v>2284671695</v>
      </c>
      <c r="R102" s="34">
        <f>SUM(R88:R90,R92:R95,R97:R100)</f>
        <v>2198188201</v>
      </c>
      <c r="S102" s="34">
        <f>SUM(S88:S90,S92:S95,S97:S100)</f>
        <v>1513919405</v>
      </c>
      <c r="T102" s="39">
        <f>IF(($R102     =0),0,($S102     /$R102     ))</f>
        <v>0.68871236971942973</v>
      </c>
      <c r="U102" s="39">
        <f>IF(($P102     =0),0,(($J102     /$P102     )-1))</f>
        <v>-0.74365732046952437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15058774</v>
      </c>
      <c r="K105" s="38">
        <f t="shared" ref="K105:K136" si="26">IF(($E105     =0),0,($J105     /$E105     ))</f>
        <v>0.19604817501523208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27569469</v>
      </c>
      <c r="O105" s="38">
        <f t="shared" ref="O105:O136" si="29">IF(($E105     =0),0,($N105     /$E105     ))</f>
        <v>0.35892324857183028</v>
      </c>
      <c r="P105" s="33">
        <v>18882722</v>
      </c>
      <c r="Q105" s="33">
        <v>81069860</v>
      </c>
      <c r="R105" s="33">
        <v>81069860</v>
      </c>
      <c r="S105" s="33">
        <v>25190481</v>
      </c>
      <c r="T105" s="38">
        <f t="shared" ref="T105:T136" si="30">IF(($R105     =0),0,($S105     /$R105     ))</f>
        <v>0.31072560135172306</v>
      </c>
      <c r="U105" s="38">
        <f t="shared" ref="U105:U136" si="31">IF(($P105     =0),0,(($J105     /$P105     )-1))</f>
        <v>-0.20251042196141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15058774</v>
      </c>
      <c r="K106" s="39">
        <f t="shared" si="26"/>
        <v>0.19604817501523208</v>
      </c>
      <c r="L106" s="34">
        <f>L105</f>
        <v>0</v>
      </c>
      <c r="M106" s="39">
        <f t="shared" si="27"/>
        <v>0</v>
      </c>
      <c r="N106" s="34">
        <f t="shared" si="28"/>
        <v>27569469</v>
      </c>
      <c r="O106" s="39">
        <f t="shared" si="29"/>
        <v>0.35892324857183028</v>
      </c>
      <c r="P106" s="34">
        <f>P105</f>
        <v>18882722</v>
      </c>
      <c r="Q106" s="34">
        <f>Q105</f>
        <v>81069860</v>
      </c>
      <c r="R106" s="34">
        <f>R105</f>
        <v>81069860</v>
      </c>
      <c r="S106" s="34">
        <f>S105</f>
        <v>25190481</v>
      </c>
      <c r="T106" s="39">
        <f t="shared" si="30"/>
        <v>0.31072560135172306</v>
      </c>
      <c r="U106" s="39">
        <f t="shared" si="31"/>
        <v>-0.20251042196141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11541</v>
      </c>
      <c r="K107" s="38">
        <f t="shared" si="26"/>
        <v>0.46739834764296129</v>
      </c>
      <c r="L107" s="33">
        <v>0</v>
      </c>
      <c r="M107" s="38">
        <f t="shared" si="27"/>
        <v>0</v>
      </c>
      <c r="N107" s="33">
        <f t="shared" si="28"/>
        <v>33707</v>
      </c>
      <c r="O107" s="38">
        <f t="shared" si="29"/>
        <v>1.3650980074518062</v>
      </c>
      <c r="P107" s="33">
        <v>41491</v>
      </c>
      <c r="Q107" s="33">
        <v>295174</v>
      </c>
      <c r="R107" s="33">
        <v>23766</v>
      </c>
      <c r="S107" s="33">
        <v>63427</v>
      </c>
      <c r="T107" s="38">
        <f t="shared" si="30"/>
        <v>2.6688125894134478</v>
      </c>
      <c r="U107" s="38">
        <f t="shared" si="31"/>
        <v>-0.72184329131618907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168000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9320</v>
      </c>
      <c r="K110" s="38">
        <f t="shared" si="26"/>
        <v>5.5476190476190478E-2</v>
      </c>
      <c r="L110" s="33">
        <v>0</v>
      </c>
      <c r="M110" s="38">
        <f t="shared" si="27"/>
        <v>0</v>
      </c>
      <c r="N110" s="33">
        <f t="shared" si="28"/>
        <v>44835</v>
      </c>
      <c r="O110" s="38">
        <f t="shared" si="29"/>
        <v>0.26687499999999997</v>
      </c>
      <c r="P110" s="33">
        <v>1614</v>
      </c>
      <c r="Q110" s="33">
        <v>426842</v>
      </c>
      <c r="R110" s="33">
        <v>426842</v>
      </c>
      <c r="S110" s="33">
        <v>3802</v>
      </c>
      <c r="T110" s="38">
        <f t="shared" si="30"/>
        <v>8.907277165789684E-3</v>
      </c>
      <c r="U110" s="38">
        <f t="shared" si="31"/>
        <v>4.7744733581164809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192692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20861</v>
      </c>
      <c r="K112" s="39">
        <f t="shared" si="26"/>
        <v>0.10826085151433376</v>
      </c>
      <c r="L112" s="34">
        <f>SUM(L107:L111)</f>
        <v>0</v>
      </c>
      <c r="M112" s="39">
        <f t="shared" si="27"/>
        <v>0</v>
      </c>
      <c r="N112" s="34">
        <f t="shared" si="28"/>
        <v>78542</v>
      </c>
      <c r="O112" s="39">
        <f t="shared" si="29"/>
        <v>0.40760384447719678</v>
      </c>
      <c r="P112" s="34">
        <f>SUM(P107:P111)</f>
        <v>43105</v>
      </c>
      <c r="Q112" s="34">
        <f>SUM(Q107:Q111)</f>
        <v>732016</v>
      </c>
      <c r="R112" s="34">
        <f>SUM(R107:R111)</f>
        <v>460608</v>
      </c>
      <c r="S112" s="34">
        <f>SUM(S107:S111)</f>
        <v>67229</v>
      </c>
      <c r="T112" s="39">
        <f t="shared" si="30"/>
        <v>0.1459570828122829</v>
      </c>
      <c r="U112" s="39">
        <f t="shared" si="31"/>
        <v>-0.51604222247999076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919902</v>
      </c>
      <c r="K113" s="38">
        <f t="shared" si="26"/>
        <v>45.995100000000001</v>
      </c>
      <c r="L113" s="33">
        <v>0</v>
      </c>
      <c r="M113" s="38">
        <f t="shared" si="27"/>
        <v>0</v>
      </c>
      <c r="N113" s="33">
        <f t="shared" si="28"/>
        <v>1379436</v>
      </c>
      <c r="O113" s="38">
        <f t="shared" si="29"/>
        <v>68.971800000000002</v>
      </c>
      <c r="P113" s="33">
        <v>395016</v>
      </c>
      <c r="Q113" s="33">
        <v>30000</v>
      </c>
      <c r="R113" s="33">
        <v>30000</v>
      </c>
      <c r="S113" s="33">
        <v>3374974</v>
      </c>
      <c r="T113" s="38">
        <f t="shared" si="30"/>
        <v>112.49913333333333</v>
      </c>
      <c r="U113" s="38">
        <f t="shared" si="31"/>
        <v>1.3287714928002918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1443450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17267</v>
      </c>
      <c r="K114" s="38">
        <f t="shared" si="26"/>
        <v>1.1962312515154665E-2</v>
      </c>
      <c r="L114" s="33">
        <v>0</v>
      </c>
      <c r="M114" s="38">
        <f t="shared" si="27"/>
        <v>0</v>
      </c>
      <c r="N114" s="33">
        <f t="shared" si="28"/>
        <v>54917</v>
      </c>
      <c r="O114" s="38">
        <f t="shared" si="29"/>
        <v>3.8045654508296098E-2</v>
      </c>
      <c r="P114" s="33">
        <v>11100</v>
      </c>
      <c r="Q114" s="33">
        <v>116720</v>
      </c>
      <c r="R114" s="33">
        <v>116720</v>
      </c>
      <c r="S114" s="33">
        <v>66358</v>
      </c>
      <c r="T114" s="38">
        <f t="shared" si="30"/>
        <v>0.56852296093214527</v>
      </c>
      <c r="U114" s="38">
        <f t="shared" si="31"/>
        <v>0.55558558558558557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3258465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9515381</v>
      </c>
      <c r="K117" s="38">
        <f t="shared" si="26"/>
        <v>2.9202035314174006</v>
      </c>
      <c r="L117" s="33">
        <v>0</v>
      </c>
      <c r="M117" s="38">
        <f t="shared" si="27"/>
        <v>0</v>
      </c>
      <c r="N117" s="33">
        <f t="shared" si="28"/>
        <v>12647397</v>
      </c>
      <c r="O117" s="38">
        <f t="shared" si="29"/>
        <v>3.8813972223117328</v>
      </c>
      <c r="P117" s="33">
        <v>1645905</v>
      </c>
      <c r="Q117" s="33">
        <v>3315839</v>
      </c>
      <c r="R117" s="33">
        <v>5163577</v>
      </c>
      <c r="S117" s="33">
        <v>17541026</v>
      </c>
      <c r="T117" s="38">
        <f t="shared" si="30"/>
        <v>3.3970687374275625</v>
      </c>
      <c r="U117" s="38">
        <f t="shared" si="31"/>
        <v>4.781245576142001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4721915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10452550</v>
      </c>
      <c r="K121" s="39">
        <f t="shared" si="26"/>
        <v>2.2136251923213357</v>
      </c>
      <c r="L121" s="34">
        <f>SUM(L113:L120)</f>
        <v>0</v>
      </c>
      <c r="M121" s="39">
        <f t="shared" si="27"/>
        <v>0</v>
      </c>
      <c r="N121" s="34">
        <f t="shared" si="28"/>
        <v>14081750</v>
      </c>
      <c r="O121" s="39">
        <f t="shared" si="29"/>
        <v>2.9822116662413447</v>
      </c>
      <c r="P121" s="34">
        <f>SUM(P113:P120)</f>
        <v>2052021</v>
      </c>
      <c r="Q121" s="34">
        <f>SUM(Q113:Q120)</f>
        <v>3462559</v>
      </c>
      <c r="R121" s="34">
        <f>SUM(R113:R120)</f>
        <v>5310297</v>
      </c>
      <c r="S121" s="34">
        <f>SUM(S113:S120)</f>
        <v>20982358</v>
      </c>
      <c r="T121" s="39">
        <f t="shared" si="30"/>
        <v>3.9512588467274052</v>
      </c>
      <c r="U121" s="39">
        <f t="shared" si="31"/>
        <v>4.0937831532913158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577362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109130</v>
      </c>
      <c r="K122" s="38">
        <f t="shared" si="26"/>
        <v>0.18901486415801524</v>
      </c>
      <c r="L122" s="33">
        <v>0</v>
      </c>
      <c r="M122" s="38">
        <f t="shared" si="27"/>
        <v>0</v>
      </c>
      <c r="N122" s="33">
        <f t="shared" si="28"/>
        <v>176116</v>
      </c>
      <c r="O122" s="38">
        <f t="shared" si="29"/>
        <v>0.30503566220153039</v>
      </c>
      <c r="P122" s="33">
        <v>42282</v>
      </c>
      <c r="Q122" s="33">
        <v>873187</v>
      </c>
      <c r="R122" s="33">
        <v>563187</v>
      </c>
      <c r="S122" s="33">
        <v>160019</v>
      </c>
      <c r="T122" s="38">
        <f t="shared" si="30"/>
        <v>0.28413120331257646</v>
      </c>
      <c r="U122" s="38">
        <f t="shared" si="31"/>
        <v>1.5810037368147203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45560</v>
      </c>
      <c r="K123" s="38">
        <f t="shared" si="26"/>
        <v>2.9650609607682607E-2</v>
      </c>
      <c r="L123" s="33">
        <v>0</v>
      </c>
      <c r="M123" s="38">
        <f t="shared" si="27"/>
        <v>0</v>
      </c>
      <c r="N123" s="33">
        <f t="shared" si="28"/>
        <v>119174</v>
      </c>
      <c r="O123" s="38">
        <f t="shared" si="29"/>
        <v>7.7558861926821043E-2</v>
      </c>
      <c r="P123" s="33">
        <v>42976</v>
      </c>
      <c r="Q123" s="33">
        <v>0</v>
      </c>
      <c r="R123" s="33">
        <v>1462000</v>
      </c>
      <c r="S123" s="33">
        <v>128702</v>
      </c>
      <c r="T123" s="38">
        <f t="shared" si="30"/>
        <v>8.8031463748290018E-2</v>
      </c>
      <c r="U123" s="38">
        <f t="shared" si="31"/>
        <v>6.0126582278481111E-2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7616980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1696898</v>
      </c>
      <c r="K124" s="38">
        <f t="shared" si="26"/>
        <v>0.22277831896630948</v>
      </c>
      <c r="L124" s="33">
        <v>0</v>
      </c>
      <c r="M124" s="38">
        <f t="shared" si="27"/>
        <v>0</v>
      </c>
      <c r="N124" s="33">
        <f t="shared" si="28"/>
        <v>5226340</v>
      </c>
      <c r="O124" s="38">
        <f t="shared" si="29"/>
        <v>0.68614332714540405</v>
      </c>
      <c r="P124" s="33">
        <v>1426769</v>
      </c>
      <c r="Q124" s="33">
        <v>14371068</v>
      </c>
      <c r="R124" s="33">
        <v>10768507</v>
      </c>
      <c r="S124" s="33">
        <v>6803089</v>
      </c>
      <c r="T124" s="38">
        <f t="shared" si="30"/>
        <v>0.63175786578399407</v>
      </c>
      <c r="U124" s="38">
        <f t="shared" si="31"/>
        <v>0.1893291766221441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9730904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1851588</v>
      </c>
      <c r="K126" s="39">
        <f t="shared" si="26"/>
        <v>0.19027913542256711</v>
      </c>
      <c r="L126" s="34">
        <f>SUM(L122:L125)</f>
        <v>0</v>
      </c>
      <c r="M126" s="39">
        <f t="shared" si="27"/>
        <v>0</v>
      </c>
      <c r="N126" s="34">
        <f t="shared" si="28"/>
        <v>5521630</v>
      </c>
      <c r="O126" s="39">
        <f t="shared" si="29"/>
        <v>0.56743237832785109</v>
      </c>
      <c r="P126" s="34">
        <f>SUM(P122:P125)</f>
        <v>1512027</v>
      </c>
      <c r="Q126" s="34">
        <f>SUM(Q122:Q125)</f>
        <v>15244255</v>
      </c>
      <c r="R126" s="34">
        <f>SUM(R122:R125)</f>
        <v>12793694</v>
      </c>
      <c r="S126" s="34">
        <f>SUM(S122:S125)</f>
        <v>7091810</v>
      </c>
      <c r="T126" s="39">
        <f t="shared" si="30"/>
        <v>0.55432074582993773</v>
      </c>
      <c r="U126" s="39">
        <f t="shared" si="31"/>
        <v>0.22457337071361816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236602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75474</v>
      </c>
      <c r="K127" s="38">
        <f t="shared" si="26"/>
        <v>0.31899138637881336</v>
      </c>
      <c r="L127" s="33">
        <v>0</v>
      </c>
      <c r="M127" s="38">
        <f t="shared" si="27"/>
        <v>0</v>
      </c>
      <c r="N127" s="33">
        <f t="shared" si="28"/>
        <v>75474</v>
      </c>
      <c r="O127" s="38">
        <f t="shared" si="29"/>
        <v>0.31899138637881336</v>
      </c>
      <c r="P127" s="33">
        <v>28449</v>
      </c>
      <c r="Q127" s="33">
        <v>0</v>
      </c>
      <c r="R127" s="33">
        <v>44856</v>
      </c>
      <c r="S127" s="33">
        <v>69555</v>
      </c>
      <c r="T127" s="38">
        <f t="shared" si="30"/>
        <v>1.5506286784376673</v>
      </c>
      <c r="U127" s="38">
        <f t="shared" si="31"/>
        <v>1.6529579247073709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491759</v>
      </c>
      <c r="K128" s="38">
        <f t="shared" si="26"/>
        <v>0.28940602082979</v>
      </c>
      <c r="L128" s="33">
        <v>0</v>
      </c>
      <c r="M128" s="38">
        <f t="shared" si="27"/>
        <v>0</v>
      </c>
      <c r="N128" s="33">
        <f t="shared" si="28"/>
        <v>1091683</v>
      </c>
      <c r="O128" s="38">
        <f t="shared" si="29"/>
        <v>0.64246843075068816</v>
      </c>
      <c r="P128" s="33">
        <v>258313</v>
      </c>
      <c r="Q128" s="33">
        <v>1603018</v>
      </c>
      <c r="R128" s="33">
        <v>1603019</v>
      </c>
      <c r="S128" s="33">
        <v>698180</v>
      </c>
      <c r="T128" s="38">
        <f t="shared" si="30"/>
        <v>0.43554068916213717</v>
      </c>
      <c r="U128" s="38">
        <f t="shared" si="31"/>
        <v>0.90373306802212827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500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500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2637057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1253052</v>
      </c>
      <c r="K130" s="38">
        <f t="shared" si="26"/>
        <v>0.47517061633480051</v>
      </c>
      <c r="L130" s="33">
        <v>0</v>
      </c>
      <c r="M130" s="38">
        <f t="shared" si="27"/>
        <v>0</v>
      </c>
      <c r="N130" s="33">
        <f t="shared" si="28"/>
        <v>2930467</v>
      </c>
      <c r="O130" s="38">
        <f t="shared" si="29"/>
        <v>1.1112641857949981</v>
      </c>
      <c r="P130" s="33">
        <v>564946</v>
      </c>
      <c r="Q130" s="33">
        <v>4016495</v>
      </c>
      <c r="R130" s="33">
        <v>2570394</v>
      </c>
      <c r="S130" s="33">
        <v>1787233</v>
      </c>
      <c r="T130" s="38">
        <f t="shared" si="30"/>
        <v>0.6953148038783159</v>
      </c>
      <c r="U130" s="38">
        <f t="shared" si="31"/>
        <v>1.2180031365829653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4572860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1820785</v>
      </c>
      <c r="K132" s="39">
        <f t="shared" si="26"/>
        <v>0.39817204112962129</v>
      </c>
      <c r="L132" s="34">
        <f>SUM(L127:L131)</f>
        <v>0</v>
      </c>
      <c r="M132" s="39">
        <f t="shared" si="27"/>
        <v>0</v>
      </c>
      <c r="N132" s="34">
        <f t="shared" si="28"/>
        <v>4098124</v>
      </c>
      <c r="O132" s="39">
        <f t="shared" si="29"/>
        <v>0.89618400738268833</v>
      </c>
      <c r="P132" s="34">
        <f>SUM(P127:P131)</f>
        <v>851708</v>
      </c>
      <c r="Q132" s="34">
        <f>SUM(Q127:Q131)</f>
        <v>5619513</v>
      </c>
      <c r="R132" s="34">
        <f>SUM(R127:R131)</f>
        <v>4218269</v>
      </c>
      <c r="S132" s="34">
        <f>SUM(S127:S131)</f>
        <v>2554968</v>
      </c>
      <c r="T132" s="39">
        <f t="shared" si="30"/>
        <v>0.60569110220329714</v>
      </c>
      <c r="U132" s="39">
        <f t="shared" si="31"/>
        <v>1.1378042709473202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3903431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1402466</v>
      </c>
      <c r="K133" s="38">
        <f t="shared" si="26"/>
        <v>0.35929058307934736</v>
      </c>
      <c r="L133" s="33">
        <v>0</v>
      </c>
      <c r="M133" s="38">
        <f t="shared" si="27"/>
        <v>0</v>
      </c>
      <c r="N133" s="33">
        <f t="shared" si="28"/>
        <v>3297657</v>
      </c>
      <c r="O133" s="38">
        <f t="shared" si="29"/>
        <v>0.84480986086343013</v>
      </c>
      <c r="P133" s="33">
        <v>963148</v>
      </c>
      <c r="Q133" s="33">
        <v>14176443</v>
      </c>
      <c r="R133" s="33">
        <v>9676443</v>
      </c>
      <c r="S133" s="33">
        <v>3940738</v>
      </c>
      <c r="T133" s="38">
        <f t="shared" si="30"/>
        <v>0.40725068085452476</v>
      </c>
      <c r="U133" s="38">
        <f t="shared" si="31"/>
        <v>0.45612719955811576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1178338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359262</v>
      </c>
      <c r="K134" s="38">
        <f t="shared" si="26"/>
        <v>0.3048887500869869</v>
      </c>
      <c r="L134" s="33">
        <v>0</v>
      </c>
      <c r="M134" s="38">
        <f t="shared" si="27"/>
        <v>0</v>
      </c>
      <c r="N134" s="33">
        <f t="shared" si="28"/>
        <v>815380</v>
      </c>
      <c r="O134" s="38">
        <f t="shared" si="29"/>
        <v>0.69197462867190906</v>
      </c>
      <c r="P134" s="33">
        <v>467409</v>
      </c>
      <c r="Q134" s="33">
        <v>1244396</v>
      </c>
      <c r="R134" s="33">
        <v>1215378</v>
      </c>
      <c r="S134" s="33">
        <v>840045</v>
      </c>
      <c r="T134" s="38">
        <f t="shared" si="30"/>
        <v>0.69118002794192424</v>
      </c>
      <c r="U134" s="38">
        <f t="shared" si="31"/>
        <v>-0.23137551908499832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5081769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1761728</v>
      </c>
      <c r="K137" s="39">
        <f t="shared" ref="K137:K170" si="34">IF(($E137     =0),0,($J137     /$E137     ))</f>
        <v>0.34667612793891261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4113037</v>
      </c>
      <c r="O137" s="39">
        <f t="shared" ref="O137:O170" si="37">IF(($E137     =0),0,($N137     /$E137     ))</f>
        <v>0.80937110679371693</v>
      </c>
      <c r="P137" s="34">
        <f>SUM(P133:P136)</f>
        <v>1430557</v>
      </c>
      <c r="Q137" s="34">
        <f>SUM(Q133:Q136)</f>
        <v>15420839</v>
      </c>
      <c r="R137" s="34">
        <f>SUM(R133:R136)</f>
        <v>10891821</v>
      </c>
      <c r="S137" s="34">
        <f>SUM(S133:S136)</f>
        <v>4780783</v>
      </c>
      <c r="T137" s="39">
        <f t="shared" ref="T137:T170" si="38">IF(($R137     =0),0,($S137     /$R137     ))</f>
        <v>0.43893330601007857</v>
      </c>
      <c r="U137" s="39">
        <f t="shared" ref="U137:U170" si="39">IF(($P137     =0),0,(($J137     /$P137     )-1))</f>
        <v>0.23149794101178767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34465226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11657232</v>
      </c>
      <c r="K139" s="38">
        <f t="shared" si="34"/>
        <v>0.3382317005552205</v>
      </c>
      <c r="L139" s="33">
        <v>0</v>
      </c>
      <c r="M139" s="38">
        <f t="shared" si="35"/>
        <v>0</v>
      </c>
      <c r="N139" s="33">
        <f t="shared" si="36"/>
        <v>27545274</v>
      </c>
      <c r="O139" s="38">
        <f t="shared" si="37"/>
        <v>0.79921930585918688</v>
      </c>
      <c r="P139" s="33">
        <v>24799459</v>
      </c>
      <c r="Q139" s="33">
        <v>25751156</v>
      </c>
      <c r="R139" s="33">
        <v>27042553</v>
      </c>
      <c r="S139" s="33">
        <v>24961089</v>
      </c>
      <c r="T139" s="38">
        <f t="shared" si="38"/>
        <v>0.92303004823546064</v>
      </c>
      <c r="U139" s="38">
        <f t="shared" si="39"/>
        <v>-0.52994006845068675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11181474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84725</v>
      </c>
      <c r="K140" s="38">
        <f t="shared" si="34"/>
        <v>7.5772657522612851E-3</v>
      </c>
      <c r="L140" s="33">
        <v>0</v>
      </c>
      <c r="M140" s="38">
        <f t="shared" si="35"/>
        <v>0</v>
      </c>
      <c r="N140" s="33">
        <f t="shared" si="36"/>
        <v>263010</v>
      </c>
      <c r="O140" s="38">
        <f t="shared" si="37"/>
        <v>2.3521943529091066E-2</v>
      </c>
      <c r="P140" s="33">
        <v>40950</v>
      </c>
      <c r="Q140" s="33">
        <v>13967124</v>
      </c>
      <c r="R140" s="33">
        <v>13967124</v>
      </c>
      <c r="S140" s="33">
        <v>129750</v>
      </c>
      <c r="T140" s="38">
        <f t="shared" si="38"/>
        <v>9.2896719467801675E-3</v>
      </c>
      <c r="U140" s="38">
        <f t="shared" si="39"/>
        <v>1.0689865689865692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441794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122500</v>
      </c>
      <c r="K141" s="38">
        <f t="shared" si="34"/>
        <v>0.27727855063672208</v>
      </c>
      <c r="L141" s="33">
        <v>0</v>
      </c>
      <c r="M141" s="38">
        <f t="shared" si="35"/>
        <v>0</v>
      </c>
      <c r="N141" s="33">
        <f t="shared" si="36"/>
        <v>510000</v>
      </c>
      <c r="O141" s="38">
        <f t="shared" si="37"/>
        <v>1.1543841699977817</v>
      </c>
      <c r="P141" s="33">
        <v>92100</v>
      </c>
      <c r="Q141" s="33">
        <v>363088</v>
      </c>
      <c r="R141" s="33">
        <v>363088</v>
      </c>
      <c r="S141" s="33">
        <v>262100</v>
      </c>
      <c r="T141" s="38">
        <f t="shared" si="38"/>
        <v>0.72186357026395809</v>
      </c>
      <c r="U141" s="38">
        <f t="shared" si="39"/>
        <v>0.33007600434310524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0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545890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1536150</v>
      </c>
      <c r="O142" s="38">
        <f t="shared" si="37"/>
        <v>0</v>
      </c>
      <c r="P142" s="33">
        <v>587090</v>
      </c>
      <c r="Q142" s="33">
        <v>750000</v>
      </c>
      <c r="R142" s="33">
        <v>750000</v>
      </c>
      <c r="S142" s="33">
        <v>1940430</v>
      </c>
      <c r="T142" s="38">
        <f t="shared" si="38"/>
        <v>2.58724</v>
      </c>
      <c r="U142" s="38">
        <f t="shared" si="39"/>
        <v>-7.0176633906215424E-2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46088494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12410347</v>
      </c>
      <c r="K144" s="39">
        <f t="shared" si="34"/>
        <v>0.26927213113103676</v>
      </c>
      <c r="L144" s="34">
        <f>SUM(L138:L143)</f>
        <v>0</v>
      </c>
      <c r="M144" s="39">
        <f t="shared" si="35"/>
        <v>0</v>
      </c>
      <c r="N144" s="34">
        <f t="shared" si="36"/>
        <v>29854434</v>
      </c>
      <c r="O144" s="39">
        <f t="shared" si="37"/>
        <v>0.64776327905181719</v>
      </c>
      <c r="P144" s="34">
        <f>SUM(P138:P143)</f>
        <v>25519599</v>
      </c>
      <c r="Q144" s="34">
        <f>SUM(Q138:Q143)</f>
        <v>40831368</v>
      </c>
      <c r="R144" s="34">
        <f>SUM(R138:R143)</f>
        <v>42122765</v>
      </c>
      <c r="S144" s="34">
        <f>SUM(S138:S143)</f>
        <v>27293369</v>
      </c>
      <c r="T144" s="39">
        <f t="shared" si="38"/>
        <v>0.6479481819391486</v>
      </c>
      <c r="U144" s="39">
        <f t="shared" si="39"/>
        <v>-0.51369349494872552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5000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6982</v>
      </c>
      <c r="K146" s="38">
        <f t="shared" si="34"/>
        <v>1.3964000000000001</v>
      </c>
      <c r="L146" s="33">
        <v>0</v>
      </c>
      <c r="M146" s="38">
        <f t="shared" si="35"/>
        <v>0</v>
      </c>
      <c r="N146" s="33">
        <f t="shared" si="36"/>
        <v>11981</v>
      </c>
      <c r="O146" s="38">
        <f t="shared" si="37"/>
        <v>2.3961999999999999</v>
      </c>
      <c r="P146" s="33">
        <v>5982</v>
      </c>
      <c r="Q146" s="33">
        <v>0</v>
      </c>
      <c r="R146" s="33">
        <v>0</v>
      </c>
      <c r="S146" s="33">
        <v>13699</v>
      </c>
      <c r="T146" s="38">
        <f t="shared" si="38"/>
        <v>0</v>
      </c>
      <c r="U146" s="38">
        <f t="shared" si="39"/>
        <v>0.16716817118020733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14717732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11381058</v>
      </c>
      <c r="K147" s="38">
        <f t="shared" si="34"/>
        <v>0.77328884640649798</v>
      </c>
      <c r="L147" s="33">
        <v>0</v>
      </c>
      <c r="M147" s="38">
        <f t="shared" si="35"/>
        <v>0</v>
      </c>
      <c r="N147" s="33">
        <f t="shared" si="36"/>
        <v>13159657</v>
      </c>
      <c r="O147" s="38">
        <f t="shared" si="37"/>
        <v>0.89413620250728854</v>
      </c>
      <c r="P147" s="33">
        <v>214510</v>
      </c>
      <c r="Q147" s="33">
        <v>16222732</v>
      </c>
      <c r="R147" s="33">
        <v>20034001</v>
      </c>
      <c r="S147" s="33">
        <v>20570479</v>
      </c>
      <c r="T147" s="38">
        <f t="shared" si="38"/>
        <v>1.0267783754228623</v>
      </c>
      <c r="U147" s="38">
        <f t="shared" si="39"/>
        <v>52.056071977996361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14934419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11388040</v>
      </c>
      <c r="K150" s="39">
        <f t="shared" si="34"/>
        <v>0.76253652719935072</v>
      </c>
      <c r="L150" s="34">
        <f>SUM(L145:L149)</f>
        <v>0</v>
      </c>
      <c r="M150" s="39">
        <f t="shared" si="35"/>
        <v>0</v>
      </c>
      <c r="N150" s="34">
        <f t="shared" si="36"/>
        <v>13172238</v>
      </c>
      <c r="O150" s="39">
        <f t="shared" si="37"/>
        <v>0.882005386349479</v>
      </c>
      <c r="P150" s="34">
        <f>SUM(P145:P149)</f>
        <v>220492</v>
      </c>
      <c r="Q150" s="34">
        <f>SUM(Q145:Q149)</f>
        <v>16465889</v>
      </c>
      <c r="R150" s="34">
        <f>SUM(R145:R149)</f>
        <v>20245688</v>
      </c>
      <c r="S150" s="34">
        <f>SUM(S145:S149)</f>
        <v>20584178</v>
      </c>
      <c r="T150" s="39">
        <f t="shared" si="38"/>
        <v>1.0167191156951545</v>
      </c>
      <c r="U150" s="39">
        <f t="shared" si="39"/>
        <v>50.648313771021172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54849806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1500578</v>
      </c>
      <c r="K152" s="38">
        <f t="shared" si="34"/>
        <v>2.7357945441046774E-2</v>
      </c>
      <c r="L152" s="33">
        <v>0</v>
      </c>
      <c r="M152" s="38">
        <f t="shared" si="35"/>
        <v>0</v>
      </c>
      <c r="N152" s="33">
        <f t="shared" si="36"/>
        <v>4204484</v>
      </c>
      <c r="O152" s="38">
        <f t="shared" si="37"/>
        <v>7.6654491722359053E-2</v>
      </c>
      <c r="P152" s="33">
        <v>77512</v>
      </c>
      <c r="Q152" s="33">
        <v>8437200</v>
      </c>
      <c r="R152" s="33">
        <v>2842699</v>
      </c>
      <c r="S152" s="33">
        <v>1531104</v>
      </c>
      <c r="T152" s="38">
        <f t="shared" si="38"/>
        <v>0.53860925831401774</v>
      </c>
      <c r="U152" s="38">
        <f t="shared" si="39"/>
        <v>18.359299205284344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9483660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1838</v>
      </c>
      <c r="K153" s="38">
        <f t="shared" si="34"/>
        <v>1.938070323060928E-4</v>
      </c>
      <c r="L153" s="33">
        <v>0</v>
      </c>
      <c r="M153" s="38">
        <f t="shared" si="35"/>
        <v>0</v>
      </c>
      <c r="N153" s="33">
        <f t="shared" si="36"/>
        <v>14621</v>
      </c>
      <c r="O153" s="38">
        <f t="shared" si="37"/>
        <v>1.541704363083451E-3</v>
      </c>
      <c r="P153" s="33">
        <v>1873393</v>
      </c>
      <c r="Q153" s="33">
        <v>42372640</v>
      </c>
      <c r="R153" s="33">
        <v>7219640</v>
      </c>
      <c r="S153" s="33">
        <v>1880103</v>
      </c>
      <c r="T153" s="38">
        <f t="shared" si="38"/>
        <v>0.26041506224687105</v>
      </c>
      <c r="U153" s="38">
        <f t="shared" si="39"/>
        <v>-0.9990188924587633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5133070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414736</v>
      </c>
      <c r="K154" s="38">
        <f t="shared" si="34"/>
        <v>8.0796872047332297E-2</v>
      </c>
      <c r="L154" s="33">
        <v>0</v>
      </c>
      <c r="M154" s="38">
        <f t="shared" si="35"/>
        <v>0</v>
      </c>
      <c r="N154" s="33">
        <f t="shared" si="36"/>
        <v>640717</v>
      </c>
      <c r="O154" s="38">
        <f t="shared" si="37"/>
        <v>0.1248214031758772</v>
      </c>
      <c r="P154" s="33">
        <v>345542</v>
      </c>
      <c r="Q154" s="33">
        <v>5523980</v>
      </c>
      <c r="R154" s="33">
        <v>3523980</v>
      </c>
      <c r="S154" s="33">
        <v>604488</v>
      </c>
      <c r="T154" s="38">
        <f t="shared" si="38"/>
        <v>0.17153559327805493</v>
      </c>
      <c r="U154" s="38">
        <f t="shared" si="39"/>
        <v>0.20024772675969915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69466536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1917152</v>
      </c>
      <c r="K157" s="39">
        <f t="shared" si="34"/>
        <v>2.7598209301814041E-2</v>
      </c>
      <c r="L157" s="34">
        <f>SUM(L151:L156)</f>
        <v>0</v>
      </c>
      <c r="M157" s="39">
        <f t="shared" si="35"/>
        <v>0</v>
      </c>
      <c r="N157" s="34">
        <f t="shared" si="36"/>
        <v>4859822</v>
      </c>
      <c r="O157" s="39">
        <f t="shared" si="37"/>
        <v>6.9959181497116829E-2</v>
      </c>
      <c r="P157" s="34">
        <f>SUM(P151:P156)</f>
        <v>2296447</v>
      </c>
      <c r="Q157" s="34">
        <f>SUM(Q151:Q156)</f>
        <v>56333820</v>
      </c>
      <c r="R157" s="34">
        <f>SUM(R151:R156)</f>
        <v>13586319</v>
      </c>
      <c r="S157" s="34">
        <f>SUM(S151:S156)</f>
        <v>4015695</v>
      </c>
      <c r="T157" s="39">
        <f t="shared" si="38"/>
        <v>0.29556902057135565</v>
      </c>
      <c r="U157" s="39">
        <f t="shared" si="39"/>
        <v>-0.16516601515297324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731667</v>
      </c>
      <c r="Q158" s="33">
        <v>0</v>
      </c>
      <c r="R158" s="33">
        <v>0</v>
      </c>
      <c r="S158" s="33">
        <v>731667</v>
      </c>
      <c r="T158" s="38">
        <f t="shared" si="38"/>
        <v>0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2100080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901686</v>
      </c>
      <c r="K159" s="38">
        <f t="shared" si="34"/>
        <v>0.42935792922174393</v>
      </c>
      <c r="L159" s="33">
        <v>0</v>
      </c>
      <c r="M159" s="38">
        <f t="shared" si="35"/>
        <v>0</v>
      </c>
      <c r="N159" s="33">
        <f t="shared" si="36"/>
        <v>1299387</v>
      </c>
      <c r="O159" s="38">
        <f t="shared" si="37"/>
        <v>0.61873214353738903</v>
      </c>
      <c r="P159" s="33">
        <v>610391</v>
      </c>
      <c r="Q159" s="33">
        <v>26131356</v>
      </c>
      <c r="R159" s="33">
        <v>16251356</v>
      </c>
      <c r="S159" s="33">
        <v>936501</v>
      </c>
      <c r="T159" s="38">
        <f t="shared" si="38"/>
        <v>5.762602209932513E-2</v>
      </c>
      <c r="U159" s="38">
        <f t="shared" si="39"/>
        <v>0.47722689227069215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2100080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901686</v>
      </c>
      <c r="K163" s="39">
        <f t="shared" si="34"/>
        <v>0.42935792922174393</v>
      </c>
      <c r="L163" s="34">
        <f>SUM(L158:L162)</f>
        <v>0</v>
      </c>
      <c r="M163" s="39">
        <f t="shared" si="35"/>
        <v>0</v>
      </c>
      <c r="N163" s="34">
        <f t="shared" si="36"/>
        <v>1299387</v>
      </c>
      <c r="O163" s="39">
        <f t="shared" si="37"/>
        <v>0.61873214353738903</v>
      </c>
      <c r="P163" s="34">
        <f>SUM(P158:P162)</f>
        <v>1342058</v>
      </c>
      <c r="Q163" s="34">
        <f>SUM(Q158:Q162)</f>
        <v>26131356</v>
      </c>
      <c r="R163" s="34">
        <f>SUM(R158:R162)</f>
        <v>16251356</v>
      </c>
      <c r="S163" s="34">
        <f>SUM(S158:S162)</f>
        <v>1668168</v>
      </c>
      <c r="T163" s="39">
        <f t="shared" si="38"/>
        <v>0.10264792673300616</v>
      </c>
      <c r="U163" s="39">
        <f t="shared" si="39"/>
        <v>-0.32813186911444958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5476164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763082</v>
      </c>
      <c r="K164" s="38">
        <f t="shared" si="34"/>
        <v>0.13934608240366797</v>
      </c>
      <c r="L164" s="33">
        <v>0</v>
      </c>
      <c r="M164" s="38">
        <f t="shared" si="35"/>
        <v>0</v>
      </c>
      <c r="N164" s="33">
        <f t="shared" si="36"/>
        <v>3563001</v>
      </c>
      <c r="O164" s="38">
        <f t="shared" si="37"/>
        <v>0.65063811091121448</v>
      </c>
      <c r="P164" s="33">
        <v>1509047</v>
      </c>
      <c r="Q164" s="33">
        <v>7761821</v>
      </c>
      <c r="R164" s="33">
        <v>3961821</v>
      </c>
      <c r="S164" s="33">
        <v>4545391</v>
      </c>
      <c r="T164" s="38">
        <f t="shared" si="38"/>
        <v>1.1472984266578425</v>
      </c>
      <c r="U164" s="38">
        <f t="shared" si="39"/>
        <v>-0.49432853980028457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5659880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777538</v>
      </c>
      <c r="K165" s="38">
        <f t="shared" si="34"/>
        <v>0.13737711753606083</v>
      </c>
      <c r="L165" s="33">
        <v>0</v>
      </c>
      <c r="M165" s="38">
        <f t="shared" si="35"/>
        <v>0</v>
      </c>
      <c r="N165" s="33">
        <f t="shared" si="36"/>
        <v>2634950</v>
      </c>
      <c r="O165" s="38">
        <f t="shared" si="37"/>
        <v>0.46554873954924841</v>
      </c>
      <c r="P165" s="33">
        <v>1021072</v>
      </c>
      <c r="Q165" s="33">
        <v>4962700</v>
      </c>
      <c r="R165" s="33">
        <v>5558900</v>
      </c>
      <c r="S165" s="33">
        <v>2979061</v>
      </c>
      <c r="T165" s="38">
        <f t="shared" si="38"/>
        <v>0.53590836316537449</v>
      </c>
      <c r="U165" s="38">
        <f t="shared" si="39"/>
        <v>-0.23850815613394549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1454681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551310</v>
      </c>
      <c r="K167" s="38">
        <f t="shared" si="34"/>
        <v>0.3789903078406881</v>
      </c>
      <c r="L167" s="33">
        <v>0</v>
      </c>
      <c r="M167" s="38">
        <f t="shared" si="35"/>
        <v>0</v>
      </c>
      <c r="N167" s="33">
        <f t="shared" si="36"/>
        <v>1272025</v>
      </c>
      <c r="O167" s="38">
        <f t="shared" si="37"/>
        <v>0.87443570102311086</v>
      </c>
      <c r="P167" s="33">
        <v>340981</v>
      </c>
      <c r="Q167" s="33">
        <v>2154160</v>
      </c>
      <c r="R167" s="33">
        <v>1536298</v>
      </c>
      <c r="S167" s="33">
        <v>554192</v>
      </c>
      <c r="T167" s="38">
        <f t="shared" si="38"/>
        <v>0.36073209754878283</v>
      </c>
      <c r="U167" s="38">
        <f t="shared" si="39"/>
        <v>0.61683495561336255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12590725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2091930</v>
      </c>
      <c r="K169" s="39">
        <f t="shared" si="34"/>
        <v>0.16614849422888675</v>
      </c>
      <c r="L169" s="34">
        <f>SUM(L164:L168)</f>
        <v>0</v>
      </c>
      <c r="M169" s="39">
        <f t="shared" si="35"/>
        <v>0</v>
      </c>
      <c r="N169" s="34">
        <f t="shared" si="36"/>
        <v>7469976</v>
      </c>
      <c r="O169" s="39">
        <f t="shared" si="37"/>
        <v>0.59329196690420927</v>
      </c>
      <c r="P169" s="34">
        <f>SUM(P164:P168)</f>
        <v>2871100</v>
      </c>
      <c r="Q169" s="34">
        <f>SUM(Q164:Q168)</f>
        <v>14878681</v>
      </c>
      <c r="R169" s="34">
        <f>SUM(R164:R168)</f>
        <v>11057019</v>
      </c>
      <c r="S169" s="34">
        <f>SUM(S164:S168)</f>
        <v>8078644</v>
      </c>
      <c r="T169" s="39">
        <f t="shared" si="38"/>
        <v>0.73063490258992958</v>
      </c>
      <c r="U169" s="39">
        <f t="shared" si="39"/>
        <v>-0.27138379018494652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246291994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59675441</v>
      </c>
      <c r="K170" s="39">
        <f t="shared" si="34"/>
        <v>0.24229549662097422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112118409</v>
      </c>
      <c r="O170" s="39">
        <f t="shared" si="37"/>
        <v>0.45522555231738471</v>
      </c>
      <c r="P170" s="34">
        <f>SUM(P105,P107:P111,P113:P120,P122:P125,P127:P131,P133:P136,P138:P143,P145:P149,P151:P156,P158:P162,P164:P168)</f>
        <v>57021836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218007696</v>
      </c>
      <c r="S170" s="34">
        <f>SUM(S105,S107:S111,S113:S120,S122:S125,S127:S131,S133:S136,S138:S143,S145:S149,S151:S156,S158:S162,S164:S168)</f>
        <v>122307683</v>
      </c>
      <c r="T170" s="39">
        <f t="shared" si="38"/>
        <v>0.56102461171829454</v>
      </c>
      <c r="U170" s="39">
        <f t="shared" si="39"/>
        <v>4.6536646066605014E-2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79160</v>
      </c>
      <c r="K175" s="38">
        <f t="shared" si="42"/>
        <v>2.0831030762348359E-3</v>
      </c>
      <c r="L175" s="33">
        <v>0</v>
      </c>
      <c r="M175" s="38">
        <f t="shared" si="43"/>
        <v>0</v>
      </c>
      <c r="N175" s="33">
        <f t="shared" si="44"/>
        <v>83260</v>
      </c>
      <c r="O175" s="38">
        <f t="shared" si="45"/>
        <v>2.1909949738164783E-3</v>
      </c>
      <c r="P175" s="33">
        <v>76686</v>
      </c>
      <c r="Q175" s="33">
        <v>38001000</v>
      </c>
      <c r="R175" s="33">
        <v>38001000</v>
      </c>
      <c r="S175" s="33">
        <v>274899</v>
      </c>
      <c r="T175" s="38">
        <f t="shared" si="46"/>
        <v>7.233993842267309E-3</v>
      </c>
      <c r="U175" s="38">
        <f t="shared" si="47"/>
        <v>3.2261429726416768E-2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18070250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5431188</v>
      </c>
      <c r="K176" s="38">
        <f t="shared" si="42"/>
        <v>0.30055964914707878</v>
      </c>
      <c r="L176" s="33">
        <v>0</v>
      </c>
      <c r="M176" s="38">
        <f t="shared" si="43"/>
        <v>0</v>
      </c>
      <c r="N176" s="33">
        <f t="shared" si="44"/>
        <v>8754184</v>
      </c>
      <c r="O176" s="38">
        <f t="shared" si="45"/>
        <v>0.48445284376253789</v>
      </c>
      <c r="P176" s="33">
        <v>250</v>
      </c>
      <c r="Q176" s="33">
        <v>18673767</v>
      </c>
      <c r="R176" s="33">
        <v>17673767</v>
      </c>
      <c r="S176" s="33">
        <v>3981902</v>
      </c>
      <c r="T176" s="38">
        <f t="shared" si="46"/>
        <v>0.22530012984781342</v>
      </c>
      <c r="U176" s="38">
        <f t="shared" si="47"/>
        <v>21723.752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113670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149320</v>
      </c>
      <c r="O177" s="38">
        <f t="shared" si="45"/>
        <v>0</v>
      </c>
      <c r="P177" s="33">
        <v>190600</v>
      </c>
      <c r="Q177" s="33">
        <v>408289</v>
      </c>
      <c r="R177" s="33">
        <v>408289</v>
      </c>
      <c r="S177" s="33">
        <v>246600</v>
      </c>
      <c r="T177" s="38">
        <f t="shared" si="46"/>
        <v>0.60398394274643696</v>
      </c>
      <c r="U177" s="38">
        <f t="shared" si="47"/>
        <v>-0.40362014690451209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24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56071250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5624042</v>
      </c>
      <c r="K179" s="39">
        <f t="shared" si="42"/>
        <v>0.10030170541944401</v>
      </c>
      <c r="L179" s="34">
        <f>SUM(L173:L178)</f>
        <v>0</v>
      </c>
      <c r="M179" s="39">
        <f t="shared" si="43"/>
        <v>0</v>
      </c>
      <c r="N179" s="34">
        <f t="shared" si="44"/>
        <v>8986788</v>
      </c>
      <c r="O179" s="39">
        <f t="shared" si="45"/>
        <v>0.16027443654279153</v>
      </c>
      <c r="P179" s="34">
        <f>SUM(P173:P178)</f>
        <v>267536</v>
      </c>
      <c r="Q179" s="34">
        <f>SUM(Q173:Q178)</f>
        <v>57083056</v>
      </c>
      <c r="R179" s="34">
        <f>SUM(R173:R178)</f>
        <v>56083056</v>
      </c>
      <c r="S179" s="34">
        <f>SUM(S173:S178)</f>
        <v>4503401</v>
      </c>
      <c r="T179" s="39">
        <f t="shared" si="46"/>
        <v>8.0298780437357054E-2</v>
      </c>
      <c r="U179" s="39">
        <f t="shared" si="47"/>
        <v>20.021626995993064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0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673390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1490307</v>
      </c>
      <c r="O180" s="38">
        <f t="shared" si="45"/>
        <v>0</v>
      </c>
      <c r="P180" s="33">
        <v>377990</v>
      </c>
      <c r="Q180" s="33">
        <v>3091000</v>
      </c>
      <c r="R180" s="33">
        <v>0</v>
      </c>
      <c r="S180" s="33">
        <v>1247584</v>
      </c>
      <c r="T180" s="38">
        <f t="shared" si="46"/>
        <v>0</v>
      </c>
      <c r="U180" s="38">
        <f t="shared" si="47"/>
        <v>0.78150215614169682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591186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47173</v>
      </c>
      <c r="K181" s="38">
        <f t="shared" si="42"/>
        <v>7.9793838149076604E-2</v>
      </c>
      <c r="L181" s="33">
        <v>0</v>
      </c>
      <c r="M181" s="38">
        <f t="shared" si="43"/>
        <v>0</v>
      </c>
      <c r="N181" s="33">
        <f t="shared" si="44"/>
        <v>271676</v>
      </c>
      <c r="O181" s="38">
        <f t="shared" si="45"/>
        <v>0.45954403521057668</v>
      </c>
      <c r="P181" s="33">
        <v>101436</v>
      </c>
      <c r="Q181" s="33">
        <v>565488</v>
      </c>
      <c r="R181" s="33">
        <v>642100</v>
      </c>
      <c r="S181" s="33">
        <v>436124</v>
      </c>
      <c r="T181" s="38">
        <f t="shared" si="46"/>
        <v>0.67921507553340599</v>
      </c>
      <c r="U181" s="38">
        <f t="shared" si="47"/>
        <v>-0.53494814464292761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1320</v>
      </c>
      <c r="K182" s="38">
        <f t="shared" si="42"/>
        <v>2.386634844868735E-2</v>
      </c>
      <c r="L182" s="33">
        <v>0</v>
      </c>
      <c r="M182" s="38">
        <f t="shared" si="43"/>
        <v>0</v>
      </c>
      <c r="N182" s="33">
        <f t="shared" si="44"/>
        <v>39324</v>
      </c>
      <c r="O182" s="38">
        <f t="shared" si="45"/>
        <v>0.71100021696680404</v>
      </c>
      <c r="P182" s="33">
        <v>6978</v>
      </c>
      <c r="Q182" s="33">
        <v>52872</v>
      </c>
      <c r="R182" s="33">
        <v>102872</v>
      </c>
      <c r="S182" s="33">
        <v>77112</v>
      </c>
      <c r="T182" s="38">
        <f t="shared" si="46"/>
        <v>0.74959172563962984</v>
      </c>
      <c r="U182" s="38">
        <f t="shared" si="47"/>
        <v>-0.81083404987102325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74160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17113</v>
      </c>
      <c r="K184" s="38">
        <f t="shared" si="42"/>
        <v>0.23075782092772384</v>
      </c>
      <c r="L184" s="33">
        <v>0</v>
      </c>
      <c r="M184" s="38">
        <f t="shared" si="43"/>
        <v>0</v>
      </c>
      <c r="N184" s="33">
        <f t="shared" si="44"/>
        <v>48226</v>
      </c>
      <c r="O184" s="38">
        <f t="shared" si="45"/>
        <v>0.65029665587918017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720654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738996</v>
      </c>
      <c r="K185" s="39">
        <f t="shared" si="42"/>
        <v>1.0254518812079028</v>
      </c>
      <c r="L185" s="34">
        <f>SUM(L180:L184)</f>
        <v>0</v>
      </c>
      <c r="M185" s="39">
        <f t="shared" si="43"/>
        <v>0</v>
      </c>
      <c r="N185" s="34">
        <f t="shared" si="44"/>
        <v>1849533</v>
      </c>
      <c r="O185" s="39">
        <f t="shared" si="45"/>
        <v>2.5664646279629335</v>
      </c>
      <c r="P185" s="34">
        <f>SUM(P180:P184)</f>
        <v>486404</v>
      </c>
      <c r="Q185" s="34">
        <f>SUM(Q180:Q184)</f>
        <v>3709360</v>
      </c>
      <c r="R185" s="34">
        <f>SUM(R180:R184)</f>
        <v>744972</v>
      </c>
      <c r="S185" s="34">
        <f>SUM(S180:S184)</f>
        <v>1760820</v>
      </c>
      <c r="T185" s="39">
        <f t="shared" si="46"/>
        <v>2.3636056120230022</v>
      </c>
      <c r="U185" s="39">
        <f t="shared" si="47"/>
        <v>0.51930493992648086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5089917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501716</v>
      </c>
      <c r="K186" s="38">
        <f t="shared" si="42"/>
        <v>9.8570566081922356E-2</v>
      </c>
      <c r="L186" s="33">
        <v>0</v>
      </c>
      <c r="M186" s="38">
        <f t="shared" si="43"/>
        <v>0</v>
      </c>
      <c r="N186" s="33">
        <f t="shared" si="44"/>
        <v>1544902</v>
      </c>
      <c r="O186" s="38">
        <f t="shared" si="45"/>
        <v>0.30352204171502206</v>
      </c>
      <c r="P186" s="33">
        <v>492507</v>
      </c>
      <c r="Q186" s="33">
        <v>6688600</v>
      </c>
      <c r="R186" s="33">
        <v>6688600</v>
      </c>
      <c r="S186" s="33">
        <v>2215885</v>
      </c>
      <c r="T186" s="38">
        <f t="shared" si="46"/>
        <v>0.33129279669886075</v>
      </c>
      <c r="U186" s="38">
        <f t="shared" si="47"/>
        <v>1.8698211395980158E-2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2649870</v>
      </c>
      <c r="K187" s="38">
        <f t="shared" si="42"/>
        <v>0.29470515638100775</v>
      </c>
      <c r="L187" s="33">
        <v>0</v>
      </c>
      <c r="M187" s="38">
        <f t="shared" si="43"/>
        <v>0</v>
      </c>
      <c r="N187" s="33">
        <f t="shared" si="44"/>
        <v>8318828</v>
      </c>
      <c r="O187" s="38">
        <f t="shared" si="45"/>
        <v>0.92517803010966793</v>
      </c>
      <c r="P187" s="33">
        <v>2523021</v>
      </c>
      <c r="Q187" s="33">
        <v>8637460</v>
      </c>
      <c r="R187" s="33">
        <v>8637460</v>
      </c>
      <c r="S187" s="33">
        <v>8306699</v>
      </c>
      <c r="T187" s="38">
        <f t="shared" si="46"/>
        <v>0.96170621918943766</v>
      </c>
      <c r="U187" s="38">
        <f t="shared" si="47"/>
        <v>5.0276632655851916E-2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468347</v>
      </c>
      <c r="K188" s="38">
        <f t="shared" si="42"/>
        <v>1.3218938752469658</v>
      </c>
      <c r="L188" s="33">
        <v>0</v>
      </c>
      <c r="M188" s="38">
        <f t="shared" si="43"/>
        <v>0</v>
      </c>
      <c r="N188" s="33">
        <f t="shared" si="44"/>
        <v>1144326</v>
      </c>
      <c r="O188" s="38">
        <f t="shared" si="45"/>
        <v>3.2298221845893309</v>
      </c>
      <c r="P188" s="33">
        <v>379623</v>
      </c>
      <c r="Q188" s="33">
        <v>340511</v>
      </c>
      <c r="R188" s="33">
        <v>340511</v>
      </c>
      <c r="S188" s="33">
        <v>834389</v>
      </c>
      <c r="T188" s="38">
        <f t="shared" si="46"/>
        <v>2.4504024833265299</v>
      </c>
      <c r="U188" s="38">
        <f t="shared" si="47"/>
        <v>0.23371608148083767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11502348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15930</v>
      </c>
      <c r="K189" s="38">
        <f t="shared" si="42"/>
        <v>1.3849346237829008E-3</v>
      </c>
      <c r="L189" s="33">
        <v>0</v>
      </c>
      <c r="M189" s="38">
        <f t="shared" si="43"/>
        <v>0</v>
      </c>
      <c r="N189" s="33">
        <f t="shared" si="44"/>
        <v>203010</v>
      </c>
      <c r="O189" s="38">
        <f t="shared" si="45"/>
        <v>1.7649439923048755E-2</v>
      </c>
      <c r="P189" s="33">
        <v>58495</v>
      </c>
      <c r="Q189" s="33">
        <v>2633096</v>
      </c>
      <c r="R189" s="33">
        <v>4093600</v>
      </c>
      <c r="S189" s="33">
        <v>699641</v>
      </c>
      <c r="T189" s="38">
        <f t="shared" si="46"/>
        <v>0.17091093414109829</v>
      </c>
      <c r="U189" s="38">
        <f t="shared" si="47"/>
        <v>-0.72766903154115736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46559000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11218483</v>
      </c>
      <c r="K190" s="38">
        <f t="shared" si="42"/>
        <v>0.24095197491355055</v>
      </c>
      <c r="L190" s="33">
        <v>0</v>
      </c>
      <c r="M190" s="38">
        <f t="shared" si="43"/>
        <v>0</v>
      </c>
      <c r="N190" s="33">
        <f t="shared" si="44"/>
        <v>44734986</v>
      </c>
      <c r="O190" s="38">
        <f t="shared" si="45"/>
        <v>0.96082360016323376</v>
      </c>
      <c r="P190" s="33">
        <v>15180977</v>
      </c>
      <c r="Q190" s="33">
        <v>44158000</v>
      </c>
      <c r="R190" s="33">
        <v>42950000</v>
      </c>
      <c r="S190" s="33">
        <v>58675736</v>
      </c>
      <c r="T190" s="38">
        <f t="shared" si="46"/>
        <v>1.3661405355064027</v>
      </c>
      <c r="U190" s="38">
        <f t="shared" si="47"/>
        <v>-0.26101706102314759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72497162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14854346</v>
      </c>
      <c r="K191" s="39">
        <f t="shared" si="42"/>
        <v>0.20489555163552473</v>
      </c>
      <c r="L191" s="34">
        <f>SUM(L186:L190)</f>
        <v>0</v>
      </c>
      <c r="M191" s="39">
        <f t="shared" si="43"/>
        <v>0</v>
      </c>
      <c r="N191" s="34">
        <f t="shared" si="44"/>
        <v>55946052</v>
      </c>
      <c r="O191" s="39">
        <f t="shared" si="45"/>
        <v>0.771699890817795</v>
      </c>
      <c r="P191" s="34">
        <f>SUM(P186:P190)</f>
        <v>18634623</v>
      </c>
      <c r="Q191" s="34">
        <f>SUM(Q186:Q190)</f>
        <v>62457667</v>
      </c>
      <c r="R191" s="34">
        <f>SUM(R186:R190)</f>
        <v>62710171</v>
      </c>
      <c r="S191" s="34">
        <f>SUM(S186:S190)</f>
        <v>70732350</v>
      </c>
      <c r="T191" s="39">
        <f t="shared" si="46"/>
        <v>1.1279246870495696</v>
      </c>
      <c r="U191" s="39">
        <f t="shared" si="47"/>
        <v>-0.20286307911890678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-1121</v>
      </c>
      <c r="Q192" s="33">
        <v>0</v>
      </c>
      <c r="R192" s="33">
        <v>1787688</v>
      </c>
      <c r="S192" s="33">
        <v>-1606</v>
      </c>
      <c r="T192" s="38">
        <f t="shared" si="46"/>
        <v>-8.9836705286381073E-4</v>
      </c>
      <c r="U192" s="38">
        <f t="shared" si="47"/>
        <v>-1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14108224</v>
      </c>
      <c r="K193" s="38">
        <f t="shared" si="42"/>
        <v>1.6056537050997701</v>
      </c>
      <c r="L193" s="33">
        <v>0</v>
      </c>
      <c r="M193" s="38">
        <f t="shared" si="43"/>
        <v>0</v>
      </c>
      <c r="N193" s="33">
        <f t="shared" si="44"/>
        <v>23863725</v>
      </c>
      <c r="O193" s="38">
        <f t="shared" si="45"/>
        <v>2.7159250139303155</v>
      </c>
      <c r="P193" s="33">
        <v>678342</v>
      </c>
      <c r="Q193" s="33">
        <v>10762128</v>
      </c>
      <c r="R193" s="33">
        <v>10323128</v>
      </c>
      <c r="S193" s="33">
        <v>7185866</v>
      </c>
      <c r="T193" s="38">
        <f t="shared" si="46"/>
        <v>0.69609385837315974</v>
      </c>
      <c r="U193" s="38">
        <f t="shared" si="47"/>
        <v>19.798098894068183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5904014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8900534</v>
      </c>
      <c r="K194" s="38">
        <f t="shared" si="42"/>
        <v>1.5075394468915555</v>
      </c>
      <c r="L194" s="33">
        <v>0</v>
      </c>
      <c r="M194" s="38">
        <f t="shared" si="43"/>
        <v>0</v>
      </c>
      <c r="N194" s="33">
        <f t="shared" si="44"/>
        <v>12964558</v>
      </c>
      <c r="O194" s="38">
        <f t="shared" si="45"/>
        <v>2.1958887631364017</v>
      </c>
      <c r="P194" s="33">
        <v>385017</v>
      </c>
      <c r="Q194" s="33">
        <v>5288544</v>
      </c>
      <c r="R194" s="33">
        <v>5288544</v>
      </c>
      <c r="S194" s="33">
        <v>6429429</v>
      </c>
      <c r="T194" s="38">
        <f t="shared" si="46"/>
        <v>1.2157276180362686</v>
      </c>
      <c r="U194" s="38">
        <f t="shared" si="47"/>
        <v>22.117249368209716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1030338</v>
      </c>
      <c r="K195" s="38">
        <f t="shared" si="42"/>
        <v>0.23175572951777107</v>
      </c>
      <c r="L195" s="33">
        <v>0</v>
      </c>
      <c r="M195" s="38">
        <f t="shared" si="43"/>
        <v>0</v>
      </c>
      <c r="N195" s="33">
        <f t="shared" si="44"/>
        <v>3559918</v>
      </c>
      <c r="O195" s="38">
        <f t="shared" si="45"/>
        <v>0.80073858589457492</v>
      </c>
      <c r="P195" s="33">
        <v>0</v>
      </c>
      <c r="Q195" s="33">
        <v>4413080</v>
      </c>
      <c r="R195" s="33">
        <v>4278916</v>
      </c>
      <c r="S195" s="33">
        <v>864</v>
      </c>
      <c r="T195" s="38">
        <f t="shared" si="46"/>
        <v>2.0192029944032555E-4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2561310</v>
      </c>
      <c r="K196" s="38">
        <f t="shared" si="42"/>
        <v>0.22521362809270751</v>
      </c>
      <c r="L196" s="33">
        <v>0</v>
      </c>
      <c r="M196" s="38">
        <f t="shared" si="43"/>
        <v>0</v>
      </c>
      <c r="N196" s="33">
        <f t="shared" si="44"/>
        <v>6245992</v>
      </c>
      <c r="O196" s="38">
        <f t="shared" si="45"/>
        <v>0.54920432097560479</v>
      </c>
      <c r="P196" s="33">
        <v>0</v>
      </c>
      <c r="Q196" s="33">
        <v>4411776</v>
      </c>
      <c r="R196" s="33">
        <v>4411776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11214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32347511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26600406</v>
      </c>
      <c r="K198" s="39">
        <f t="shared" si="42"/>
        <v>0.82233238903605288</v>
      </c>
      <c r="L198" s="34">
        <f>SUM(L192:L197)</f>
        <v>0</v>
      </c>
      <c r="M198" s="39">
        <f t="shared" si="43"/>
        <v>0</v>
      </c>
      <c r="N198" s="34">
        <f t="shared" si="44"/>
        <v>46634193</v>
      </c>
      <c r="O198" s="39">
        <f t="shared" si="45"/>
        <v>1.4416624821613013</v>
      </c>
      <c r="P198" s="34">
        <f>SUM(P192:P197)</f>
        <v>1062238</v>
      </c>
      <c r="Q198" s="34">
        <f>SUM(Q192:Q197)</f>
        <v>24875528</v>
      </c>
      <c r="R198" s="34">
        <f>SUM(R192:R197)</f>
        <v>26090052</v>
      </c>
      <c r="S198" s="34">
        <f>SUM(S192:S197)</f>
        <v>13614553</v>
      </c>
      <c r="T198" s="39">
        <f t="shared" si="46"/>
        <v>0.52182927807119739</v>
      </c>
      <c r="U198" s="39">
        <f t="shared" si="47"/>
        <v>24.041851261205117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30924259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188075</v>
      </c>
      <c r="K200" s="38">
        <f t="shared" si="42"/>
        <v>6.0817948782539944E-3</v>
      </c>
      <c r="L200" s="33">
        <v>0</v>
      </c>
      <c r="M200" s="38">
        <f t="shared" si="43"/>
        <v>0</v>
      </c>
      <c r="N200" s="33">
        <f t="shared" si="44"/>
        <v>278750</v>
      </c>
      <c r="O200" s="38">
        <f t="shared" si="45"/>
        <v>9.0139589116751354E-3</v>
      </c>
      <c r="P200" s="33">
        <v>127360</v>
      </c>
      <c r="Q200" s="33">
        <v>70173668</v>
      </c>
      <c r="R200" s="33">
        <v>10173668</v>
      </c>
      <c r="S200" s="33">
        <v>373473</v>
      </c>
      <c r="T200" s="38">
        <f t="shared" si="46"/>
        <v>3.6709768787422589E-2</v>
      </c>
      <c r="U200" s="38">
        <f t="shared" si="47"/>
        <v>0.47671953517587951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24917737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5572078</v>
      </c>
      <c r="K202" s="38">
        <f t="shared" si="42"/>
        <v>0.22361894260301407</v>
      </c>
      <c r="L202" s="33">
        <v>0</v>
      </c>
      <c r="M202" s="38">
        <f t="shared" si="43"/>
        <v>0</v>
      </c>
      <c r="N202" s="33">
        <f t="shared" si="44"/>
        <v>5572078</v>
      </c>
      <c r="O202" s="38">
        <f t="shared" si="45"/>
        <v>0.22361894260301407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55841996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5760153</v>
      </c>
      <c r="K204" s="39">
        <f t="shared" si="42"/>
        <v>0.10315091530754023</v>
      </c>
      <c r="L204" s="34">
        <f>SUM(L199:L203)</f>
        <v>0</v>
      </c>
      <c r="M204" s="39">
        <f t="shared" si="43"/>
        <v>0</v>
      </c>
      <c r="N204" s="34">
        <f t="shared" si="44"/>
        <v>5850828</v>
      </c>
      <c r="O204" s="39">
        <f t="shared" si="45"/>
        <v>0.1047746932255072</v>
      </c>
      <c r="P204" s="34">
        <f>SUM(P199:P203)</f>
        <v>127360</v>
      </c>
      <c r="Q204" s="34">
        <f>SUM(Q199:Q203)</f>
        <v>70173668</v>
      </c>
      <c r="R204" s="34">
        <f>SUM(R199:R203)</f>
        <v>10173668</v>
      </c>
      <c r="S204" s="34">
        <f>SUM(S199:S203)</f>
        <v>373473</v>
      </c>
      <c r="T204" s="39">
        <f t="shared" si="46"/>
        <v>3.6709768787422589E-2</v>
      </c>
      <c r="U204" s="39">
        <f t="shared" si="47"/>
        <v>44.22733197236181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217478573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53577943</v>
      </c>
      <c r="K205" s="39">
        <f t="shared" si="42"/>
        <v>0.24635964022074028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119267394</v>
      </c>
      <c r="O205" s="39">
        <f t="shared" si="45"/>
        <v>0.54840986104870204</v>
      </c>
      <c r="P205" s="34">
        <f>SUM(P173:P178,P180:P184,P186:P190,P192:P197,P199:P203)</f>
        <v>20578161</v>
      </c>
      <c r="Q205" s="34">
        <f>SUM(Q173:Q178,Q180:Q184,Q186:Q190,Q192:Q197,Q199:Q203)</f>
        <v>218299279</v>
      </c>
      <c r="R205" s="34">
        <f>SUM(R173:R178,R180:R184,R186:R190,R192:R197,R199:R203)</f>
        <v>155801919</v>
      </c>
      <c r="S205" s="34">
        <f>SUM(S173:S178,S180:S184,S186:S190,S192:S197,S199:S203)</f>
        <v>90984597</v>
      </c>
      <c r="T205" s="39">
        <f t="shared" si="46"/>
        <v>0.5839760998065755</v>
      </c>
      <c r="U205" s="39">
        <f t="shared" si="47"/>
        <v>1.603631247709647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57405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132730</v>
      </c>
      <c r="K208" s="38">
        <f t="shared" ref="K208:K231" si="50">IF(($E208     =0),0,($J208     /$E208     ))</f>
        <v>2.3121679296228552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341591</v>
      </c>
      <c r="O208" s="38">
        <f t="shared" ref="O208:O231" si="53">IF(($E208     =0),0,($N208     /$E208     ))</f>
        <v>5.9505443776674509</v>
      </c>
      <c r="P208" s="33">
        <v>95025</v>
      </c>
      <c r="Q208" s="33">
        <v>57506</v>
      </c>
      <c r="R208" s="33">
        <v>57506</v>
      </c>
      <c r="S208" s="33">
        <v>264006</v>
      </c>
      <c r="T208" s="38">
        <f t="shared" ref="T208:T231" si="54">IF(($R208     =0),0,($S208     /$R208     ))</f>
        <v>4.5909296421243004</v>
      </c>
      <c r="U208" s="38">
        <f t="shared" ref="U208:U231" si="55">IF(($P208     =0),0,(($J208     /$P208     )-1))</f>
        <v>0.39679031833727962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6458760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327124</v>
      </c>
      <c r="K209" s="38">
        <f t="shared" si="50"/>
        <v>5.064811202150258E-2</v>
      </c>
      <c r="L209" s="33">
        <v>0</v>
      </c>
      <c r="M209" s="38">
        <f t="shared" si="51"/>
        <v>0</v>
      </c>
      <c r="N209" s="33">
        <f t="shared" si="52"/>
        <v>1487097</v>
      </c>
      <c r="O209" s="38">
        <f t="shared" si="53"/>
        <v>0.23024496962265203</v>
      </c>
      <c r="P209" s="33">
        <v>130927</v>
      </c>
      <c r="Q209" s="33">
        <v>4526091</v>
      </c>
      <c r="R209" s="33">
        <v>7779279</v>
      </c>
      <c r="S209" s="33">
        <v>737724</v>
      </c>
      <c r="T209" s="38">
        <f t="shared" si="54"/>
        <v>9.4831924655228328E-2</v>
      </c>
      <c r="U209" s="38">
        <f t="shared" si="55"/>
        <v>1.4985220771880514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10771388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194278</v>
      </c>
      <c r="K210" s="38">
        <f t="shared" si="50"/>
        <v>1.8036487033982994E-2</v>
      </c>
      <c r="L210" s="33">
        <v>0</v>
      </c>
      <c r="M210" s="38">
        <f t="shared" si="51"/>
        <v>0</v>
      </c>
      <c r="N210" s="33">
        <f t="shared" si="52"/>
        <v>913289</v>
      </c>
      <c r="O210" s="38">
        <f t="shared" si="53"/>
        <v>8.4788422810505013E-2</v>
      </c>
      <c r="P210" s="33">
        <v>459957</v>
      </c>
      <c r="Q210" s="33">
        <v>3350868</v>
      </c>
      <c r="R210" s="33">
        <v>1593067</v>
      </c>
      <c r="S210" s="33">
        <v>1120906</v>
      </c>
      <c r="T210" s="38">
        <f t="shared" si="54"/>
        <v>0.7036151021896756</v>
      </c>
      <c r="U210" s="38">
        <f t="shared" si="55"/>
        <v>-0.57761703811443244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139022</v>
      </c>
      <c r="K212" s="38">
        <f t="shared" si="50"/>
        <v>0.21654517133956386</v>
      </c>
      <c r="L212" s="33">
        <v>0</v>
      </c>
      <c r="M212" s="38">
        <f t="shared" si="51"/>
        <v>0</v>
      </c>
      <c r="N212" s="33">
        <f t="shared" si="52"/>
        <v>336076</v>
      </c>
      <c r="O212" s="38">
        <f t="shared" si="53"/>
        <v>0.52348286604361371</v>
      </c>
      <c r="P212" s="33">
        <v>100516</v>
      </c>
      <c r="Q212" s="33">
        <v>642000</v>
      </c>
      <c r="R212" s="33">
        <v>642000</v>
      </c>
      <c r="S212" s="33">
        <v>107724</v>
      </c>
      <c r="T212" s="38">
        <f t="shared" si="54"/>
        <v>0.16779439252336448</v>
      </c>
      <c r="U212" s="38">
        <f t="shared" si="55"/>
        <v>0.38308329022245213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8363224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1213459</v>
      </c>
      <c r="K213" s="38">
        <f t="shared" si="50"/>
        <v>0.14509464292717736</v>
      </c>
      <c r="L213" s="33">
        <v>0</v>
      </c>
      <c r="M213" s="38">
        <f t="shared" si="51"/>
        <v>0</v>
      </c>
      <c r="N213" s="33">
        <f t="shared" si="52"/>
        <v>4137793</v>
      </c>
      <c r="O213" s="38">
        <f t="shared" si="53"/>
        <v>0.49476051340966115</v>
      </c>
      <c r="P213" s="33">
        <v>1737604</v>
      </c>
      <c r="Q213" s="33">
        <v>8598085</v>
      </c>
      <c r="R213" s="33">
        <v>9006582</v>
      </c>
      <c r="S213" s="33">
        <v>7978667</v>
      </c>
      <c r="T213" s="38">
        <f t="shared" si="54"/>
        <v>0.88587068879181918</v>
      </c>
      <c r="U213" s="38">
        <f t="shared" si="55"/>
        <v>-0.30164813156507464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537033</v>
      </c>
      <c r="K214" s="38">
        <f t="shared" si="50"/>
        <v>1.4838041128688336E-2</v>
      </c>
      <c r="L214" s="33">
        <v>0</v>
      </c>
      <c r="M214" s="38">
        <f t="shared" si="51"/>
        <v>0</v>
      </c>
      <c r="N214" s="33">
        <f t="shared" si="52"/>
        <v>1130904</v>
      </c>
      <c r="O214" s="38">
        <f t="shared" si="53"/>
        <v>3.1246497076712516E-2</v>
      </c>
      <c r="P214" s="33">
        <v>356680</v>
      </c>
      <c r="Q214" s="33">
        <v>34767516</v>
      </c>
      <c r="R214" s="33">
        <v>34767516</v>
      </c>
      <c r="S214" s="33">
        <v>836021</v>
      </c>
      <c r="T214" s="38">
        <f t="shared" si="54"/>
        <v>2.4046037686442714E-2</v>
      </c>
      <c r="U214" s="38">
        <f t="shared" si="55"/>
        <v>0.50564371425367272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62485762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2543646</v>
      </c>
      <c r="K216" s="39">
        <f t="shared" si="50"/>
        <v>4.0707609519109331E-2</v>
      </c>
      <c r="L216" s="34">
        <f>SUM(L208:L215)</f>
        <v>0</v>
      </c>
      <c r="M216" s="39">
        <f t="shared" si="51"/>
        <v>0</v>
      </c>
      <c r="N216" s="34">
        <f t="shared" si="52"/>
        <v>8346750</v>
      </c>
      <c r="O216" s="39">
        <f t="shared" si="53"/>
        <v>0.13357843023503499</v>
      </c>
      <c r="P216" s="34">
        <f>SUM(P208:P215)</f>
        <v>2880709</v>
      </c>
      <c r="Q216" s="34">
        <f>SUM(Q208:Q215)</f>
        <v>51942066</v>
      </c>
      <c r="R216" s="34">
        <f>SUM(R208:R215)</f>
        <v>53845950</v>
      </c>
      <c r="S216" s="34">
        <f>SUM(S208:S215)</f>
        <v>11045048</v>
      </c>
      <c r="T216" s="39">
        <f t="shared" si="54"/>
        <v>0.20512309653743691</v>
      </c>
      <c r="U216" s="39">
        <f t="shared" si="55"/>
        <v>-0.11700695905070591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923888</v>
      </c>
      <c r="K217" s="38">
        <f t="shared" si="50"/>
        <v>0.39979159851211032</v>
      </c>
      <c r="L217" s="33">
        <v>0</v>
      </c>
      <c r="M217" s="38">
        <f t="shared" si="51"/>
        <v>0</v>
      </c>
      <c r="N217" s="33">
        <f t="shared" si="52"/>
        <v>1472364</v>
      </c>
      <c r="O217" s="38">
        <f t="shared" si="53"/>
        <v>0.63713216012296381</v>
      </c>
      <c r="P217" s="33">
        <v>422644</v>
      </c>
      <c r="Q217" s="33">
        <v>1312500</v>
      </c>
      <c r="R217" s="33">
        <v>1312500</v>
      </c>
      <c r="S217" s="33">
        <v>752177</v>
      </c>
      <c r="T217" s="38">
        <f t="shared" si="54"/>
        <v>0.57308723809523809</v>
      </c>
      <c r="U217" s="38">
        <f t="shared" si="55"/>
        <v>1.1859721183785883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35070646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4373763</v>
      </c>
      <c r="K218" s="38">
        <f t="shared" si="50"/>
        <v>0.1247129294396231</v>
      </c>
      <c r="L218" s="33">
        <v>0</v>
      </c>
      <c r="M218" s="38">
        <f t="shared" si="51"/>
        <v>0</v>
      </c>
      <c r="N218" s="33">
        <f t="shared" si="52"/>
        <v>13865881</v>
      </c>
      <c r="O218" s="38">
        <f t="shared" si="53"/>
        <v>0.39536999118864247</v>
      </c>
      <c r="P218" s="33">
        <v>3069647</v>
      </c>
      <c r="Q218" s="33">
        <v>34203391</v>
      </c>
      <c r="R218" s="33">
        <v>34203391</v>
      </c>
      <c r="S218" s="33">
        <v>10036517</v>
      </c>
      <c r="T218" s="38">
        <f t="shared" si="54"/>
        <v>0.29343631454553731</v>
      </c>
      <c r="U218" s="38">
        <f t="shared" si="55"/>
        <v>0.42484233529132176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458681</v>
      </c>
      <c r="K219" s="38">
        <f t="shared" si="50"/>
        <v>2.5206479679999085E-2</v>
      </c>
      <c r="L219" s="33">
        <v>0</v>
      </c>
      <c r="M219" s="38">
        <f t="shared" si="51"/>
        <v>0</v>
      </c>
      <c r="N219" s="33">
        <f t="shared" si="52"/>
        <v>936423</v>
      </c>
      <c r="O219" s="38">
        <f t="shared" si="53"/>
        <v>5.1460442707205623E-2</v>
      </c>
      <c r="P219" s="33">
        <v>-20152</v>
      </c>
      <c r="Q219" s="33">
        <v>19087623</v>
      </c>
      <c r="R219" s="33">
        <v>19127623</v>
      </c>
      <c r="S219" s="33">
        <v>13443693</v>
      </c>
      <c r="T219" s="38">
        <f t="shared" si="54"/>
        <v>0.70284180109572425</v>
      </c>
      <c r="U219" s="38">
        <f t="shared" si="55"/>
        <v>-23.761065899166336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6290940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6314</v>
      </c>
      <c r="K220" s="38">
        <f t="shared" si="50"/>
        <v>1.0036655889262972E-3</v>
      </c>
      <c r="L220" s="33">
        <v>0</v>
      </c>
      <c r="M220" s="38">
        <f t="shared" si="51"/>
        <v>0</v>
      </c>
      <c r="N220" s="33">
        <f t="shared" si="52"/>
        <v>46205</v>
      </c>
      <c r="O220" s="38">
        <f t="shared" si="53"/>
        <v>7.3446893469020528E-3</v>
      </c>
      <c r="P220" s="33">
        <v>4665</v>
      </c>
      <c r="Q220" s="33">
        <v>19352776</v>
      </c>
      <c r="R220" s="33">
        <v>15164620</v>
      </c>
      <c r="S220" s="33">
        <v>427614</v>
      </c>
      <c r="T220" s="38">
        <f t="shared" si="54"/>
        <v>2.8198134869188943E-2</v>
      </c>
      <c r="U220" s="38">
        <f t="shared" si="55"/>
        <v>0.35348338692390135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9995</v>
      </c>
      <c r="K222" s="38">
        <f t="shared" si="50"/>
        <v>2.9571005917159764E-3</v>
      </c>
      <c r="L222" s="33">
        <v>0</v>
      </c>
      <c r="M222" s="38">
        <f t="shared" si="51"/>
        <v>0</v>
      </c>
      <c r="N222" s="33">
        <f t="shared" si="52"/>
        <v>14645</v>
      </c>
      <c r="O222" s="38">
        <f t="shared" si="53"/>
        <v>4.3328402366863902E-3</v>
      </c>
      <c r="P222" s="33">
        <v>5400</v>
      </c>
      <c r="Q222" s="33">
        <v>10505003</v>
      </c>
      <c r="R222" s="33">
        <v>6180000</v>
      </c>
      <c r="S222" s="33">
        <v>8100</v>
      </c>
      <c r="T222" s="38">
        <f t="shared" si="54"/>
        <v>1.3106796116504854E-3</v>
      </c>
      <c r="U222" s="38">
        <f t="shared" si="55"/>
        <v>0.85092592592592586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16395</v>
      </c>
      <c r="K223" s="38">
        <f t="shared" si="50"/>
        <v>0.10246875</v>
      </c>
      <c r="L223" s="33">
        <v>0</v>
      </c>
      <c r="M223" s="38">
        <f t="shared" si="51"/>
        <v>0</v>
      </c>
      <c r="N223" s="33">
        <f t="shared" si="52"/>
        <v>38297</v>
      </c>
      <c r="O223" s="38">
        <f t="shared" si="53"/>
        <v>0.23935624999999999</v>
      </c>
      <c r="P223" s="33">
        <v>35308</v>
      </c>
      <c r="Q223" s="33">
        <v>180000</v>
      </c>
      <c r="R223" s="33">
        <v>180000</v>
      </c>
      <c r="S223" s="33">
        <v>55897</v>
      </c>
      <c r="T223" s="38">
        <f t="shared" si="54"/>
        <v>0.31053888888888886</v>
      </c>
      <c r="U223" s="38">
        <f t="shared" si="55"/>
        <v>-0.5356576413277444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65409458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5789036</v>
      </c>
      <c r="K224" s="39">
        <f t="shared" si="50"/>
        <v>8.8504570699852E-2</v>
      </c>
      <c r="L224" s="34">
        <f>SUM(L217:L223)</f>
        <v>0</v>
      </c>
      <c r="M224" s="39">
        <f t="shared" si="51"/>
        <v>0</v>
      </c>
      <c r="N224" s="34">
        <f t="shared" si="52"/>
        <v>16373815</v>
      </c>
      <c r="O224" s="39">
        <f t="shared" si="53"/>
        <v>0.2503279418704249</v>
      </c>
      <c r="P224" s="34">
        <f>SUM(P217:P223)</f>
        <v>3517512</v>
      </c>
      <c r="Q224" s="34">
        <f>SUM(Q217:Q223)</f>
        <v>84641293</v>
      </c>
      <c r="R224" s="34">
        <f>SUM(R217:R223)</f>
        <v>76168134</v>
      </c>
      <c r="S224" s="34">
        <f>SUM(S217:S223)</f>
        <v>24723998</v>
      </c>
      <c r="T224" s="39">
        <f t="shared" si="54"/>
        <v>0.32459765917332306</v>
      </c>
      <c r="U224" s="39">
        <f t="shared" si="55"/>
        <v>0.64577576423335592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32905</v>
      </c>
      <c r="K226" s="38">
        <f t="shared" si="50"/>
        <v>3.5907255939238002E-3</v>
      </c>
      <c r="L226" s="33">
        <v>0</v>
      </c>
      <c r="M226" s="38">
        <f t="shared" si="51"/>
        <v>0</v>
      </c>
      <c r="N226" s="33">
        <f t="shared" si="52"/>
        <v>257962</v>
      </c>
      <c r="O226" s="38">
        <f t="shared" si="53"/>
        <v>2.8149848219412594E-2</v>
      </c>
      <c r="P226" s="33">
        <v>45521</v>
      </c>
      <c r="Q226" s="33">
        <v>16728184</v>
      </c>
      <c r="R226" s="33">
        <v>16725102</v>
      </c>
      <c r="S226" s="33">
        <v>93135</v>
      </c>
      <c r="T226" s="38">
        <f t="shared" si="54"/>
        <v>5.5685759046491916E-3</v>
      </c>
      <c r="U226" s="38">
        <f t="shared" si="55"/>
        <v>-0.27714681136178909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1502196</v>
      </c>
      <c r="K228" s="38">
        <f t="shared" si="50"/>
        <v>0.17902780563549378</v>
      </c>
      <c r="L228" s="33">
        <v>0</v>
      </c>
      <c r="M228" s="38">
        <f t="shared" si="51"/>
        <v>0</v>
      </c>
      <c r="N228" s="33">
        <f t="shared" si="52"/>
        <v>2193393</v>
      </c>
      <c r="O228" s="38">
        <f t="shared" si="53"/>
        <v>0.26140286333224999</v>
      </c>
      <c r="P228" s="33">
        <v>386288</v>
      </c>
      <c r="Q228" s="33">
        <v>7991288</v>
      </c>
      <c r="R228" s="33">
        <v>7991288</v>
      </c>
      <c r="S228" s="33">
        <v>2132848</v>
      </c>
      <c r="T228" s="38">
        <f t="shared" si="54"/>
        <v>0.26689665045234262</v>
      </c>
      <c r="U228" s="38">
        <f t="shared" si="55"/>
        <v>2.8887979952781344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17554739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1535101</v>
      </c>
      <c r="K230" s="39">
        <f t="shared" si="50"/>
        <v>8.7446529395851458E-2</v>
      </c>
      <c r="L230" s="34">
        <f>SUM(L225:L229)</f>
        <v>0</v>
      </c>
      <c r="M230" s="39">
        <f t="shared" si="51"/>
        <v>0</v>
      </c>
      <c r="N230" s="34">
        <f t="shared" si="52"/>
        <v>2451355</v>
      </c>
      <c r="O230" s="39">
        <f t="shared" si="53"/>
        <v>0.13964064062701245</v>
      </c>
      <c r="P230" s="34">
        <f>SUM(P225:P229)</f>
        <v>431809</v>
      </c>
      <c r="Q230" s="34">
        <f>SUM(Q225:Q229)</f>
        <v>24719472</v>
      </c>
      <c r="R230" s="34">
        <f>SUM(R225:R229)</f>
        <v>24716390</v>
      </c>
      <c r="S230" s="34">
        <f>SUM(S225:S229)</f>
        <v>2225983</v>
      </c>
      <c r="T230" s="39">
        <f t="shared" si="54"/>
        <v>9.0061008100292966E-2</v>
      </c>
      <c r="U230" s="39">
        <f t="shared" si="55"/>
        <v>2.5550463283535083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145449959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9867783</v>
      </c>
      <c r="K231" s="39">
        <f t="shared" si="50"/>
        <v>6.7843147346641736E-2</v>
      </c>
      <c r="L231" s="34">
        <f>SUM(L208:L215,L217:L223,L225:L229)</f>
        <v>0</v>
      </c>
      <c r="M231" s="39">
        <f t="shared" si="51"/>
        <v>0</v>
      </c>
      <c r="N231" s="34">
        <f t="shared" si="52"/>
        <v>27171920</v>
      </c>
      <c r="O231" s="39">
        <f t="shared" si="53"/>
        <v>0.18681284055913691</v>
      </c>
      <c r="P231" s="34">
        <f>SUM(P208:P215,P217:P223,P225:P229)</f>
        <v>6830030</v>
      </c>
      <c r="Q231" s="34">
        <f>SUM(Q208:Q215,Q217:Q223,Q225:Q229)</f>
        <v>161302831</v>
      </c>
      <c r="R231" s="34">
        <f>SUM(R208:R215,R217:R223,R225:R229)</f>
        <v>154730474</v>
      </c>
      <c r="S231" s="34">
        <f>SUM(S208:S215,S217:S223,S225:S229)</f>
        <v>37995029</v>
      </c>
      <c r="T231" s="39">
        <f t="shared" si="54"/>
        <v>0.24555621150620918</v>
      </c>
      <c r="U231" s="39">
        <f t="shared" si="55"/>
        <v>0.44476422504732782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507100</v>
      </c>
      <c r="R235" s="33">
        <v>507000</v>
      </c>
      <c r="S235" s="33">
        <v>963</v>
      </c>
      <c r="T235" s="38">
        <f t="shared" si="62"/>
        <v>1.8994082840236687E-3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563664</v>
      </c>
      <c r="K236" s="38">
        <f t="shared" si="58"/>
        <v>2.6868897148425889E-2</v>
      </c>
      <c r="L236" s="33">
        <v>0</v>
      </c>
      <c r="M236" s="38">
        <f t="shared" si="59"/>
        <v>0</v>
      </c>
      <c r="N236" s="33">
        <f t="shared" si="60"/>
        <v>1503722</v>
      </c>
      <c r="O236" s="38">
        <f t="shared" si="61"/>
        <v>7.1679851396976343E-2</v>
      </c>
      <c r="P236" s="33">
        <v>206347</v>
      </c>
      <c r="Q236" s="33">
        <v>20152071</v>
      </c>
      <c r="R236" s="33">
        <v>20152071</v>
      </c>
      <c r="S236" s="33">
        <v>3205932</v>
      </c>
      <c r="T236" s="38">
        <f t="shared" si="62"/>
        <v>0.15908697423703996</v>
      </c>
      <c r="U236" s="38">
        <f t="shared" si="63"/>
        <v>1.7316316689847682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948800</v>
      </c>
      <c r="Q238" s="33">
        <v>3050000</v>
      </c>
      <c r="R238" s="33">
        <v>3050000</v>
      </c>
      <c r="S238" s="33">
        <v>948800</v>
      </c>
      <c r="T238" s="38">
        <f t="shared" si="62"/>
        <v>0.31108196721311476</v>
      </c>
      <c r="U238" s="38">
        <f t="shared" si="63"/>
        <v>-1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23036808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563664</v>
      </c>
      <c r="K240" s="39">
        <f t="shared" si="58"/>
        <v>2.446797316711586E-2</v>
      </c>
      <c r="L240" s="34">
        <f>SUM(L234:L239)</f>
        <v>0</v>
      </c>
      <c r="M240" s="39">
        <f t="shared" si="59"/>
        <v>0</v>
      </c>
      <c r="N240" s="34">
        <f t="shared" si="60"/>
        <v>1503722</v>
      </c>
      <c r="O240" s="39">
        <f t="shared" si="61"/>
        <v>6.5274755078915447E-2</v>
      </c>
      <c r="P240" s="34">
        <f>SUM(P234:P239)</f>
        <v>1155147</v>
      </c>
      <c r="Q240" s="34">
        <f>SUM(Q234:Q239)</f>
        <v>23709171</v>
      </c>
      <c r="R240" s="34">
        <f>SUM(R234:R239)</f>
        <v>23709071</v>
      </c>
      <c r="S240" s="34">
        <f>SUM(S234:S239)</f>
        <v>4155695</v>
      </c>
      <c r="T240" s="39">
        <f t="shared" si="62"/>
        <v>0.17527869396485421</v>
      </c>
      <c r="U240" s="39">
        <f t="shared" si="63"/>
        <v>-0.5120413246106339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17940663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4201179</v>
      </c>
      <c r="K241" s="38">
        <f t="shared" si="58"/>
        <v>0.2341707773007051</v>
      </c>
      <c r="L241" s="33">
        <v>0</v>
      </c>
      <c r="M241" s="38">
        <f t="shared" si="59"/>
        <v>0</v>
      </c>
      <c r="N241" s="33">
        <f t="shared" si="60"/>
        <v>16760823</v>
      </c>
      <c r="O241" s="38">
        <f t="shared" si="61"/>
        <v>0.93423654410096213</v>
      </c>
      <c r="P241" s="33">
        <v>4065092</v>
      </c>
      <c r="Q241" s="33">
        <v>16797473</v>
      </c>
      <c r="R241" s="33">
        <v>18645974</v>
      </c>
      <c r="S241" s="33">
        <v>18378391</v>
      </c>
      <c r="T241" s="38">
        <f t="shared" si="62"/>
        <v>0.98564928815196251</v>
      </c>
      <c r="U241" s="38">
        <f t="shared" si="63"/>
        <v>3.3476979118799877E-2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499264</v>
      </c>
      <c r="K243" s="38">
        <f t="shared" si="58"/>
        <v>0.44188598820372299</v>
      </c>
      <c r="L243" s="33">
        <v>0</v>
      </c>
      <c r="M243" s="38">
        <f t="shared" si="59"/>
        <v>0</v>
      </c>
      <c r="N243" s="33">
        <f t="shared" si="60"/>
        <v>553496</v>
      </c>
      <c r="O243" s="38">
        <f t="shared" si="61"/>
        <v>0.48988536511105918</v>
      </c>
      <c r="P243" s="33">
        <v>139284</v>
      </c>
      <c r="Q243" s="33">
        <v>315312</v>
      </c>
      <c r="R243" s="33">
        <v>315312</v>
      </c>
      <c r="S243" s="33">
        <v>308030</v>
      </c>
      <c r="T243" s="38">
        <f t="shared" si="62"/>
        <v>0.97690541431978484</v>
      </c>
      <c r="U243" s="38">
        <f t="shared" si="63"/>
        <v>2.5845036041469229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19070511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4700443</v>
      </c>
      <c r="K247" s="39">
        <f t="shared" si="58"/>
        <v>0.24647703462167322</v>
      </c>
      <c r="L247" s="34">
        <f>SUM(L241:L246)</f>
        <v>0</v>
      </c>
      <c r="M247" s="39">
        <f t="shared" si="59"/>
        <v>0</v>
      </c>
      <c r="N247" s="34">
        <f t="shared" si="60"/>
        <v>17314319</v>
      </c>
      <c r="O247" s="39">
        <f t="shared" si="61"/>
        <v>0.90791059557869214</v>
      </c>
      <c r="P247" s="34">
        <f>SUM(P241:P246)</f>
        <v>4204376</v>
      </c>
      <c r="Q247" s="34">
        <f>SUM(Q241:Q246)</f>
        <v>17112785</v>
      </c>
      <c r="R247" s="34">
        <f>SUM(R241:R246)</f>
        <v>18961286</v>
      </c>
      <c r="S247" s="34">
        <f>SUM(S241:S246)</f>
        <v>18686421</v>
      </c>
      <c r="T247" s="39">
        <f t="shared" si="62"/>
        <v>0.98550388407199807</v>
      </c>
      <c r="U247" s="39">
        <f t="shared" si="63"/>
        <v>0.1179882579483853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68501</v>
      </c>
      <c r="K249" s="38">
        <f t="shared" si="58"/>
        <v>5.903050065751262E-2</v>
      </c>
      <c r="L249" s="33">
        <v>0</v>
      </c>
      <c r="M249" s="38">
        <f t="shared" si="59"/>
        <v>0</v>
      </c>
      <c r="N249" s="33">
        <f t="shared" si="60"/>
        <v>595968</v>
      </c>
      <c r="O249" s="38">
        <f t="shared" si="61"/>
        <v>0.51357336996330682</v>
      </c>
      <c r="P249" s="33">
        <v>0</v>
      </c>
      <c r="Q249" s="33">
        <v>925145</v>
      </c>
      <c r="R249" s="33">
        <v>925145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185920</v>
      </c>
      <c r="K251" s="38">
        <f t="shared" si="58"/>
        <v>0.17294883720930232</v>
      </c>
      <c r="L251" s="33">
        <v>0</v>
      </c>
      <c r="M251" s="38">
        <f t="shared" si="59"/>
        <v>0</v>
      </c>
      <c r="N251" s="33">
        <f t="shared" si="60"/>
        <v>745273</v>
      </c>
      <c r="O251" s="38">
        <f t="shared" si="61"/>
        <v>0.69327720930232561</v>
      </c>
      <c r="P251" s="33">
        <v>303000</v>
      </c>
      <c r="Q251" s="33">
        <v>1013000</v>
      </c>
      <c r="R251" s="33">
        <v>1013000</v>
      </c>
      <c r="S251" s="33">
        <v>303000</v>
      </c>
      <c r="T251" s="38">
        <f t="shared" si="62"/>
        <v>0.29911154985192495</v>
      </c>
      <c r="U251" s="38">
        <f t="shared" si="63"/>
        <v>-0.38640264026402638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10123875</v>
      </c>
      <c r="Q253" s="33">
        <v>32623409</v>
      </c>
      <c r="R253" s="33">
        <v>42185395</v>
      </c>
      <c r="S253" s="33">
        <v>27979690</v>
      </c>
      <c r="T253" s="38">
        <f t="shared" si="62"/>
        <v>0.663255375468216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254421</v>
      </c>
      <c r="K254" s="39">
        <f t="shared" si="58"/>
        <v>6.8103111485147642E-3</v>
      </c>
      <c r="L254" s="34">
        <f>SUM(L248:L253)</f>
        <v>0</v>
      </c>
      <c r="M254" s="39">
        <f t="shared" si="59"/>
        <v>0</v>
      </c>
      <c r="N254" s="34">
        <f t="shared" si="60"/>
        <v>31408100</v>
      </c>
      <c r="O254" s="39">
        <f t="shared" si="61"/>
        <v>0.84072829516300374</v>
      </c>
      <c r="P254" s="34">
        <f>SUM(P248:P253)</f>
        <v>10426875</v>
      </c>
      <c r="Q254" s="34">
        <f>SUM(Q248:Q253)</f>
        <v>34561554</v>
      </c>
      <c r="R254" s="34">
        <f>SUM(R248:R253)</f>
        <v>44123540</v>
      </c>
      <c r="S254" s="34">
        <f>SUM(S248:S253)</f>
        <v>28282690</v>
      </c>
      <c r="T254" s="39">
        <f t="shared" si="62"/>
        <v>0.64098868767102546</v>
      </c>
      <c r="U254" s="39">
        <f t="shared" si="63"/>
        <v>-0.97559949649343647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30991074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7493173</v>
      </c>
      <c r="K255" s="38">
        <f t="shared" si="58"/>
        <v>0.24178487650992669</v>
      </c>
      <c r="L255" s="33">
        <v>0</v>
      </c>
      <c r="M255" s="38">
        <f t="shared" si="59"/>
        <v>0</v>
      </c>
      <c r="N255" s="33">
        <f t="shared" si="60"/>
        <v>22326631</v>
      </c>
      <c r="O255" s="38">
        <f t="shared" si="61"/>
        <v>0.72042133809238107</v>
      </c>
      <c r="P255" s="33">
        <v>4488615</v>
      </c>
      <c r="Q255" s="33">
        <v>28603538</v>
      </c>
      <c r="R255" s="33">
        <v>28287684</v>
      </c>
      <c r="S255" s="33">
        <v>17719087</v>
      </c>
      <c r="T255" s="38">
        <f t="shared" si="62"/>
        <v>0.62638874925214805</v>
      </c>
      <c r="U255" s="38">
        <f t="shared" si="63"/>
        <v>0.66937306942119124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439281</v>
      </c>
      <c r="K257" s="38">
        <f t="shared" si="58"/>
        <v>4.7547146284749042E-3</v>
      </c>
      <c r="L257" s="33">
        <v>0</v>
      </c>
      <c r="M257" s="38">
        <f t="shared" si="59"/>
        <v>0</v>
      </c>
      <c r="N257" s="33">
        <f t="shared" si="60"/>
        <v>480721</v>
      </c>
      <c r="O257" s="38">
        <f t="shared" si="61"/>
        <v>5.2032552532777073E-3</v>
      </c>
      <c r="P257" s="33">
        <v>51412</v>
      </c>
      <c r="Q257" s="33">
        <v>90919920</v>
      </c>
      <c r="R257" s="33">
        <v>45593960</v>
      </c>
      <c r="S257" s="33">
        <v>183024</v>
      </c>
      <c r="T257" s="38">
        <f t="shared" si="62"/>
        <v>4.0142159180733585E-3</v>
      </c>
      <c r="U257" s="38">
        <f t="shared" si="63"/>
        <v>7.5443281724111095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123379584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7932454</v>
      </c>
      <c r="K259" s="39">
        <f t="shared" si="58"/>
        <v>6.4293084340436749E-2</v>
      </c>
      <c r="L259" s="34">
        <f>SUM(L255:L258)</f>
        <v>0</v>
      </c>
      <c r="M259" s="39">
        <f t="shared" si="59"/>
        <v>0</v>
      </c>
      <c r="N259" s="34">
        <f t="shared" si="60"/>
        <v>22807352</v>
      </c>
      <c r="O259" s="39">
        <f t="shared" si="61"/>
        <v>0.184855153993711</v>
      </c>
      <c r="P259" s="34">
        <f>SUM(P255:P258)</f>
        <v>4540027</v>
      </c>
      <c r="Q259" s="34">
        <f>SUM(Q255:Q258)</f>
        <v>119523458</v>
      </c>
      <c r="R259" s="34">
        <f>SUM(R255:R258)</f>
        <v>73881644</v>
      </c>
      <c r="S259" s="34">
        <f>SUM(S255:S258)</f>
        <v>17902111</v>
      </c>
      <c r="T259" s="39">
        <f t="shared" si="62"/>
        <v>0.24230796759205844</v>
      </c>
      <c r="U259" s="39">
        <f t="shared" si="63"/>
        <v>0.74722617288399396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202845108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13450982</v>
      </c>
      <c r="K260" s="39">
        <f t="shared" si="58"/>
        <v>6.6311591798408079E-2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73033493</v>
      </c>
      <c r="O260" s="39">
        <f t="shared" si="61"/>
        <v>0.36004562160799064</v>
      </c>
      <c r="P260" s="34">
        <f>SUM(P234:P239,P241:P246,P248:P253,P255:P258)</f>
        <v>20326425</v>
      </c>
      <c r="Q260" s="34">
        <f>SUM(Q234:Q239,Q241:Q246,Q248:Q253,Q255:Q258)</f>
        <v>194906968</v>
      </c>
      <c r="R260" s="34">
        <f>SUM(R234:R239,R241:R246,R248:R253,R255:R258)</f>
        <v>160675541</v>
      </c>
      <c r="S260" s="34">
        <f>SUM(S234:S239,S241:S246,S248:S253,S255:S258)</f>
        <v>69026917</v>
      </c>
      <c r="T260" s="39">
        <f t="shared" si="62"/>
        <v>0.42960438515031979</v>
      </c>
      <c r="U260" s="39">
        <f t="shared" si="63"/>
        <v>-0.33825146330454081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6933025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1303296</v>
      </c>
      <c r="K264" s="38">
        <f t="shared" si="66"/>
        <v>0.18798374446940549</v>
      </c>
      <c r="L264" s="33">
        <v>0</v>
      </c>
      <c r="M264" s="38">
        <f t="shared" si="67"/>
        <v>0</v>
      </c>
      <c r="N264" s="33">
        <f t="shared" si="68"/>
        <v>4612075</v>
      </c>
      <c r="O264" s="38">
        <f t="shared" si="69"/>
        <v>0.6652327086661306</v>
      </c>
      <c r="P264" s="33">
        <v>990816</v>
      </c>
      <c r="Q264" s="33">
        <v>8434764</v>
      </c>
      <c r="R264" s="33">
        <v>8436264</v>
      </c>
      <c r="S264" s="33">
        <v>4355862</v>
      </c>
      <c r="T264" s="38">
        <f t="shared" si="70"/>
        <v>0.51632594712541002</v>
      </c>
      <c r="U264" s="38">
        <f t="shared" si="71"/>
        <v>0.31537641701385533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5006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6933025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1303296</v>
      </c>
      <c r="K267" s="39">
        <f t="shared" si="66"/>
        <v>0.18798374446940549</v>
      </c>
      <c r="L267" s="34">
        <f>SUM(L263:L266)</f>
        <v>0</v>
      </c>
      <c r="M267" s="39">
        <f t="shared" si="67"/>
        <v>0</v>
      </c>
      <c r="N267" s="34">
        <f t="shared" si="68"/>
        <v>4612075</v>
      </c>
      <c r="O267" s="39">
        <f t="shared" si="69"/>
        <v>0.6652327086661306</v>
      </c>
      <c r="P267" s="34">
        <f>SUM(P263:P266)</f>
        <v>990816</v>
      </c>
      <c r="Q267" s="34">
        <f>SUM(Q263:Q266)</f>
        <v>43536722</v>
      </c>
      <c r="R267" s="34">
        <f>SUM(R263:R266)</f>
        <v>8441270</v>
      </c>
      <c r="S267" s="34">
        <f>SUM(S263:S266)</f>
        <v>4355862</v>
      </c>
      <c r="T267" s="39">
        <f t="shared" si="70"/>
        <v>0.51601974584393107</v>
      </c>
      <c r="U267" s="39">
        <f t="shared" si="71"/>
        <v>0.31537641701385533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43365</v>
      </c>
      <c r="K274" s="38">
        <f t="shared" si="66"/>
        <v>0.42485549132947975</v>
      </c>
      <c r="L274" s="33">
        <v>0</v>
      </c>
      <c r="M274" s="38">
        <f t="shared" si="67"/>
        <v>0</v>
      </c>
      <c r="N274" s="33">
        <f t="shared" si="68"/>
        <v>106321</v>
      </c>
      <c r="O274" s="38">
        <f t="shared" si="69"/>
        <v>1.0416478887038307</v>
      </c>
      <c r="P274" s="33">
        <v>73665</v>
      </c>
      <c r="Q274" s="33">
        <v>374544</v>
      </c>
      <c r="R274" s="33">
        <v>394544</v>
      </c>
      <c r="S274" s="33">
        <v>98951</v>
      </c>
      <c r="T274" s="38">
        <f t="shared" si="70"/>
        <v>0.25079839004014759</v>
      </c>
      <c r="U274" s="38">
        <f t="shared" si="71"/>
        <v>-0.41132152311138259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43365</v>
      </c>
      <c r="K275" s="39">
        <f t="shared" si="66"/>
        <v>0.42485549132947975</v>
      </c>
      <c r="L275" s="34">
        <f>SUM(L268:L274)</f>
        <v>0</v>
      </c>
      <c r="M275" s="39">
        <f t="shared" si="67"/>
        <v>0</v>
      </c>
      <c r="N275" s="34">
        <f t="shared" si="68"/>
        <v>106321</v>
      </c>
      <c r="O275" s="39">
        <f t="shared" si="69"/>
        <v>1.0416478887038307</v>
      </c>
      <c r="P275" s="34">
        <f>SUM(P268:P274)</f>
        <v>73665</v>
      </c>
      <c r="Q275" s="34">
        <f>SUM(Q268:Q274)</f>
        <v>374544</v>
      </c>
      <c r="R275" s="34">
        <f>SUM(R268:R274)</f>
        <v>394544</v>
      </c>
      <c r="S275" s="34">
        <f>SUM(S268:S274)</f>
        <v>98951</v>
      </c>
      <c r="T275" s="39">
        <f t="shared" si="70"/>
        <v>0.25079839004014759</v>
      </c>
      <c r="U275" s="39">
        <f t="shared" si="71"/>
        <v>-0.41132152311138259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132879</v>
      </c>
      <c r="K278" s="38">
        <f t="shared" si="66"/>
        <v>4.8058460475705667E-2</v>
      </c>
      <c r="L278" s="33">
        <v>0</v>
      </c>
      <c r="M278" s="38">
        <f t="shared" si="67"/>
        <v>0</v>
      </c>
      <c r="N278" s="33">
        <f t="shared" si="68"/>
        <v>555771</v>
      </c>
      <c r="O278" s="38">
        <f t="shared" si="69"/>
        <v>0.20100616829629522</v>
      </c>
      <c r="P278" s="33">
        <v>95134</v>
      </c>
      <c r="Q278" s="33">
        <v>5793399</v>
      </c>
      <c r="R278" s="33">
        <v>3173399</v>
      </c>
      <c r="S278" s="33">
        <v>294968</v>
      </c>
      <c r="T278" s="38">
        <f t="shared" si="70"/>
        <v>9.2950177396539171E-2</v>
      </c>
      <c r="U278" s="38">
        <f t="shared" si="71"/>
        <v>0.3967561544768432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42000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389583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91493</v>
      </c>
      <c r="K283" s="38">
        <f t="shared" si="66"/>
        <v>0.2348485431859193</v>
      </c>
      <c r="L283" s="33">
        <v>0</v>
      </c>
      <c r="M283" s="38">
        <f t="shared" si="67"/>
        <v>0</v>
      </c>
      <c r="N283" s="33">
        <f t="shared" si="68"/>
        <v>356445</v>
      </c>
      <c r="O283" s="38">
        <f t="shared" si="69"/>
        <v>0.91493982026936493</v>
      </c>
      <c r="P283" s="33">
        <v>131369</v>
      </c>
      <c r="Q283" s="33">
        <v>4574676</v>
      </c>
      <c r="R283" s="33">
        <v>1096627</v>
      </c>
      <c r="S283" s="33">
        <v>404979</v>
      </c>
      <c r="T283" s="38">
        <f t="shared" si="70"/>
        <v>0.36929512040101148</v>
      </c>
      <c r="U283" s="38">
        <f t="shared" si="71"/>
        <v>-0.3035419315059108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3196528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224372</v>
      </c>
      <c r="K285" s="39">
        <f t="shared" si="66"/>
        <v>7.0192408763508407E-2</v>
      </c>
      <c r="L285" s="34">
        <f>SUM(L276:L284)</f>
        <v>0</v>
      </c>
      <c r="M285" s="39">
        <f t="shared" si="67"/>
        <v>0</v>
      </c>
      <c r="N285" s="34">
        <f t="shared" si="68"/>
        <v>912216</v>
      </c>
      <c r="O285" s="39">
        <f t="shared" si="69"/>
        <v>0.28537713419059679</v>
      </c>
      <c r="P285" s="34">
        <f>SUM(P276:P284)</f>
        <v>226503</v>
      </c>
      <c r="Q285" s="34">
        <f>SUM(Q276:Q284)</f>
        <v>10408275</v>
      </c>
      <c r="R285" s="34">
        <f>SUM(R276:R284)</f>
        <v>4310226</v>
      </c>
      <c r="S285" s="34">
        <f>SUM(S276:S284)</f>
        <v>699947</v>
      </c>
      <c r="T285" s="39">
        <f t="shared" si="70"/>
        <v>0.16239218082764106</v>
      </c>
      <c r="U285" s="39">
        <f t="shared" si="71"/>
        <v>-9.4082639082042618E-3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1867476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147944</v>
      </c>
      <c r="K288" s="38">
        <f t="shared" si="66"/>
        <v>7.9221366164812831E-2</v>
      </c>
      <c r="L288" s="33">
        <v>0</v>
      </c>
      <c r="M288" s="38">
        <f t="shared" si="67"/>
        <v>0</v>
      </c>
      <c r="N288" s="33">
        <f t="shared" si="68"/>
        <v>151024</v>
      </c>
      <c r="O288" s="38">
        <f t="shared" si="69"/>
        <v>8.0870651081995162E-2</v>
      </c>
      <c r="P288" s="33">
        <v>11172</v>
      </c>
      <c r="Q288" s="33">
        <v>1229062</v>
      </c>
      <c r="R288" s="33">
        <v>1229062</v>
      </c>
      <c r="S288" s="33">
        <v>19942</v>
      </c>
      <c r="T288" s="38">
        <f t="shared" si="70"/>
        <v>1.6225381632496979E-2</v>
      </c>
      <c r="U288" s="38">
        <f t="shared" si="71"/>
        <v>12.242391693519513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1300787</v>
      </c>
      <c r="K290" s="38">
        <f t="shared" si="66"/>
        <v>0.12797899974281945</v>
      </c>
      <c r="L290" s="33">
        <v>0</v>
      </c>
      <c r="M290" s="38">
        <f t="shared" si="67"/>
        <v>0</v>
      </c>
      <c r="N290" s="33">
        <f t="shared" si="68"/>
        <v>6028763</v>
      </c>
      <c r="O290" s="38">
        <f t="shared" si="69"/>
        <v>0.59314481035443889</v>
      </c>
      <c r="P290" s="33">
        <v>1159853</v>
      </c>
      <c r="Q290" s="33">
        <v>77000</v>
      </c>
      <c r="R290" s="33">
        <v>9970229</v>
      </c>
      <c r="S290" s="33">
        <v>3581306</v>
      </c>
      <c r="T290" s="38">
        <f t="shared" si="70"/>
        <v>0.35919997424331979</v>
      </c>
      <c r="U290" s="38">
        <f t="shared" si="71"/>
        <v>0.12151022586482951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259000</v>
      </c>
      <c r="R291" s="33">
        <v>259000</v>
      </c>
      <c r="S291" s="33">
        <v>6724</v>
      </c>
      <c r="T291" s="38">
        <f t="shared" si="70"/>
        <v>2.5961389961389962E-2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12031542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1448731</v>
      </c>
      <c r="K292" s="39">
        <f t="shared" si="66"/>
        <v>0.12041108280218778</v>
      </c>
      <c r="L292" s="34">
        <f>SUM(L286:L291)</f>
        <v>0</v>
      </c>
      <c r="M292" s="39">
        <f t="shared" si="67"/>
        <v>0</v>
      </c>
      <c r="N292" s="34">
        <f t="shared" si="68"/>
        <v>6179787</v>
      </c>
      <c r="O292" s="39">
        <f t="shared" si="69"/>
        <v>0.51363216784681465</v>
      </c>
      <c r="P292" s="34">
        <f>SUM(P286:P291)</f>
        <v>1171025</v>
      </c>
      <c r="Q292" s="34">
        <f>SUM(Q286:Q291)</f>
        <v>1565062</v>
      </c>
      <c r="R292" s="34">
        <f>SUM(R286:R291)</f>
        <v>11458291</v>
      </c>
      <c r="S292" s="34">
        <f>SUM(S286:S291)</f>
        <v>3607972</v>
      </c>
      <c r="T292" s="39">
        <f t="shared" si="70"/>
        <v>0.31487871969737896</v>
      </c>
      <c r="U292" s="39">
        <f t="shared" si="71"/>
        <v>0.23714779786938789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277948</v>
      </c>
      <c r="K293" s="38">
        <f t="shared" si="66"/>
        <v>0.36572105263157895</v>
      </c>
      <c r="L293" s="33">
        <v>0</v>
      </c>
      <c r="M293" s="38">
        <f t="shared" si="67"/>
        <v>0</v>
      </c>
      <c r="N293" s="33">
        <f t="shared" si="68"/>
        <v>646028</v>
      </c>
      <c r="O293" s="38">
        <f t="shared" si="69"/>
        <v>0.8500368421052632</v>
      </c>
      <c r="P293" s="33">
        <v>30254</v>
      </c>
      <c r="Q293" s="33">
        <v>660000</v>
      </c>
      <c r="R293" s="33">
        <v>660000</v>
      </c>
      <c r="S293" s="33">
        <v>115066</v>
      </c>
      <c r="T293" s="38">
        <f t="shared" si="70"/>
        <v>0.17434242424242424</v>
      </c>
      <c r="U293" s="38">
        <f t="shared" si="71"/>
        <v>8.1871488067693523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19493</v>
      </c>
      <c r="Q294" s="33">
        <v>0</v>
      </c>
      <c r="R294" s="33">
        <v>0</v>
      </c>
      <c r="S294" s="33">
        <v>805333</v>
      </c>
      <c r="T294" s="38">
        <f t="shared" si="70"/>
        <v>0</v>
      </c>
      <c r="U294" s="38">
        <f t="shared" si="71"/>
        <v>-1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52267</v>
      </c>
      <c r="K295" s="38">
        <f t="shared" si="66"/>
        <v>0.12522281212864644</v>
      </c>
      <c r="L295" s="33">
        <v>0</v>
      </c>
      <c r="M295" s="38">
        <f t="shared" si="67"/>
        <v>0</v>
      </c>
      <c r="N295" s="33">
        <f t="shared" si="68"/>
        <v>134135</v>
      </c>
      <c r="O295" s="38">
        <f t="shared" si="69"/>
        <v>0.32136456855905238</v>
      </c>
      <c r="P295" s="33">
        <v>29453</v>
      </c>
      <c r="Q295" s="33">
        <v>256625</v>
      </c>
      <c r="R295" s="33">
        <v>401724</v>
      </c>
      <c r="S295" s="33">
        <v>132057</v>
      </c>
      <c r="T295" s="38">
        <f t="shared" si="70"/>
        <v>0.32872569226633208</v>
      </c>
      <c r="U295" s="38">
        <f t="shared" si="71"/>
        <v>0.77459002478525107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6590626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168</v>
      </c>
      <c r="K296" s="38">
        <f t="shared" si="66"/>
        <v>2.5490750044077755E-5</v>
      </c>
      <c r="L296" s="33">
        <v>0</v>
      </c>
      <c r="M296" s="38">
        <f t="shared" si="67"/>
        <v>0</v>
      </c>
      <c r="N296" s="33">
        <f t="shared" si="68"/>
        <v>367725</v>
      </c>
      <c r="O296" s="38">
        <f t="shared" si="69"/>
        <v>5.5795155118800552E-2</v>
      </c>
      <c r="P296" s="33">
        <v>365005</v>
      </c>
      <c r="Q296" s="33">
        <v>5620626</v>
      </c>
      <c r="R296" s="33">
        <v>5620626</v>
      </c>
      <c r="S296" s="33">
        <v>1004145</v>
      </c>
      <c r="T296" s="38">
        <f t="shared" si="70"/>
        <v>0.17865358769645942</v>
      </c>
      <c r="U296" s="38">
        <f t="shared" si="71"/>
        <v>-0.99953973233243376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7768018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330383</v>
      </c>
      <c r="K298" s="39">
        <f t="shared" si="66"/>
        <v>4.253118363011002E-2</v>
      </c>
      <c r="L298" s="34">
        <f>SUM(L293:L297)</f>
        <v>0</v>
      </c>
      <c r="M298" s="39">
        <f t="shared" si="67"/>
        <v>0</v>
      </c>
      <c r="N298" s="34">
        <f t="shared" si="68"/>
        <v>1147888</v>
      </c>
      <c r="O298" s="39">
        <f t="shared" si="69"/>
        <v>0.14777102730709429</v>
      </c>
      <c r="P298" s="34">
        <f>SUM(P293:P297)</f>
        <v>444205</v>
      </c>
      <c r="Q298" s="34">
        <f>SUM(Q293:Q297)</f>
        <v>6537251</v>
      </c>
      <c r="R298" s="34">
        <f>SUM(R293:R297)</f>
        <v>6682350</v>
      </c>
      <c r="S298" s="34">
        <f>SUM(S293:S297)</f>
        <v>2056601</v>
      </c>
      <c r="T298" s="39">
        <f t="shared" si="70"/>
        <v>0.30776613017875448</v>
      </c>
      <c r="U298" s="39">
        <f t="shared" si="71"/>
        <v>-0.25623754797897369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30031183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3350147</v>
      </c>
      <c r="K299" s="39">
        <f t="shared" si="66"/>
        <v>0.11155561204498671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12958287</v>
      </c>
      <c r="O299" s="39">
        <f t="shared" si="69"/>
        <v>0.43149439034752646</v>
      </c>
      <c r="P299" s="34">
        <f>SUM(P263:P266,P268:P274,P276:P284,P286:P291,P293:P297)</f>
        <v>2906214</v>
      </c>
      <c r="Q299" s="34">
        <f>SUM(Q263:Q266,Q268:Q274,Q276:Q284,Q286:Q291,Q293:Q297)</f>
        <v>62421854</v>
      </c>
      <c r="R299" s="34">
        <f>SUM(R263:R266,R268:R274,R276:R284,R286:R291,R293:R297)</f>
        <v>31286681</v>
      </c>
      <c r="S299" s="34">
        <f>SUM(S263:S266,S268:S274,S276:S284,S286:S291,S293:S297)</f>
        <v>10819333</v>
      </c>
      <c r="T299" s="39">
        <f t="shared" si="70"/>
        <v>0.34581274376786725</v>
      </c>
      <c r="U299" s="39">
        <f t="shared" si="71"/>
        <v>0.15275303195153556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1618405000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735230213</v>
      </c>
      <c r="K302" s="38">
        <f t="shared" ref="K302:K339" si="74">IF(($E302     =0),0,($J302     /$E302     ))</f>
        <v>0.45429309289084008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1642305819</v>
      </c>
      <c r="O302" s="38">
        <f t="shared" ref="O302:O339" si="77">IF(($E302     =0),0,($N302     /$E302     ))</f>
        <v>1.0147681322042381</v>
      </c>
      <c r="P302" s="33">
        <v>571697829</v>
      </c>
      <c r="Q302" s="33">
        <v>1108243017</v>
      </c>
      <c r="R302" s="33">
        <v>1135338456</v>
      </c>
      <c r="S302" s="33">
        <v>1227836049</v>
      </c>
      <c r="T302" s="38">
        <f t="shared" ref="T302:T339" si="78">IF(($R302     =0),0,($S302     /$R302     ))</f>
        <v>1.0814713819576636</v>
      </c>
      <c r="U302" s="38">
        <f t="shared" ref="U302:U339" si="79">IF(($P302     =0),0,(($J302     /$P302     )-1))</f>
        <v>0.28604688649254961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1618405000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735230213</v>
      </c>
      <c r="K303" s="39">
        <f t="shared" si="74"/>
        <v>0.45429309289084008</v>
      </c>
      <c r="L303" s="34">
        <f>L302</f>
        <v>0</v>
      </c>
      <c r="M303" s="39">
        <f t="shared" si="75"/>
        <v>0</v>
      </c>
      <c r="N303" s="34">
        <f t="shared" si="76"/>
        <v>1642305819</v>
      </c>
      <c r="O303" s="39">
        <f t="shared" si="77"/>
        <v>1.0147681322042381</v>
      </c>
      <c r="P303" s="34">
        <f>P302</f>
        <v>571697829</v>
      </c>
      <c r="Q303" s="34">
        <f>Q302</f>
        <v>1108243017</v>
      </c>
      <c r="R303" s="34">
        <f>R302</f>
        <v>1135338456</v>
      </c>
      <c r="S303" s="34">
        <f>S302</f>
        <v>1227836049</v>
      </c>
      <c r="T303" s="39">
        <f t="shared" si="78"/>
        <v>1.0814713819576636</v>
      </c>
      <c r="U303" s="39">
        <f t="shared" si="79"/>
        <v>0.28604688649254961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8519644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3749848</v>
      </c>
      <c r="K304" s="38">
        <f t="shared" si="74"/>
        <v>0.44014139557943971</v>
      </c>
      <c r="L304" s="33">
        <v>0</v>
      </c>
      <c r="M304" s="38">
        <f t="shared" si="75"/>
        <v>0</v>
      </c>
      <c r="N304" s="33">
        <f t="shared" si="76"/>
        <v>4217417</v>
      </c>
      <c r="O304" s="38">
        <f t="shared" si="77"/>
        <v>0.49502267935139072</v>
      </c>
      <c r="P304" s="33">
        <v>418406</v>
      </c>
      <c r="Q304" s="33">
        <v>17318260</v>
      </c>
      <c r="R304" s="33">
        <v>9318260</v>
      </c>
      <c r="S304" s="33">
        <v>1345895</v>
      </c>
      <c r="T304" s="38">
        <f t="shared" si="78"/>
        <v>0.14443630033933375</v>
      </c>
      <c r="U304" s="38">
        <f t="shared" si="79"/>
        <v>7.9622232950770311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7866000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299442</v>
      </c>
      <c r="K305" s="38">
        <f t="shared" si="74"/>
        <v>3.8067887109077041E-2</v>
      </c>
      <c r="L305" s="33">
        <v>0</v>
      </c>
      <c r="M305" s="38">
        <f t="shared" si="75"/>
        <v>0</v>
      </c>
      <c r="N305" s="33">
        <f t="shared" si="76"/>
        <v>872658</v>
      </c>
      <c r="O305" s="38">
        <f t="shared" si="77"/>
        <v>0.11094050343249427</v>
      </c>
      <c r="P305" s="33">
        <v>329315</v>
      </c>
      <c r="Q305" s="33">
        <v>21960173</v>
      </c>
      <c r="R305" s="33">
        <v>19005070</v>
      </c>
      <c r="S305" s="33">
        <v>1387193</v>
      </c>
      <c r="T305" s="38">
        <f t="shared" si="78"/>
        <v>7.2990680907778813E-2</v>
      </c>
      <c r="U305" s="38">
        <f t="shared" si="79"/>
        <v>-9.0712539665669611E-2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21554434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743738</v>
      </c>
      <c r="K306" s="38">
        <f t="shared" si="74"/>
        <v>3.4505104610958466E-2</v>
      </c>
      <c r="L306" s="33">
        <v>0</v>
      </c>
      <c r="M306" s="38">
        <f t="shared" si="75"/>
        <v>0</v>
      </c>
      <c r="N306" s="33">
        <f t="shared" si="76"/>
        <v>3010011</v>
      </c>
      <c r="O306" s="38">
        <f t="shared" si="77"/>
        <v>0.13964695152746762</v>
      </c>
      <c r="P306" s="33">
        <v>364914</v>
      </c>
      <c r="Q306" s="33">
        <v>1956000</v>
      </c>
      <c r="R306" s="33">
        <v>22187000</v>
      </c>
      <c r="S306" s="33">
        <v>1742957</v>
      </c>
      <c r="T306" s="38">
        <f t="shared" si="78"/>
        <v>7.8557578762338306E-2</v>
      </c>
      <c r="U306" s="38">
        <f t="shared" si="79"/>
        <v>1.0381185704028892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16784657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7593910</v>
      </c>
      <c r="K307" s="38">
        <f t="shared" si="74"/>
        <v>0.45243164635416738</v>
      </c>
      <c r="L307" s="33">
        <v>0</v>
      </c>
      <c r="M307" s="38">
        <f t="shared" si="75"/>
        <v>0</v>
      </c>
      <c r="N307" s="33">
        <f t="shared" si="76"/>
        <v>17602940</v>
      </c>
      <c r="O307" s="38">
        <f t="shared" si="77"/>
        <v>1.0487518452119695</v>
      </c>
      <c r="P307" s="33">
        <v>5016125</v>
      </c>
      <c r="Q307" s="33">
        <v>20845561</v>
      </c>
      <c r="R307" s="33">
        <v>21190617</v>
      </c>
      <c r="S307" s="33">
        <v>10883335</v>
      </c>
      <c r="T307" s="38">
        <f t="shared" si="78"/>
        <v>0.51359217147853697</v>
      </c>
      <c r="U307" s="38">
        <f t="shared" si="79"/>
        <v>0.51389967355279231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40710893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1741022</v>
      </c>
      <c r="K308" s="38">
        <f t="shared" si="74"/>
        <v>4.2765507501886534E-2</v>
      </c>
      <c r="L308" s="33">
        <v>0</v>
      </c>
      <c r="M308" s="38">
        <f t="shared" si="75"/>
        <v>0</v>
      </c>
      <c r="N308" s="33">
        <f t="shared" si="76"/>
        <v>4558552</v>
      </c>
      <c r="O308" s="38">
        <f t="shared" si="77"/>
        <v>0.11197376584198239</v>
      </c>
      <c r="P308" s="33">
        <v>72439</v>
      </c>
      <c r="Q308" s="33">
        <v>34857780</v>
      </c>
      <c r="R308" s="33">
        <v>26905420</v>
      </c>
      <c r="S308" s="33">
        <v>196805</v>
      </c>
      <c r="T308" s="38">
        <f t="shared" si="78"/>
        <v>7.3146971874068498E-3</v>
      </c>
      <c r="U308" s="38">
        <f t="shared" si="79"/>
        <v>23.03431853007358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1739068</v>
      </c>
      <c r="K309" s="38">
        <f t="shared" si="74"/>
        <v>0.10473479104329117</v>
      </c>
      <c r="L309" s="33">
        <v>0</v>
      </c>
      <c r="M309" s="38">
        <f t="shared" si="75"/>
        <v>0</v>
      </c>
      <c r="N309" s="33">
        <f t="shared" si="76"/>
        <v>12380977</v>
      </c>
      <c r="O309" s="38">
        <f t="shared" si="77"/>
        <v>0.74564021591265783</v>
      </c>
      <c r="P309" s="33">
        <v>206509</v>
      </c>
      <c r="Q309" s="33">
        <v>12025933</v>
      </c>
      <c r="R309" s="33">
        <v>17291829</v>
      </c>
      <c r="S309" s="33">
        <v>12085015</v>
      </c>
      <c r="T309" s="38">
        <f t="shared" si="78"/>
        <v>0.6988858726280488</v>
      </c>
      <c r="U309" s="38">
        <f t="shared" si="79"/>
        <v>7.4212697751671843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112040120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15867028</v>
      </c>
      <c r="K310" s="39">
        <f t="shared" si="74"/>
        <v>0.14161916284987913</v>
      </c>
      <c r="L310" s="34">
        <f>SUM(L304:L309)</f>
        <v>0</v>
      </c>
      <c r="M310" s="39">
        <f t="shared" si="75"/>
        <v>0</v>
      </c>
      <c r="N310" s="34">
        <f t="shared" si="76"/>
        <v>42642555</v>
      </c>
      <c r="O310" s="39">
        <f t="shared" si="77"/>
        <v>0.38060076158433248</v>
      </c>
      <c r="P310" s="34">
        <f>SUM(P304:P309)</f>
        <v>6407708</v>
      </c>
      <c r="Q310" s="34">
        <f>SUM(Q304:Q309)</f>
        <v>108963707</v>
      </c>
      <c r="R310" s="34">
        <f>SUM(R304:R309)</f>
        <v>115898196</v>
      </c>
      <c r="S310" s="34">
        <f>SUM(S304:S309)</f>
        <v>27641200</v>
      </c>
      <c r="T310" s="39">
        <f t="shared" si="78"/>
        <v>0.2384955154953404</v>
      </c>
      <c r="U310" s="39">
        <f t="shared" si="79"/>
        <v>1.4762408024835088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26398026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4029573</v>
      </c>
      <c r="K311" s="38">
        <f t="shared" si="74"/>
        <v>0.1526467547232509</v>
      </c>
      <c r="L311" s="33">
        <v>0</v>
      </c>
      <c r="M311" s="38">
        <f t="shared" si="75"/>
        <v>0</v>
      </c>
      <c r="N311" s="33">
        <f t="shared" si="76"/>
        <v>12627199</v>
      </c>
      <c r="O311" s="38">
        <f t="shared" si="77"/>
        <v>0.47833875911782192</v>
      </c>
      <c r="P311" s="33">
        <v>1803040</v>
      </c>
      <c r="Q311" s="33">
        <v>24912413</v>
      </c>
      <c r="R311" s="33">
        <v>24912413</v>
      </c>
      <c r="S311" s="33">
        <v>4479082</v>
      </c>
      <c r="T311" s="38">
        <f t="shared" si="78"/>
        <v>0.17979318181663093</v>
      </c>
      <c r="U311" s="38">
        <f t="shared" si="79"/>
        <v>1.2348772073830863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102921569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5975298</v>
      </c>
      <c r="K312" s="38">
        <f t="shared" si="74"/>
        <v>5.8056810229933434E-2</v>
      </c>
      <c r="L312" s="33">
        <v>0</v>
      </c>
      <c r="M312" s="38">
        <f t="shared" si="75"/>
        <v>0</v>
      </c>
      <c r="N312" s="33">
        <f t="shared" si="76"/>
        <v>52289542</v>
      </c>
      <c r="O312" s="38">
        <f t="shared" si="77"/>
        <v>0.50805232088912289</v>
      </c>
      <c r="P312" s="33">
        <v>6500974</v>
      </c>
      <c r="Q312" s="33">
        <v>99262115</v>
      </c>
      <c r="R312" s="33">
        <v>157090046</v>
      </c>
      <c r="S312" s="33">
        <v>71706761</v>
      </c>
      <c r="T312" s="38">
        <f t="shared" si="78"/>
        <v>0.45646915782302339</v>
      </c>
      <c r="U312" s="38">
        <f t="shared" si="79"/>
        <v>-8.086111404229579E-2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147703840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48791494</v>
      </c>
      <c r="K313" s="38">
        <f t="shared" si="74"/>
        <v>0.33033328043468607</v>
      </c>
      <c r="L313" s="33">
        <v>0</v>
      </c>
      <c r="M313" s="38">
        <f t="shared" si="75"/>
        <v>0</v>
      </c>
      <c r="N313" s="33">
        <f t="shared" si="76"/>
        <v>106225580</v>
      </c>
      <c r="O313" s="38">
        <f t="shared" si="77"/>
        <v>0.71917954198076361</v>
      </c>
      <c r="P313" s="33">
        <v>44526250</v>
      </c>
      <c r="Q313" s="33">
        <v>166187440</v>
      </c>
      <c r="R313" s="33">
        <v>150918126</v>
      </c>
      <c r="S313" s="33">
        <v>88197536</v>
      </c>
      <c r="T313" s="38">
        <f t="shared" si="78"/>
        <v>0.58440651456273718</v>
      </c>
      <c r="U313" s="38">
        <f t="shared" si="79"/>
        <v>9.5791673451054216E-2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230843637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1638054</v>
      </c>
      <c r="K314" s="38">
        <f t="shared" si="74"/>
        <v>7.0959460753947483E-3</v>
      </c>
      <c r="L314" s="33">
        <v>0</v>
      </c>
      <c r="M314" s="38">
        <f t="shared" si="75"/>
        <v>0</v>
      </c>
      <c r="N314" s="33">
        <f t="shared" si="76"/>
        <v>3977606</v>
      </c>
      <c r="O314" s="38">
        <f t="shared" si="77"/>
        <v>1.7230737011824156E-2</v>
      </c>
      <c r="P314" s="33">
        <v>21888656</v>
      </c>
      <c r="Q314" s="33">
        <v>118760600</v>
      </c>
      <c r="R314" s="33">
        <v>118996600</v>
      </c>
      <c r="S314" s="33">
        <v>25196499</v>
      </c>
      <c r="T314" s="38">
        <f t="shared" si="78"/>
        <v>0.21174133546672763</v>
      </c>
      <c r="U314" s="38">
        <f t="shared" si="79"/>
        <v>-0.92516424946328368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2237034</v>
      </c>
      <c r="K315" s="38">
        <f t="shared" si="74"/>
        <v>0.14911638386866546</v>
      </c>
      <c r="L315" s="33">
        <v>0</v>
      </c>
      <c r="M315" s="38">
        <f t="shared" si="75"/>
        <v>0</v>
      </c>
      <c r="N315" s="33">
        <f t="shared" si="76"/>
        <v>6509924</v>
      </c>
      <c r="O315" s="38">
        <f t="shared" si="77"/>
        <v>0.43393901305918375</v>
      </c>
      <c r="P315" s="33">
        <v>1880634</v>
      </c>
      <c r="Q315" s="33">
        <v>9392768</v>
      </c>
      <c r="R315" s="33">
        <v>14392768</v>
      </c>
      <c r="S315" s="33">
        <v>6142241</v>
      </c>
      <c r="T315" s="38">
        <f t="shared" si="78"/>
        <v>0.42675884166270173</v>
      </c>
      <c r="U315" s="38">
        <f t="shared" si="79"/>
        <v>0.18951055867329858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49139</v>
      </c>
      <c r="K316" s="38">
        <f t="shared" si="74"/>
        <v>0.40949166666666664</v>
      </c>
      <c r="L316" s="33">
        <v>0</v>
      </c>
      <c r="M316" s="38">
        <f t="shared" si="75"/>
        <v>0</v>
      </c>
      <c r="N316" s="33">
        <f t="shared" si="76"/>
        <v>121179</v>
      </c>
      <c r="O316" s="38">
        <f t="shared" si="77"/>
        <v>1.009825</v>
      </c>
      <c r="P316" s="33">
        <v>119116</v>
      </c>
      <c r="Q316" s="33">
        <v>200000</v>
      </c>
      <c r="R316" s="33">
        <v>120000</v>
      </c>
      <c r="S316" s="33">
        <v>119116</v>
      </c>
      <c r="T316" s="38">
        <f t="shared" si="78"/>
        <v>0.99263333333333337</v>
      </c>
      <c r="U316" s="38">
        <f t="shared" si="79"/>
        <v>-0.58746935760099395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522989005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62720592</v>
      </c>
      <c r="K317" s="39">
        <f t="shared" si="74"/>
        <v>0.11992717131787503</v>
      </c>
      <c r="L317" s="34">
        <f>SUM(L311:L316)</f>
        <v>0</v>
      </c>
      <c r="M317" s="39">
        <f t="shared" si="75"/>
        <v>0</v>
      </c>
      <c r="N317" s="34">
        <f t="shared" si="76"/>
        <v>181751030</v>
      </c>
      <c r="O317" s="39">
        <f t="shared" si="77"/>
        <v>0.34752361572113738</v>
      </c>
      <c r="P317" s="34">
        <f>SUM(P311:P316)</f>
        <v>76718670</v>
      </c>
      <c r="Q317" s="34">
        <f>SUM(Q311:Q316)</f>
        <v>418715336</v>
      </c>
      <c r="R317" s="34">
        <f>SUM(R311:R316)</f>
        <v>466429953</v>
      </c>
      <c r="S317" s="34">
        <f>SUM(S311:S316)</f>
        <v>195841235</v>
      </c>
      <c r="T317" s="39">
        <f t="shared" si="78"/>
        <v>0.41987276704761711</v>
      </c>
      <c r="U317" s="39">
        <f t="shared" si="79"/>
        <v>-0.18245986276873671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25252000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1100526</v>
      </c>
      <c r="K318" s="38">
        <f t="shared" si="74"/>
        <v>4.3581736100110881E-2</v>
      </c>
      <c r="L318" s="33">
        <v>0</v>
      </c>
      <c r="M318" s="38">
        <f t="shared" si="75"/>
        <v>0</v>
      </c>
      <c r="N318" s="33">
        <f t="shared" si="76"/>
        <v>2070381</v>
      </c>
      <c r="O318" s="38">
        <f t="shared" si="77"/>
        <v>8.1988792966893709E-2</v>
      </c>
      <c r="P318" s="33">
        <v>138777</v>
      </c>
      <c r="Q318" s="33">
        <v>36967240</v>
      </c>
      <c r="R318" s="33">
        <v>4330500</v>
      </c>
      <c r="S318" s="33">
        <v>444201</v>
      </c>
      <c r="T318" s="38">
        <f t="shared" si="78"/>
        <v>0.10257499134049186</v>
      </c>
      <c r="U318" s="38">
        <f t="shared" si="79"/>
        <v>6.9301757495838645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39315101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8716221</v>
      </c>
      <c r="K319" s="38">
        <f t="shared" si="74"/>
        <v>0.22170160519236615</v>
      </c>
      <c r="L319" s="33">
        <v>0</v>
      </c>
      <c r="M319" s="38">
        <f t="shared" si="75"/>
        <v>0</v>
      </c>
      <c r="N319" s="33">
        <f t="shared" si="76"/>
        <v>25574511</v>
      </c>
      <c r="O319" s="38">
        <f t="shared" si="77"/>
        <v>0.65050096144990188</v>
      </c>
      <c r="P319" s="33">
        <v>15556237</v>
      </c>
      <c r="Q319" s="33">
        <v>39098200</v>
      </c>
      <c r="R319" s="33">
        <v>46884176</v>
      </c>
      <c r="S319" s="33">
        <v>34753074</v>
      </c>
      <c r="T319" s="38">
        <f t="shared" si="78"/>
        <v>0.74125380810787844</v>
      </c>
      <c r="U319" s="38">
        <f t="shared" si="79"/>
        <v>-0.43969605245793053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51151738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11764622</v>
      </c>
      <c r="K321" s="38">
        <f t="shared" si="74"/>
        <v>0.2299945702724705</v>
      </c>
      <c r="L321" s="33">
        <v>0</v>
      </c>
      <c r="M321" s="38">
        <f t="shared" si="75"/>
        <v>0</v>
      </c>
      <c r="N321" s="33">
        <f t="shared" si="76"/>
        <v>37200028</v>
      </c>
      <c r="O321" s="38">
        <f t="shared" si="77"/>
        <v>0.72724856387088943</v>
      </c>
      <c r="P321" s="33">
        <v>968441</v>
      </c>
      <c r="Q321" s="33">
        <v>50575296</v>
      </c>
      <c r="R321" s="33">
        <v>37242766</v>
      </c>
      <c r="S321" s="33">
        <v>18041651</v>
      </c>
      <c r="T321" s="38">
        <f t="shared" si="78"/>
        <v>0.48443370183621698</v>
      </c>
      <c r="U321" s="38">
        <f t="shared" si="79"/>
        <v>11.148000755853996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4060432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115442</v>
      </c>
      <c r="K322" s="38">
        <f t="shared" si="74"/>
        <v>2.8430964981066054E-2</v>
      </c>
      <c r="L322" s="33">
        <v>0</v>
      </c>
      <c r="M322" s="38">
        <f t="shared" si="75"/>
        <v>0</v>
      </c>
      <c r="N322" s="33">
        <f t="shared" si="76"/>
        <v>2189723</v>
      </c>
      <c r="O322" s="38">
        <f t="shared" si="77"/>
        <v>0.53928325853012682</v>
      </c>
      <c r="P322" s="33">
        <v>2370457</v>
      </c>
      <c r="Q322" s="33">
        <v>4135000</v>
      </c>
      <c r="R322" s="33">
        <v>4135000</v>
      </c>
      <c r="S322" s="33">
        <v>2614222</v>
      </c>
      <c r="T322" s="38">
        <f t="shared" si="78"/>
        <v>0.63221813784764203</v>
      </c>
      <c r="U322" s="38">
        <f t="shared" si="79"/>
        <v>-0.95129968609428472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119779271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21696811</v>
      </c>
      <c r="K323" s="39">
        <f t="shared" si="74"/>
        <v>0.18113994866440622</v>
      </c>
      <c r="L323" s="34">
        <f>SUM(L318:L322)</f>
        <v>0</v>
      </c>
      <c r="M323" s="39">
        <f t="shared" si="75"/>
        <v>0</v>
      </c>
      <c r="N323" s="34">
        <f t="shared" si="76"/>
        <v>67034643</v>
      </c>
      <c r="O323" s="39">
        <f t="shared" si="77"/>
        <v>0.55965145254557447</v>
      </c>
      <c r="P323" s="34">
        <f>SUM(P318:P322)</f>
        <v>19033912</v>
      </c>
      <c r="Q323" s="34">
        <f>SUM(Q318:Q322)</f>
        <v>130775736</v>
      </c>
      <c r="R323" s="34">
        <f>SUM(R318:R322)</f>
        <v>92592442</v>
      </c>
      <c r="S323" s="34">
        <f>SUM(S318:S322)</f>
        <v>55853148</v>
      </c>
      <c r="T323" s="39">
        <f t="shared" si="78"/>
        <v>0.60321497946884262</v>
      </c>
      <c r="U323" s="39">
        <f t="shared" si="79"/>
        <v>0.1399028744064803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6910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52822</v>
      </c>
      <c r="O324" s="38">
        <f t="shared" si="77"/>
        <v>0</v>
      </c>
      <c r="P324" s="33">
        <v>59398</v>
      </c>
      <c r="Q324" s="33">
        <v>0</v>
      </c>
      <c r="R324" s="33">
        <v>0</v>
      </c>
      <c r="S324" s="33">
        <v>163096</v>
      </c>
      <c r="T324" s="38">
        <f t="shared" si="78"/>
        <v>0</v>
      </c>
      <c r="U324" s="38">
        <f t="shared" si="79"/>
        <v>-0.88366611670426609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60942869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6260871</v>
      </c>
      <c r="K325" s="38">
        <f t="shared" si="74"/>
        <v>0.10273344695997164</v>
      </c>
      <c r="L325" s="33">
        <v>0</v>
      </c>
      <c r="M325" s="38">
        <f t="shared" si="75"/>
        <v>0</v>
      </c>
      <c r="N325" s="33">
        <f t="shared" si="76"/>
        <v>14847721</v>
      </c>
      <c r="O325" s="38">
        <f t="shared" si="77"/>
        <v>0.24363344298739859</v>
      </c>
      <c r="P325" s="33">
        <v>14800046</v>
      </c>
      <c r="Q325" s="33">
        <v>64180998</v>
      </c>
      <c r="R325" s="33">
        <v>64180998</v>
      </c>
      <c r="S325" s="33">
        <v>40644223</v>
      </c>
      <c r="T325" s="38">
        <f t="shared" si="78"/>
        <v>0.63327502323974461</v>
      </c>
      <c r="U325" s="38">
        <f t="shared" si="79"/>
        <v>-0.57696949050023227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11927525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2823536</v>
      </c>
      <c r="K326" s="38">
        <f t="shared" si="74"/>
        <v>0.2367243833066793</v>
      </c>
      <c r="L326" s="33">
        <v>0</v>
      </c>
      <c r="M326" s="38">
        <f t="shared" si="75"/>
        <v>0</v>
      </c>
      <c r="N326" s="33">
        <f t="shared" si="76"/>
        <v>5272122</v>
      </c>
      <c r="O326" s="38">
        <f t="shared" si="77"/>
        <v>0.44201307479967555</v>
      </c>
      <c r="P326" s="33">
        <v>2256587</v>
      </c>
      <c r="Q326" s="33">
        <v>7579617</v>
      </c>
      <c r="R326" s="33">
        <v>15778015</v>
      </c>
      <c r="S326" s="33">
        <v>3629368</v>
      </c>
      <c r="T326" s="38">
        <f t="shared" si="78"/>
        <v>0.2300269076940287</v>
      </c>
      <c r="U326" s="38">
        <f t="shared" si="79"/>
        <v>0.25124180897966708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79492384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2726665</v>
      </c>
      <c r="K327" s="38">
        <f t="shared" si="74"/>
        <v>3.4300958944695883E-2</v>
      </c>
      <c r="L327" s="33">
        <v>0</v>
      </c>
      <c r="M327" s="38">
        <f t="shared" si="75"/>
        <v>0</v>
      </c>
      <c r="N327" s="33">
        <f t="shared" si="76"/>
        <v>4888915</v>
      </c>
      <c r="O327" s="38">
        <f t="shared" si="77"/>
        <v>6.1501677946908723E-2</v>
      </c>
      <c r="P327" s="33">
        <v>1154137</v>
      </c>
      <c r="Q327" s="33">
        <v>77561091</v>
      </c>
      <c r="R327" s="33">
        <v>77820111</v>
      </c>
      <c r="S327" s="33">
        <v>3087683</v>
      </c>
      <c r="T327" s="38">
        <f t="shared" si="78"/>
        <v>3.967718575986097E-2</v>
      </c>
      <c r="U327" s="38">
        <f t="shared" si="79"/>
        <v>1.3625141555985123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9401700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1516627</v>
      </c>
      <c r="K328" s="38">
        <f t="shared" si="74"/>
        <v>0.16131412404139678</v>
      </c>
      <c r="L328" s="33">
        <v>0</v>
      </c>
      <c r="M328" s="38">
        <f t="shared" si="75"/>
        <v>0</v>
      </c>
      <c r="N328" s="33">
        <f t="shared" si="76"/>
        <v>7016600</v>
      </c>
      <c r="O328" s="38">
        <f t="shared" si="77"/>
        <v>0.74631183722092809</v>
      </c>
      <c r="P328" s="33">
        <v>2814204</v>
      </c>
      <c r="Q328" s="33">
        <v>10751101</v>
      </c>
      <c r="R328" s="33">
        <v>7207620</v>
      </c>
      <c r="S328" s="33">
        <v>6293817</v>
      </c>
      <c r="T328" s="38">
        <f t="shared" si="78"/>
        <v>0.8732170952408701</v>
      </c>
      <c r="U328" s="38">
        <f t="shared" si="79"/>
        <v>-0.46108135728610999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26556421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12326981</v>
      </c>
      <c r="K329" s="38">
        <f t="shared" si="74"/>
        <v>0.46418080960533048</v>
      </c>
      <c r="L329" s="33">
        <v>0</v>
      </c>
      <c r="M329" s="38">
        <f t="shared" si="75"/>
        <v>0</v>
      </c>
      <c r="N329" s="33">
        <f t="shared" si="76"/>
        <v>25571714</v>
      </c>
      <c r="O329" s="38">
        <f t="shared" si="77"/>
        <v>0.96292019169299958</v>
      </c>
      <c r="P329" s="33">
        <v>10832780</v>
      </c>
      <c r="Q329" s="33">
        <v>40117666</v>
      </c>
      <c r="R329" s="33">
        <v>31264416</v>
      </c>
      <c r="S329" s="33">
        <v>12377271</v>
      </c>
      <c r="T329" s="38">
        <f t="shared" si="78"/>
        <v>0.39589004317240406</v>
      </c>
      <c r="U329" s="38">
        <f t="shared" si="79"/>
        <v>0.13793329136195887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104746260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50941</v>
      </c>
      <c r="K330" s="38">
        <f t="shared" si="74"/>
        <v>4.8632762639926237E-4</v>
      </c>
      <c r="L330" s="33">
        <v>0</v>
      </c>
      <c r="M330" s="38">
        <f t="shared" si="75"/>
        <v>0</v>
      </c>
      <c r="N330" s="33">
        <f t="shared" si="76"/>
        <v>106300</v>
      </c>
      <c r="O330" s="38">
        <f t="shared" si="77"/>
        <v>1.0148333697069471E-3</v>
      </c>
      <c r="P330" s="33">
        <v>4746323</v>
      </c>
      <c r="Q330" s="33">
        <v>122623095</v>
      </c>
      <c r="R330" s="33">
        <v>97419189</v>
      </c>
      <c r="S330" s="33">
        <v>10289742</v>
      </c>
      <c r="T330" s="38">
        <f t="shared" si="78"/>
        <v>0.10562335927473179</v>
      </c>
      <c r="U330" s="38">
        <f t="shared" si="79"/>
        <v>-0.98926727068511777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293067159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25712531</v>
      </c>
      <c r="K332" s="39">
        <f t="shared" si="74"/>
        <v>8.7735968396240538E-2</v>
      </c>
      <c r="L332" s="34">
        <f>SUM(L324:L331)</f>
        <v>0</v>
      </c>
      <c r="M332" s="39">
        <f t="shared" si="75"/>
        <v>0</v>
      </c>
      <c r="N332" s="34">
        <f t="shared" si="76"/>
        <v>57756194</v>
      </c>
      <c r="O332" s="39">
        <f t="shared" si="77"/>
        <v>0.1970749441768738</v>
      </c>
      <c r="P332" s="34">
        <f>SUM(P324:P331)</f>
        <v>36663475</v>
      </c>
      <c r="Q332" s="34">
        <f>SUM(Q324:Q331)</f>
        <v>322813568</v>
      </c>
      <c r="R332" s="34">
        <f>SUM(R324:R331)</f>
        <v>293670349</v>
      </c>
      <c r="S332" s="34">
        <f>SUM(S324:S331)</f>
        <v>76485200</v>
      </c>
      <c r="T332" s="39">
        <f t="shared" si="78"/>
        <v>0.26044576941610131</v>
      </c>
      <c r="U332" s="39">
        <f t="shared" si="79"/>
        <v>-0.2986881085330837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32725176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10327150</v>
      </c>
      <c r="K333" s="38">
        <f t="shared" si="74"/>
        <v>0.31557202320317546</v>
      </c>
      <c r="L333" s="33">
        <v>0</v>
      </c>
      <c r="M333" s="38">
        <f t="shared" si="75"/>
        <v>0</v>
      </c>
      <c r="N333" s="33">
        <f t="shared" si="76"/>
        <v>31053914</v>
      </c>
      <c r="O333" s="38">
        <f t="shared" si="77"/>
        <v>0.94893038925138251</v>
      </c>
      <c r="P333" s="33">
        <v>4118749</v>
      </c>
      <c r="Q333" s="33">
        <v>33334944</v>
      </c>
      <c r="R333" s="33">
        <v>27212700</v>
      </c>
      <c r="S333" s="33">
        <v>20529735</v>
      </c>
      <c r="T333" s="38">
        <f t="shared" si="78"/>
        <v>0.75441742274746715</v>
      </c>
      <c r="U333" s="38">
        <f t="shared" si="79"/>
        <v>1.507351139872811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2421700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164207</v>
      </c>
      <c r="K334" s="38">
        <f t="shared" si="74"/>
        <v>6.7806499566420278E-2</v>
      </c>
      <c r="L334" s="33">
        <v>0</v>
      </c>
      <c r="M334" s="38">
        <f t="shared" si="75"/>
        <v>0</v>
      </c>
      <c r="N334" s="33">
        <f t="shared" si="76"/>
        <v>294238</v>
      </c>
      <c r="O334" s="38">
        <f t="shared" si="77"/>
        <v>0.12150059875294215</v>
      </c>
      <c r="P334" s="33">
        <v>53120</v>
      </c>
      <c r="Q334" s="33">
        <v>3526000</v>
      </c>
      <c r="R334" s="33">
        <v>2878996</v>
      </c>
      <c r="S334" s="33">
        <v>148474</v>
      </c>
      <c r="T334" s="38">
        <f t="shared" si="78"/>
        <v>5.1571450602918519E-2</v>
      </c>
      <c r="U334" s="38">
        <f t="shared" si="79"/>
        <v>2.0912462349397591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45915000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1886343</v>
      </c>
      <c r="K335" s="38">
        <f t="shared" si="74"/>
        <v>4.1083371447239461E-2</v>
      </c>
      <c r="L335" s="33">
        <v>0</v>
      </c>
      <c r="M335" s="38">
        <f t="shared" si="75"/>
        <v>0</v>
      </c>
      <c r="N335" s="33">
        <f t="shared" si="76"/>
        <v>6456120</v>
      </c>
      <c r="O335" s="38">
        <f t="shared" si="77"/>
        <v>0.14061025808559294</v>
      </c>
      <c r="P335" s="33">
        <v>2032997</v>
      </c>
      <c r="Q335" s="33">
        <v>58870500</v>
      </c>
      <c r="R335" s="33">
        <v>58870500</v>
      </c>
      <c r="S335" s="33">
        <v>4760288</v>
      </c>
      <c r="T335" s="38">
        <f t="shared" si="78"/>
        <v>8.0860329027271721E-2</v>
      </c>
      <c r="U335" s="38">
        <f t="shared" si="79"/>
        <v>-7.2136850177349054E-2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81061876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12377700</v>
      </c>
      <c r="K337" s="39">
        <f t="shared" si="74"/>
        <v>0.15269446761878544</v>
      </c>
      <c r="L337" s="34">
        <f>SUM(L333:L336)</f>
        <v>0</v>
      </c>
      <c r="M337" s="39">
        <f t="shared" si="75"/>
        <v>0</v>
      </c>
      <c r="N337" s="34">
        <f t="shared" si="76"/>
        <v>37804272</v>
      </c>
      <c r="O337" s="39">
        <f t="shared" si="77"/>
        <v>0.46636315201982248</v>
      </c>
      <c r="P337" s="34">
        <f>SUM(P333:P336)</f>
        <v>6204866</v>
      </c>
      <c r="Q337" s="34">
        <f>SUM(Q333:Q336)</f>
        <v>95731444</v>
      </c>
      <c r="R337" s="34">
        <f>SUM(R333:R336)</f>
        <v>88962196</v>
      </c>
      <c r="S337" s="34">
        <f>SUM(S333:S336)</f>
        <v>25438497</v>
      </c>
      <c r="T337" s="39">
        <f t="shared" si="78"/>
        <v>0.28594726910743073</v>
      </c>
      <c r="U337" s="39">
        <f t="shared" si="79"/>
        <v>0.99483760003842137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2747342431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873604875</v>
      </c>
      <c r="K338" s="39">
        <f t="shared" si="74"/>
        <v>0.31798179402122007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2029294513</v>
      </c>
      <c r="O338" s="39">
        <f t="shared" si="77"/>
        <v>0.73863908994459093</v>
      </c>
      <c r="P338" s="34">
        <f>SUM(P302,P304:P309,P311:P316,P318:P322,P324:P331,P333:P336)</f>
        <v>716726460</v>
      </c>
      <c r="Q338" s="34">
        <f>SUM(Q302,Q304:Q309,Q311:Q316,Q318:Q322,Q324:Q331,Q333:Q336)</f>
        <v>2185242808</v>
      </c>
      <c r="R338" s="34">
        <f>SUM(R302,R304:R309,R311:R316,R318:R322,R324:R331,R333:R336)</f>
        <v>2192891592</v>
      </c>
      <c r="S338" s="34">
        <f>SUM(S302,S304:S309,S311:S316,S318:S322,S324:S331,S333:S336)</f>
        <v>1609095329</v>
      </c>
      <c r="T338" s="39">
        <f t="shared" si="78"/>
        <v>0.73377787341162826</v>
      </c>
      <c r="U338" s="39">
        <f t="shared" si="79"/>
        <v>0.21888185208063904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6747001374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1498323969</v>
      </c>
      <c r="K339" s="41">
        <f t="shared" si="74"/>
        <v>0.22207257505147204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3499196069</v>
      </c>
      <c r="O339" s="41">
        <f t="shared" si="77"/>
        <v>0.51862981419929377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1516673227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5582278510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3799584257</v>
      </c>
      <c r="T339" s="41">
        <f t="shared" si="78"/>
        <v>0.68065114454491804</v>
      </c>
      <c r="U339" s="41">
        <f t="shared" si="79"/>
        <v>-1.2098359536744208E-2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100185069</v>
      </c>
      <c r="E8" s="33">
        <v>183662980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10109270</v>
      </c>
      <c r="K8" s="38">
        <f>IF(($E8       =0),0,($J8       /$E8       ))</f>
        <v>5.5042502305037197E-2</v>
      </c>
      <c r="L8" s="33">
        <v>0</v>
      </c>
      <c r="M8" s="38">
        <f>IF(($E8       =0),0,($L8       /$E8       ))</f>
        <v>0</v>
      </c>
      <c r="N8" s="33">
        <f>$F8       +$H8       +$J8</f>
        <v>29383910</v>
      </c>
      <c r="O8" s="38">
        <f>IF(($E8       =0),0,($N8       /$E8       ))</f>
        <v>0.15998820230402447</v>
      </c>
      <c r="P8" s="33">
        <v>7761499</v>
      </c>
      <c r="Q8" s="33">
        <v>81371258</v>
      </c>
      <c r="R8" s="33">
        <v>155183308</v>
      </c>
      <c r="S8" s="33">
        <v>44971221</v>
      </c>
      <c r="T8" s="38">
        <f>IF(($R8       =0),0,($S8       /$R8       ))</f>
        <v>0.28979418972045629</v>
      </c>
      <c r="U8" s="38">
        <f>IF(($P8       =0),0,(($J8       /$P8       )-1))</f>
        <v>0.30248937737413861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133156520</v>
      </c>
      <c r="E9" s="33">
        <v>179825950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14329269</v>
      </c>
      <c r="K9" s="38">
        <f>IF(($E9       =0),0,($J9       /$E9       ))</f>
        <v>7.9684100097900223E-2</v>
      </c>
      <c r="L9" s="33">
        <v>0</v>
      </c>
      <c r="M9" s="38">
        <f>IF(($E9       =0),0,($L9       /$E9       ))</f>
        <v>0</v>
      </c>
      <c r="N9" s="33">
        <f>$F9       +$H9       +$J9</f>
        <v>-29110006</v>
      </c>
      <c r="O9" s="38">
        <f>IF(($E9       =0),0,($N9       /$E9       ))</f>
        <v>-0.16187878334578518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363488930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24438539</v>
      </c>
      <c r="K10" s="39">
        <f t="shared" ref="K10:K54" si="2">IF(($E10      =0),0,($J10      /$E10      ))</f>
        <v>6.7233241463502069E-2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273904</v>
      </c>
      <c r="O10" s="39">
        <f t="shared" ref="O10:O54" si="5">IF(($E10      =0),0,($N10      /$E10      ))</f>
        <v>7.5354151775681316E-4</v>
      </c>
      <c r="P10" s="34">
        <f>SUM(P8:P9)</f>
        <v>7761499</v>
      </c>
      <c r="Q10" s="34">
        <f>SUM(Q8:Q9)</f>
        <v>81371258</v>
      </c>
      <c r="R10" s="34">
        <f>SUM(R8:R9)</f>
        <v>155183308</v>
      </c>
      <c r="S10" s="34">
        <f>SUM(S8:S9)</f>
        <v>44971221</v>
      </c>
      <c r="T10" s="39">
        <f t="shared" ref="T10:T54" si="6">IF(($R10      =0),0,($S10      /$R10      ))</f>
        <v>0.28979418972045629</v>
      </c>
      <c r="U10" s="39">
        <f t="shared" ref="U10:U54" si="7">IF(($P10      =0),0,(($J10      /$P10      )-1))</f>
        <v>2.1486880304951401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933</v>
      </c>
      <c r="Q11" s="33">
        <v>13281</v>
      </c>
      <c r="R11" s="33">
        <v>13281</v>
      </c>
      <c r="S11" s="33">
        <v>2799</v>
      </c>
      <c r="T11" s="38">
        <f t="shared" si="6"/>
        <v>0.21075220239439801</v>
      </c>
      <c r="U11" s="38">
        <f t="shared" si="7"/>
        <v>-1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3415152</v>
      </c>
      <c r="E14" s="33">
        <v>2287569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842607</v>
      </c>
      <c r="K14" s="38">
        <f t="shared" si="2"/>
        <v>0.368341676251077</v>
      </c>
      <c r="L14" s="33">
        <v>0</v>
      </c>
      <c r="M14" s="38">
        <f t="shared" si="3"/>
        <v>0</v>
      </c>
      <c r="N14" s="33">
        <f t="shared" si="4"/>
        <v>3893887</v>
      </c>
      <c r="O14" s="38">
        <f t="shared" si="5"/>
        <v>1.7021943381817117</v>
      </c>
      <c r="P14" s="33">
        <v>1184931</v>
      </c>
      <c r="Q14" s="33">
        <v>2590224</v>
      </c>
      <c r="R14" s="33">
        <v>2590224</v>
      </c>
      <c r="S14" s="33">
        <v>3692805</v>
      </c>
      <c r="T14" s="38">
        <f t="shared" si="6"/>
        <v>1.4256701350925634</v>
      </c>
      <c r="U14" s="38">
        <f t="shared" si="7"/>
        <v>-0.28889783455745521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2296948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842607</v>
      </c>
      <c r="K19" s="39">
        <f t="shared" si="2"/>
        <v>0.36683764717355377</v>
      </c>
      <c r="L19" s="34">
        <f>SUM(L11:L18)</f>
        <v>0</v>
      </c>
      <c r="M19" s="39">
        <f t="shared" si="3"/>
        <v>0</v>
      </c>
      <c r="N19" s="34">
        <f t="shared" si="4"/>
        <v>3895131</v>
      </c>
      <c r="O19" s="39">
        <f t="shared" si="5"/>
        <v>1.6957854509549193</v>
      </c>
      <c r="P19" s="34">
        <f>SUM(P11:P18)</f>
        <v>1185864</v>
      </c>
      <c r="Q19" s="34">
        <f>SUM(Q11:Q18)</f>
        <v>2603505</v>
      </c>
      <c r="R19" s="34">
        <f>SUM(R11:R18)</f>
        <v>2603505</v>
      </c>
      <c r="S19" s="34">
        <f>SUM(S11:S18)</f>
        <v>3695604</v>
      </c>
      <c r="T19" s="39">
        <f t="shared" si="6"/>
        <v>1.4194725955970893</v>
      </c>
      <c r="U19" s="39">
        <f t="shared" si="7"/>
        <v>-0.28945730707737138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1359</v>
      </c>
      <c r="K23" s="38">
        <f t="shared" si="2"/>
        <v>1.359E-2</v>
      </c>
      <c r="L23" s="33">
        <v>0</v>
      </c>
      <c r="M23" s="38">
        <f t="shared" si="3"/>
        <v>0</v>
      </c>
      <c r="N23" s="33">
        <f t="shared" si="4"/>
        <v>18520</v>
      </c>
      <c r="O23" s="38">
        <f t="shared" si="5"/>
        <v>0.1852</v>
      </c>
      <c r="P23" s="33">
        <v>6058</v>
      </c>
      <c r="Q23" s="33">
        <v>200000</v>
      </c>
      <c r="R23" s="33">
        <v>100000</v>
      </c>
      <c r="S23" s="33">
        <v>13785</v>
      </c>
      <c r="T23" s="38">
        <f t="shared" si="6"/>
        <v>0.13785</v>
      </c>
      <c r="U23" s="38">
        <f t="shared" si="7"/>
        <v>-0.77566853747111253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22290120</v>
      </c>
      <c r="E26" s="33">
        <v>40789920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40889920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1359</v>
      </c>
      <c r="K27" s="39">
        <f t="shared" si="2"/>
        <v>3.3235574928980051E-5</v>
      </c>
      <c r="L27" s="34">
        <f>SUM(L20:L26)</f>
        <v>0</v>
      </c>
      <c r="M27" s="39">
        <f t="shared" si="3"/>
        <v>0</v>
      </c>
      <c r="N27" s="34">
        <f t="shared" si="4"/>
        <v>18520</v>
      </c>
      <c r="O27" s="39">
        <f t="shared" si="5"/>
        <v>4.5292336106306886E-4</v>
      </c>
      <c r="P27" s="34">
        <f>SUM(P20:P26)</f>
        <v>6058</v>
      </c>
      <c r="Q27" s="34">
        <f>SUM(Q20:Q26)</f>
        <v>21420380</v>
      </c>
      <c r="R27" s="34">
        <f>SUM(R20:R26)</f>
        <v>100000</v>
      </c>
      <c r="S27" s="34">
        <f>SUM(S20:S26)</f>
        <v>13785</v>
      </c>
      <c r="T27" s="39">
        <f t="shared" si="6"/>
        <v>0.13785</v>
      </c>
      <c r="U27" s="39">
        <f t="shared" si="7"/>
        <v>-0.77566853747111253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6897</v>
      </c>
      <c r="K28" s="38">
        <f t="shared" si="2"/>
        <v>0.19154076871806267</v>
      </c>
      <c r="L28" s="33">
        <v>0</v>
      </c>
      <c r="M28" s="38">
        <f t="shared" si="3"/>
        <v>0</v>
      </c>
      <c r="N28" s="33">
        <f t="shared" si="4"/>
        <v>20691</v>
      </c>
      <c r="O28" s="38">
        <f t="shared" si="5"/>
        <v>0.57462230615418797</v>
      </c>
      <c r="P28" s="33">
        <v>7194</v>
      </c>
      <c r="Q28" s="33">
        <v>34656</v>
      </c>
      <c r="R28" s="33">
        <v>34656</v>
      </c>
      <c r="S28" s="33">
        <v>20988</v>
      </c>
      <c r="T28" s="38">
        <f t="shared" si="6"/>
        <v>0.60560941828254844</v>
      </c>
      <c r="U28" s="38">
        <f t="shared" si="7"/>
        <v>-4.1284403669724745E-2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294965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334641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6897</v>
      </c>
      <c r="K35" s="39">
        <f t="shared" si="2"/>
        <v>2.0610146395689709E-2</v>
      </c>
      <c r="L35" s="34">
        <f>SUM(L28:L34)</f>
        <v>0</v>
      </c>
      <c r="M35" s="39">
        <f t="shared" si="3"/>
        <v>0</v>
      </c>
      <c r="N35" s="34">
        <f t="shared" si="4"/>
        <v>20691</v>
      </c>
      <c r="O35" s="39">
        <f t="shared" si="5"/>
        <v>6.1830439187069125E-2</v>
      </c>
      <c r="P35" s="34">
        <f>SUM(P28:P34)</f>
        <v>7194</v>
      </c>
      <c r="Q35" s="34">
        <f>SUM(Q28:Q34)</f>
        <v>307500</v>
      </c>
      <c r="R35" s="34">
        <f>SUM(R28:R34)</f>
        <v>307500</v>
      </c>
      <c r="S35" s="34">
        <f>SUM(S28:S34)</f>
        <v>20988</v>
      </c>
      <c r="T35" s="39">
        <f t="shared" si="6"/>
        <v>6.8253658536585368E-2</v>
      </c>
      <c r="U35" s="39">
        <f t="shared" si="7"/>
        <v>-4.1284403669724745E-2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179000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13217939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18112939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13217939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18291939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420228378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25289402</v>
      </c>
      <c r="K54" s="39">
        <f t="shared" si="2"/>
        <v>6.0180138524581032E-2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4208246</v>
      </c>
      <c r="O54" s="39">
        <f t="shared" si="5"/>
        <v>1.0014188047052834E-2</v>
      </c>
      <c r="P54" s="34">
        <f>SUM(P8:P9,P11:P18,P20:P26,P28:P34,P36:P39,P41:P46,P48:P52)</f>
        <v>8960615</v>
      </c>
      <c r="Q54" s="34">
        <f>SUM(Q8:Q9,Q11:Q18,Q20:Q26,Q28:Q34,Q36:Q39,Q41:Q46,Q48:Q52)</f>
        <v>121032644</v>
      </c>
      <c r="R54" s="34">
        <f>SUM(R8:R9,R11:R18,R20:R26,R28:R34,R36:R39,R41:R46,R48:R52)</f>
        <v>176486252</v>
      </c>
      <c r="S54" s="34">
        <f>SUM(S8:S9,S11:S18,S20:S26,S28:S34,S36:S39,S41:S46,S48:S52)</f>
        <v>48701598</v>
      </c>
      <c r="T54" s="39">
        <f t="shared" si="6"/>
        <v>0.27595122820104989</v>
      </c>
      <c r="U54" s="39">
        <f t="shared" si="7"/>
        <v>1.8222841847350879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2987607</v>
      </c>
      <c r="K57" s="38">
        <f t="shared" ref="K57:K85" si="10">IF(($E57      =0),0,($J57      /$E57      ))</f>
        <v>0.15062659680531801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9044571</v>
      </c>
      <c r="O57" s="38">
        <f t="shared" ref="O57:O85" si="13">IF(($E57      =0),0,($N57      /$E57      ))</f>
        <v>0.45600139151303093</v>
      </c>
      <c r="P57" s="33">
        <v>2980892</v>
      </c>
      <c r="Q57" s="33">
        <v>25191198</v>
      </c>
      <c r="R57" s="33">
        <v>24001537</v>
      </c>
      <c r="S57" s="33">
        <v>9505331</v>
      </c>
      <c r="T57" s="38">
        <f t="shared" ref="T57:T85" si="14">IF(($R57      =0),0,($S57      /$R57      ))</f>
        <v>0.39603009590594135</v>
      </c>
      <c r="U57" s="38">
        <f t="shared" ref="U57:U85" si="15">IF(($P57      =0),0,(($J57      /$P57      )-1))</f>
        <v>2.2526814121410776E-3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2987607</v>
      </c>
      <c r="K58" s="39">
        <f t="shared" si="10"/>
        <v>0.15062659680531801</v>
      </c>
      <c r="L58" s="34">
        <f>L57</f>
        <v>0</v>
      </c>
      <c r="M58" s="39">
        <f t="shared" si="11"/>
        <v>0</v>
      </c>
      <c r="N58" s="34">
        <f t="shared" si="12"/>
        <v>9044571</v>
      </c>
      <c r="O58" s="39">
        <f t="shared" si="13"/>
        <v>0.45600139151303093</v>
      </c>
      <c r="P58" s="34">
        <f>P57</f>
        <v>2980892</v>
      </c>
      <c r="Q58" s="34">
        <f>Q57</f>
        <v>25191198</v>
      </c>
      <c r="R58" s="34">
        <f>R57</f>
        <v>24001537</v>
      </c>
      <c r="S58" s="34">
        <f>S57</f>
        <v>9505331</v>
      </c>
      <c r="T58" s="39">
        <f t="shared" si="14"/>
        <v>0.39603009590594135</v>
      </c>
      <c r="U58" s="39">
        <f t="shared" si="15"/>
        <v>2.2526814121410776E-3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16129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87195</v>
      </c>
      <c r="O59" s="38">
        <f t="shared" si="13"/>
        <v>0</v>
      </c>
      <c r="P59" s="33">
        <v>49408</v>
      </c>
      <c r="Q59" s="33">
        <v>0</v>
      </c>
      <c r="R59" s="33">
        <v>0</v>
      </c>
      <c r="S59" s="33">
        <v>142659</v>
      </c>
      <c r="T59" s="38">
        <f t="shared" si="14"/>
        <v>0</v>
      </c>
      <c r="U59" s="38">
        <f t="shared" si="15"/>
        <v>-0.67355488989637302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148462</v>
      </c>
      <c r="Q60" s="33">
        <v>0</v>
      </c>
      <c r="R60" s="33">
        <v>0</v>
      </c>
      <c r="S60" s="33">
        <v>148457</v>
      </c>
      <c r="T60" s="38">
        <f t="shared" si="14"/>
        <v>0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550200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54947</v>
      </c>
      <c r="K61" s="38">
        <f t="shared" si="10"/>
        <v>9.9867320974191209E-2</v>
      </c>
      <c r="L61" s="33">
        <v>0</v>
      </c>
      <c r="M61" s="38">
        <f t="shared" si="11"/>
        <v>0</v>
      </c>
      <c r="N61" s="33">
        <f t="shared" si="12"/>
        <v>188606</v>
      </c>
      <c r="O61" s="38">
        <f t="shared" si="13"/>
        <v>0.34279534714649218</v>
      </c>
      <c r="P61" s="33">
        <v>89026</v>
      </c>
      <c r="Q61" s="33">
        <v>549996</v>
      </c>
      <c r="R61" s="33">
        <v>549996</v>
      </c>
      <c r="S61" s="33">
        <v>215665</v>
      </c>
      <c r="T61" s="38">
        <f t="shared" si="14"/>
        <v>0.39212103360751716</v>
      </c>
      <c r="U61" s="38">
        <f t="shared" si="15"/>
        <v>-0.38279828364747381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550200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71076</v>
      </c>
      <c r="K63" s="39">
        <f t="shared" si="10"/>
        <v>0.12918211559432932</v>
      </c>
      <c r="L63" s="34">
        <f>SUM(L59:L62)</f>
        <v>0</v>
      </c>
      <c r="M63" s="39">
        <f t="shared" si="11"/>
        <v>0</v>
      </c>
      <c r="N63" s="34">
        <f t="shared" si="12"/>
        <v>275801</v>
      </c>
      <c r="O63" s="39">
        <f t="shared" si="13"/>
        <v>0.5012740821519448</v>
      </c>
      <c r="P63" s="34">
        <f>SUM(P59:P62)</f>
        <v>286896</v>
      </c>
      <c r="Q63" s="34">
        <f>SUM(Q59:Q62)</f>
        <v>549996</v>
      </c>
      <c r="R63" s="34">
        <f>SUM(R59:R62)</f>
        <v>549996</v>
      </c>
      <c r="S63" s="34">
        <f>SUM(S59:S62)</f>
        <v>506781</v>
      </c>
      <c r="T63" s="39">
        <f t="shared" si="14"/>
        <v>0.92142670128510029</v>
      </c>
      <c r="U63" s="39">
        <f t="shared" si="15"/>
        <v>-0.75225865818972726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2104</v>
      </c>
      <c r="K68" s="38">
        <f t="shared" si="10"/>
        <v>0.34166937317310814</v>
      </c>
      <c r="L68" s="33">
        <v>0</v>
      </c>
      <c r="M68" s="38">
        <f t="shared" si="11"/>
        <v>0</v>
      </c>
      <c r="N68" s="33">
        <f t="shared" si="12"/>
        <v>5582</v>
      </c>
      <c r="O68" s="38">
        <f t="shared" si="13"/>
        <v>0.90646313738226691</v>
      </c>
      <c r="P68" s="33">
        <v>3356</v>
      </c>
      <c r="Q68" s="33">
        <v>0</v>
      </c>
      <c r="R68" s="33">
        <v>0</v>
      </c>
      <c r="S68" s="33">
        <v>4834</v>
      </c>
      <c r="T68" s="38">
        <f t="shared" si="14"/>
        <v>0</v>
      </c>
      <c r="U68" s="38">
        <f t="shared" si="15"/>
        <v>-0.37306317044100124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2104</v>
      </c>
      <c r="K70" s="39">
        <f t="shared" si="10"/>
        <v>0.34166937317310814</v>
      </c>
      <c r="L70" s="34">
        <f>SUM(L64:L69)</f>
        <v>0</v>
      </c>
      <c r="M70" s="39">
        <f t="shared" si="11"/>
        <v>0</v>
      </c>
      <c r="N70" s="34">
        <f t="shared" si="12"/>
        <v>5582</v>
      </c>
      <c r="O70" s="39">
        <f t="shared" si="13"/>
        <v>0.90646313738226691</v>
      </c>
      <c r="P70" s="34">
        <f>SUM(P64:P69)</f>
        <v>3356</v>
      </c>
      <c r="Q70" s="34">
        <f>SUM(Q64:Q69)</f>
        <v>0</v>
      </c>
      <c r="R70" s="34">
        <f>SUM(R64:R69)</f>
        <v>0</v>
      </c>
      <c r="S70" s="34">
        <f>SUM(S64:S69)</f>
        <v>4834</v>
      </c>
      <c r="T70" s="39">
        <f t="shared" si="14"/>
        <v>0</v>
      </c>
      <c r="U70" s="39">
        <f t="shared" si="15"/>
        <v>-0.37306317044100124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26496</v>
      </c>
      <c r="E71" s="33">
        <v>5145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84820</v>
      </c>
      <c r="K71" s="38">
        <f t="shared" si="10"/>
        <v>16.485908649173954</v>
      </c>
      <c r="L71" s="33">
        <v>0</v>
      </c>
      <c r="M71" s="38">
        <f t="shared" si="11"/>
        <v>0</v>
      </c>
      <c r="N71" s="33">
        <f t="shared" si="12"/>
        <v>318361</v>
      </c>
      <c r="O71" s="38">
        <f t="shared" si="13"/>
        <v>61.877745383867833</v>
      </c>
      <c r="P71" s="33">
        <v>221278</v>
      </c>
      <c r="Q71" s="33">
        <v>388152</v>
      </c>
      <c r="R71" s="33">
        <v>25108</v>
      </c>
      <c r="S71" s="33">
        <v>499887</v>
      </c>
      <c r="T71" s="38">
        <f t="shared" si="14"/>
        <v>19.909471084913175</v>
      </c>
      <c r="U71" s="38">
        <f t="shared" si="15"/>
        <v>-0.61668127875342327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1972363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9677</v>
      </c>
      <c r="K73" s="38">
        <f t="shared" si="10"/>
        <v>4.906297674413888E-3</v>
      </c>
      <c r="L73" s="33">
        <v>0</v>
      </c>
      <c r="M73" s="38">
        <f t="shared" si="11"/>
        <v>0</v>
      </c>
      <c r="N73" s="33">
        <f t="shared" si="12"/>
        <v>11677</v>
      </c>
      <c r="O73" s="38">
        <f t="shared" si="13"/>
        <v>5.9203098009849098E-3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302084</v>
      </c>
      <c r="K74" s="38">
        <f t="shared" si="10"/>
        <v>0.16782444444444444</v>
      </c>
      <c r="L74" s="33">
        <v>0</v>
      </c>
      <c r="M74" s="38">
        <f t="shared" si="11"/>
        <v>0</v>
      </c>
      <c r="N74" s="33">
        <f t="shared" si="12"/>
        <v>626431</v>
      </c>
      <c r="O74" s="38">
        <f t="shared" si="13"/>
        <v>0.3480172222222222</v>
      </c>
      <c r="P74" s="33">
        <v>147117</v>
      </c>
      <c r="Q74" s="33">
        <v>2143828</v>
      </c>
      <c r="R74" s="33">
        <v>1667422</v>
      </c>
      <c r="S74" s="33">
        <v>149726</v>
      </c>
      <c r="T74" s="38">
        <f t="shared" si="14"/>
        <v>8.9794904949077076E-2</v>
      </c>
      <c r="U74" s="38">
        <f t="shared" si="15"/>
        <v>1.0533588912226324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7005674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396581</v>
      </c>
      <c r="K78" s="39">
        <f t="shared" si="10"/>
        <v>5.6608543303613611E-2</v>
      </c>
      <c r="L78" s="34">
        <f>SUM(L71:L77)</f>
        <v>0</v>
      </c>
      <c r="M78" s="39">
        <f t="shared" si="11"/>
        <v>0</v>
      </c>
      <c r="N78" s="34">
        <f t="shared" si="12"/>
        <v>956469</v>
      </c>
      <c r="O78" s="39">
        <f t="shared" si="13"/>
        <v>0.1365277630674793</v>
      </c>
      <c r="P78" s="34">
        <f>SUM(P71:P77)</f>
        <v>368395</v>
      </c>
      <c r="Q78" s="34">
        <f>SUM(Q71:Q77)</f>
        <v>9338431</v>
      </c>
      <c r="R78" s="34">
        <f>SUM(R71:R77)</f>
        <v>8498981</v>
      </c>
      <c r="S78" s="34">
        <f>SUM(S71:S77)</f>
        <v>649613</v>
      </c>
      <c r="T78" s="39">
        <f t="shared" si="14"/>
        <v>7.6434221937900559E-2</v>
      </c>
      <c r="U78" s="39">
        <f t="shared" si="15"/>
        <v>7.6510267511774144E-2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11305598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721234</v>
      </c>
      <c r="K79" s="38">
        <f t="shared" si="10"/>
        <v>6.379441405930053E-2</v>
      </c>
      <c r="L79" s="33">
        <v>0</v>
      </c>
      <c r="M79" s="38">
        <f t="shared" si="11"/>
        <v>0</v>
      </c>
      <c r="N79" s="33">
        <f t="shared" si="12"/>
        <v>7019839</v>
      </c>
      <c r="O79" s="38">
        <f t="shared" si="13"/>
        <v>0.62091708903854537</v>
      </c>
      <c r="P79" s="33">
        <v>2424201</v>
      </c>
      <c r="Q79" s="33">
        <v>7151115</v>
      </c>
      <c r="R79" s="33">
        <v>2804000</v>
      </c>
      <c r="S79" s="33">
        <v>5275302</v>
      </c>
      <c r="T79" s="38">
        <f t="shared" si="14"/>
        <v>1.8813487874465049</v>
      </c>
      <c r="U79" s="38">
        <f t="shared" si="15"/>
        <v>-0.70248589122766636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223810760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57554386</v>
      </c>
      <c r="K81" s="38">
        <f t="shared" si="10"/>
        <v>0.25715647451445139</v>
      </c>
      <c r="L81" s="33">
        <v>0</v>
      </c>
      <c r="M81" s="38">
        <f t="shared" si="11"/>
        <v>0</v>
      </c>
      <c r="N81" s="33">
        <f t="shared" si="12"/>
        <v>175600506</v>
      </c>
      <c r="O81" s="38">
        <f t="shared" si="13"/>
        <v>0.78459367190388885</v>
      </c>
      <c r="P81" s="33">
        <v>57306517</v>
      </c>
      <c r="Q81" s="33">
        <v>232239060</v>
      </c>
      <c r="R81" s="33">
        <v>229950780</v>
      </c>
      <c r="S81" s="33">
        <v>175898508</v>
      </c>
      <c r="T81" s="38">
        <f t="shared" si="14"/>
        <v>0.76493981886036655</v>
      </c>
      <c r="U81" s="38">
        <f t="shared" si="15"/>
        <v>4.3253195792722909E-3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235116358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58275620</v>
      </c>
      <c r="K84" s="39">
        <f t="shared" si="10"/>
        <v>0.2478586368711955</v>
      </c>
      <c r="L84" s="34">
        <f>SUM(L79:L83)</f>
        <v>0</v>
      </c>
      <c r="M84" s="39">
        <f t="shared" si="11"/>
        <v>0</v>
      </c>
      <c r="N84" s="34">
        <f t="shared" si="12"/>
        <v>182620345</v>
      </c>
      <c r="O84" s="39">
        <f t="shared" si="13"/>
        <v>0.77672326397638403</v>
      </c>
      <c r="P84" s="34">
        <f>SUM(P79:P83)</f>
        <v>59730718</v>
      </c>
      <c r="Q84" s="34">
        <f>SUM(Q79:Q83)</f>
        <v>239390175</v>
      </c>
      <c r="R84" s="34">
        <f>SUM(R79:R83)</f>
        <v>232754780</v>
      </c>
      <c r="S84" s="34">
        <f>SUM(S79:S83)</f>
        <v>181173810</v>
      </c>
      <c r="T84" s="39">
        <f t="shared" si="14"/>
        <v>0.77838921288748608</v>
      </c>
      <c r="U84" s="39">
        <f t="shared" si="15"/>
        <v>-2.4360966161498299E-2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262512915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61732988</v>
      </c>
      <c r="K85" s="39">
        <f t="shared" si="10"/>
        <v>0.23516171766253863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192902768</v>
      </c>
      <c r="O85" s="39">
        <f t="shared" si="13"/>
        <v>0.73483153390757938</v>
      </c>
      <c r="P85" s="34">
        <f>SUM(P57,P59:P62,P64:P69,P71:P77,P79:P83)</f>
        <v>63370257</v>
      </c>
      <c r="Q85" s="34">
        <f>SUM(Q57,Q59:Q62,Q64:Q69,Q71:Q77,Q79:Q83)</f>
        <v>274469800</v>
      </c>
      <c r="R85" s="34">
        <f>SUM(R57,R59:R62,R64:R69,R71:R77,R79:R83)</f>
        <v>265805294</v>
      </c>
      <c r="S85" s="34">
        <f>SUM(S57,S59:S62,S64:S69,S71:S77,S79:S83)</f>
        <v>191840369</v>
      </c>
      <c r="T85" s="39">
        <f t="shared" si="14"/>
        <v>0.72173268678388325</v>
      </c>
      <c r="U85" s="39">
        <f t="shared" si="15"/>
        <v>-2.5836552943126034E-2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439171660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64594965</v>
      </c>
      <c r="K88" s="38">
        <f t="shared" ref="K88:K99" si="18">IF(($E88      =0),0,($J88      /$E88      ))</f>
        <v>0.14708363695416959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140422112</v>
      </c>
      <c r="O88" s="38">
        <f t="shared" ref="O88:O99" si="21">IF(($E88      =0),0,($N88      /$E88      ))</f>
        <v>0.31974310910681258</v>
      </c>
      <c r="P88" s="33">
        <v>78379918</v>
      </c>
      <c r="Q88" s="33">
        <v>138903519</v>
      </c>
      <c r="R88" s="33">
        <v>570044132</v>
      </c>
      <c r="S88" s="33">
        <v>190753810</v>
      </c>
      <c r="T88" s="38">
        <f t="shared" ref="T88:T99" si="22">IF(($R88      =0),0,($S88      /$R88      ))</f>
        <v>0.33462989844442431</v>
      </c>
      <c r="U88" s="38">
        <f t="shared" ref="U88:U99" si="23">IF(($P88      =0),0,(($J88      /$P88      )-1))</f>
        <v>-0.17587353178909937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578177673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88315003</v>
      </c>
      <c r="K89" s="38">
        <f t="shared" si="18"/>
        <v>0.15274716946740349</v>
      </c>
      <c r="L89" s="33">
        <v>0</v>
      </c>
      <c r="M89" s="38">
        <f t="shared" si="19"/>
        <v>0</v>
      </c>
      <c r="N89" s="33">
        <f t="shared" si="20"/>
        <v>297226585</v>
      </c>
      <c r="O89" s="38">
        <f t="shared" si="21"/>
        <v>0.51407482315561503</v>
      </c>
      <c r="P89" s="33">
        <v>83951491</v>
      </c>
      <c r="Q89" s="33">
        <v>581428996</v>
      </c>
      <c r="R89" s="33">
        <v>512681000</v>
      </c>
      <c r="S89" s="33">
        <v>252088799</v>
      </c>
      <c r="T89" s="38">
        <f t="shared" si="22"/>
        <v>0.49170692691946843</v>
      </c>
      <c r="U89" s="38">
        <f t="shared" si="23"/>
        <v>5.1976587288961928E-2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157436107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-2091469</v>
      </c>
      <c r="K90" s="38">
        <f t="shared" si="18"/>
        <v>-1.3284557398259346E-2</v>
      </c>
      <c r="L90" s="33">
        <v>0</v>
      </c>
      <c r="M90" s="38">
        <f t="shared" si="19"/>
        <v>0</v>
      </c>
      <c r="N90" s="33">
        <f t="shared" si="20"/>
        <v>23372747</v>
      </c>
      <c r="O90" s="38">
        <f t="shared" si="21"/>
        <v>0.14845861883513164</v>
      </c>
      <c r="P90" s="33">
        <v>-7287090</v>
      </c>
      <c r="Q90" s="33">
        <v>109871989</v>
      </c>
      <c r="R90" s="33">
        <v>275908766</v>
      </c>
      <c r="S90" s="33">
        <v>40408355</v>
      </c>
      <c r="T90" s="38">
        <f t="shared" si="22"/>
        <v>0.14645549536472502</v>
      </c>
      <c r="U90" s="38">
        <f t="shared" si="23"/>
        <v>-0.71298982172581926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1174785440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150818499</v>
      </c>
      <c r="K91" s="39">
        <f t="shared" si="18"/>
        <v>0.12837961202515413</v>
      </c>
      <c r="L91" s="34">
        <f>SUM(L88:L90)</f>
        <v>0</v>
      </c>
      <c r="M91" s="39">
        <f t="shared" si="19"/>
        <v>0</v>
      </c>
      <c r="N91" s="34">
        <f t="shared" si="20"/>
        <v>461021444</v>
      </c>
      <c r="O91" s="39">
        <f t="shared" si="21"/>
        <v>0.39243033519380355</v>
      </c>
      <c r="P91" s="34">
        <f>SUM(P88:P90)</f>
        <v>155044319</v>
      </c>
      <c r="Q91" s="34">
        <f>SUM(Q88:Q90)</f>
        <v>830204504</v>
      </c>
      <c r="R91" s="34">
        <f>SUM(R88:R90)</f>
        <v>1358633898</v>
      </c>
      <c r="S91" s="34">
        <f>SUM(S88:S90)</f>
        <v>483250964</v>
      </c>
      <c r="T91" s="39">
        <f t="shared" si="22"/>
        <v>0.35568887594471016</v>
      </c>
      <c r="U91" s="39">
        <f t="shared" si="23"/>
        <v>-2.7255561682334228E-2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569291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8540372</v>
      </c>
      <c r="K92" s="38">
        <f t="shared" si="18"/>
        <v>15.001768866888815</v>
      </c>
      <c r="L92" s="33">
        <v>0</v>
      </c>
      <c r="M92" s="38">
        <f t="shared" si="19"/>
        <v>0</v>
      </c>
      <c r="N92" s="33">
        <f t="shared" si="20"/>
        <v>8001441</v>
      </c>
      <c r="O92" s="38">
        <f t="shared" si="21"/>
        <v>14.055098359187129</v>
      </c>
      <c r="P92" s="33">
        <v>3582140</v>
      </c>
      <c r="Q92" s="33">
        <v>8433700</v>
      </c>
      <c r="R92" s="33">
        <v>8433700</v>
      </c>
      <c r="S92" s="33">
        <v>10241199</v>
      </c>
      <c r="T92" s="38">
        <f t="shared" si="22"/>
        <v>1.2143186264628811</v>
      </c>
      <c r="U92" s="38">
        <f t="shared" si="23"/>
        <v>1.384153606503375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2788617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765966</v>
      </c>
      <c r="K94" s="38">
        <f t="shared" si="18"/>
        <v>0.27467594151509511</v>
      </c>
      <c r="L94" s="33">
        <v>0</v>
      </c>
      <c r="M94" s="38">
        <f t="shared" si="19"/>
        <v>0</v>
      </c>
      <c r="N94" s="33">
        <f t="shared" si="20"/>
        <v>2143070</v>
      </c>
      <c r="O94" s="38">
        <f t="shared" si="21"/>
        <v>0.76850639582273217</v>
      </c>
      <c r="P94" s="33">
        <v>2187997</v>
      </c>
      <c r="Q94" s="33">
        <v>3349096</v>
      </c>
      <c r="R94" s="33">
        <v>5493340</v>
      </c>
      <c r="S94" s="33">
        <v>5218659</v>
      </c>
      <c r="T94" s="38">
        <f t="shared" si="22"/>
        <v>0.94999745145940362</v>
      </c>
      <c r="U94" s="38">
        <f t="shared" si="23"/>
        <v>-0.64992365163206345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3357908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9306338</v>
      </c>
      <c r="K96" s="39">
        <f t="shared" si="18"/>
        <v>2.7714690217838012</v>
      </c>
      <c r="L96" s="34">
        <f>SUM(L92:L95)</f>
        <v>0</v>
      </c>
      <c r="M96" s="39">
        <f t="shared" si="19"/>
        <v>0</v>
      </c>
      <c r="N96" s="34">
        <f t="shared" si="20"/>
        <v>10144511</v>
      </c>
      <c r="O96" s="39">
        <f t="shared" si="21"/>
        <v>3.0210806847596778</v>
      </c>
      <c r="P96" s="34">
        <f>SUM(P92:P95)</f>
        <v>5770137</v>
      </c>
      <c r="Q96" s="34">
        <f>SUM(Q92:Q95)</f>
        <v>11782796</v>
      </c>
      <c r="R96" s="34">
        <f>SUM(R92:R95)</f>
        <v>13927040</v>
      </c>
      <c r="S96" s="34">
        <f>SUM(S92:S95)</f>
        <v>15459858</v>
      </c>
      <c r="T96" s="39">
        <f t="shared" si="22"/>
        <v>1.1100605728137494</v>
      </c>
      <c r="U96" s="39">
        <f t="shared" si="23"/>
        <v>0.61284524093622039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12010588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429983</v>
      </c>
      <c r="K98" s="38">
        <f t="shared" si="18"/>
        <v>3.5800328843184029E-2</v>
      </c>
      <c r="L98" s="33">
        <v>0</v>
      </c>
      <c r="M98" s="38">
        <f t="shared" si="19"/>
        <v>0</v>
      </c>
      <c r="N98" s="33">
        <f t="shared" si="20"/>
        <v>1291683</v>
      </c>
      <c r="O98" s="38">
        <f t="shared" si="21"/>
        <v>0.10754535914478125</v>
      </c>
      <c r="P98" s="33">
        <v>365660</v>
      </c>
      <c r="Q98" s="33">
        <v>1585652</v>
      </c>
      <c r="R98" s="33">
        <v>1506966</v>
      </c>
      <c r="S98" s="33">
        <v>104943381</v>
      </c>
      <c r="T98" s="38">
        <f t="shared" si="22"/>
        <v>69.638851175142634</v>
      </c>
      <c r="U98" s="38">
        <f t="shared" si="23"/>
        <v>0.17590931466389548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3780937</v>
      </c>
      <c r="K99" s="38">
        <f t="shared" si="18"/>
        <v>3.2513449320826497</v>
      </c>
      <c r="L99" s="33">
        <v>0</v>
      </c>
      <c r="M99" s="38">
        <f t="shared" si="19"/>
        <v>0</v>
      </c>
      <c r="N99" s="33">
        <f t="shared" si="20"/>
        <v>3992110</v>
      </c>
      <c r="O99" s="38">
        <f t="shared" si="21"/>
        <v>3.4329391409633292</v>
      </c>
      <c r="P99" s="33">
        <v>166463</v>
      </c>
      <c r="Q99" s="33">
        <v>0</v>
      </c>
      <c r="R99" s="33">
        <v>148076</v>
      </c>
      <c r="S99" s="33">
        <v>578716</v>
      </c>
      <c r="T99" s="38">
        <f t="shared" si="22"/>
        <v>3.9082363110834977</v>
      </c>
      <c r="U99" s="38">
        <f t="shared" si="23"/>
        <v>21.713377747607577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13122469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4210920</v>
      </c>
      <c r="K101" s="39">
        <f>IF(($E101     =0),0,($J101     /$E101     ))</f>
        <v>0.32089388056470164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5283793</v>
      </c>
      <c r="O101" s="39">
        <f>IF(($E101     =0),0,($N101     /$E101     ))</f>
        <v>0.4026523514744062</v>
      </c>
      <c r="P101" s="34">
        <f>SUM(P97:P100)</f>
        <v>532123</v>
      </c>
      <c r="Q101" s="34">
        <f>SUM(Q97:Q100)</f>
        <v>1585652</v>
      </c>
      <c r="R101" s="34">
        <f>SUM(R97:R100)</f>
        <v>1655042</v>
      </c>
      <c r="S101" s="34">
        <f>SUM(S97:S100)</f>
        <v>105522097</v>
      </c>
      <c r="T101" s="39">
        <f>IF(($R101     =0),0,($S101     /$R101     ))</f>
        <v>63.757957199877708</v>
      </c>
      <c r="U101" s="39">
        <f>IF(($P101     =0),0,(($J101     /$P101     )-1))</f>
        <v>6.9134335482585794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1191265817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164335757</v>
      </c>
      <c r="K102" s="39">
        <f>IF(($E102     =0),0,($J102     /$E102     ))</f>
        <v>0.13795053518269465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476449748</v>
      </c>
      <c r="O102" s="39">
        <f>IF(($E102     =0),0,($N102     /$E102     ))</f>
        <v>0.39995250531057586</v>
      </c>
      <c r="P102" s="34">
        <f>SUM(P88:P90,P92:P95,P97:P100)</f>
        <v>161346579</v>
      </c>
      <c r="Q102" s="34">
        <f>SUM(Q88:Q90,Q92:Q95,Q97:Q100)</f>
        <v>843572952</v>
      </c>
      <c r="R102" s="34">
        <f>SUM(R88:R90,R92:R95,R97:R100)</f>
        <v>1374215980</v>
      </c>
      <c r="S102" s="34">
        <f>SUM(S88:S90,S92:S95,S97:S100)</f>
        <v>604232919</v>
      </c>
      <c r="T102" s="39">
        <f>IF(($R102     =0),0,($S102     /$R102     ))</f>
        <v>0.43969283416424831</v>
      </c>
      <c r="U102" s="39">
        <f>IF(($P102     =0),0,(($J102     /$P102     )-1))</f>
        <v>1.8526441766081758E-2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235483980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67965519</v>
      </c>
      <c r="K105" s="38">
        <f t="shared" ref="K105:K136" si="26">IF(($E105     =0),0,($J105     /$E105     ))</f>
        <v>0.28862056348801307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158836132</v>
      </c>
      <c r="O105" s="38">
        <f t="shared" ref="O105:O136" si="29">IF(($E105     =0),0,($N105     /$E105     ))</f>
        <v>0.67450928933679477</v>
      </c>
      <c r="P105" s="33">
        <v>58543436</v>
      </c>
      <c r="Q105" s="33">
        <v>221164960</v>
      </c>
      <c r="R105" s="33">
        <v>375878263</v>
      </c>
      <c r="S105" s="33">
        <v>136854584</v>
      </c>
      <c r="T105" s="38">
        <f t="shared" ref="T105:T136" si="30">IF(($R105     =0),0,($S105     /$R105     ))</f>
        <v>0.36409283928185016</v>
      </c>
      <c r="U105" s="38">
        <f t="shared" ref="U105:U136" si="31">IF(($P105     =0),0,(($J105     /$P105     )-1))</f>
        <v>0.16094174930217631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235483980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67965519</v>
      </c>
      <c r="K106" s="39">
        <f t="shared" si="26"/>
        <v>0.28862056348801307</v>
      </c>
      <c r="L106" s="34">
        <f>L105</f>
        <v>0</v>
      </c>
      <c r="M106" s="39">
        <f t="shared" si="27"/>
        <v>0</v>
      </c>
      <c r="N106" s="34">
        <f t="shared" si="28"/>
        <v>158836132</v>
      </c>
      <c r="O106" s="39">
        <f t="shared" si="29"/>
        <v>0.67450928933679477</v>
      </c>
      <c r="P106" s="34">
        <f>P105</f>
        <v>58543436</v>
      </c>
      <c r="Q106" s="34">
        <f>Q105</f>
        <v>221164960</v>
      </c>
      <c r="R106" s="34">
        <f>R105</f>
        <v>375878263</v>
      </c>
      <c r="S106" s="34">
        <f>S105</f>
        <v>136854584</v>
      </c>
      <c r="T106" s="39">
        <f t="shared" si="30"/>
        <v>0.36409283928185016</v>
      </c>
      <c r="U106" s="39">
        <f t="shared" si="31"/>
        <v>0.16094174930217631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20344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8696</v>
      </c>
      <c r="K107" s="38">
        <f t="shared" si="26"/>
        <v>0.42744789618560752</v>
      </c>
      <c r="L107" s="33">
        <v>0</v>
      </c>
      <c r="M107" s="38">
        <f t="shared" si="27"/>
        <v>0</v>
      </c>
      <c r="N107" s="33">
        <f t="shared" si="28"/>
        <v>26582</v>
      </c>
      <c r="O107" s="38">
        <f t="shared" si="29"/>
        <v>1.3066260322453795</v>
      </c>
      <c r="P107" s="33">
        <v>-162548</v>
      </c>
      <c r="Q107" s="33">
        <v>1927585</v>
      </c>
      <c r="R107" s="33">
        <v>837113</v>
      </c>
      <c r="S107" s="33">
        <v>27108</v>
      </c>
      <c r="T107" s="38">
        <f t="shared" si="30"/>
        <v>3.2382724912885116E-2</v>
      </c>
      <c r="U107" s="38">
        <f t="shared" si="31"/>
        <v>-1.0534980436547974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81238028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130074</v>
      </c>
      <c r="K110" s="38">
        <f t="shared" si="26"/>
        <v>1.60114669450125E-3</v>
      </c>
      <c r="L110" s="33">
        <v>0</v>
      </c>
      <c r="M110" s="38">
        <f t="shared" si="27"/>
        <v>0</v>
      </c>
      <c r="N110" s="33">
        <f t="shared" si="28"/>
        <v>21934718</v>
      </c>
      <c r="O110" s="38">
        <f t="shared" si="29"/>
        <v>0.27000554469392091</v>
      </c>
      <c r="P110" s="33">
        <v>57764</v>
      </c>
      <c r="Q110" s="33">
        <v>89003005</v>
      </c>
      <c r="R110" s="33">
        <v>83401153</v>
      </c>
      <c r="S110" s="33">
        <v>175114</v>
      </c>
      <c r="T110" s="38">
        <f t="shared" si="30"/>
        <v>2.0996592217376181E-3</v>
      </c>
      <c r="U110" s="38">
        <f t="shared" si="31"/>
        <v>1.2518177411536597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87532752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138770</v>
      </c>
      <c r="K112" s="39">
        <f t="shared" si="26"/>
        <v>1.5853494472560397E-3</v>
      </c>
      <c r="L112" s="34">
        <f>SUM(L107:L111)</f>
        <v>0</v>
      </c>
      <c r="M112" s="39">
        <f t="shared" si="27"/>
        <v>0</v>
      </c>
      <c r="N112" s="34">
        <f t="shared" si="28"/>
        <v>21961300</v>
      </c>
      <c r="O112" s="39">
        <f t="shared" si="29"/>
        <v>0.25089237454798635</v>
      </c>
      <c r="P112" s="34">
        <f>SUM(P107:P111)</f>
        <v>-104784</v>
      </c>
      <c r="Q112" s="34">
        <f>SUM(Q107:Q111)</f>
        <v>93607082</v>
      </c>
      <c r="R112" s="34">
        <f>SUM(R107:R111)</f>
        <v>86914758</v>
      </c>
      <c r="S112" s="34">
        <f>SUM(S107:S111)</f>
        <v>2878714</v>
      </c>
      <c r="T112" s="39">
        <f t="shared" si="30"/>
        <v>3.3121118510161418E-2</v>
      </c>
      <c r="U112" s="39">
        <f t="shared" si="31"/>
        <v>-2.3243434112078178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1191837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590000</v>
      </c>
      <c r="R114" s="33">
        <v>851204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365629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1</v>
      </c>
      <c r="P116" s="33">
        <v>1527430</v>
      </c>
      <c r="Q116" s="33">
        <v>0</v>
      </c>
      <c r="R116" s="33">
        <v>0</v>
      </c>
      <c r="S116" s="33">
        <v>1527430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64894053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-283536643</v>
      </c>
      <c r="K117" s="38">
        <f t="shared" si="26"/>
        <v>-4.3692238331916178</v>
      </c>
      <c r="L117" s="33">
        <v>0</v>
      </c>
      <c r="M117" s="38">
        <f t="shared" si="27"/>
        <v>0</v>
      </c>
      <c r="N117" s="33">
        <f t="shared" si="28"/>
        <v>-273945242</v>
      </c>
      <c r="O117" s="38">
        <f t="shared" si="29"/>
        <v>-4.2214229091223503</v>
      </c>
      <c r="P117" s="33">
        <v>51466005</v>
      </c>
      <c r="Q117" s="33">
        <v>62708055</v>
      </c>
      <c r="R117" s="33">
        <v>108051478</v>
      </c>
      <c r="S117" s="33">
        <v>157289436</v>
      </c>
      <c r="T117" s="38">
        <f t="shared" si="30"/>
        <v>1.4556898148121584</v>
      </c>
      <c r="U117" s="38">
        <f t="shared" si="31"/>
        <v>-6.5092024920139036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100000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66451519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-283536643</v>
      </c>
      <c r="K121" s="39">
        <f t="shared" si="26"/>
        <v>-4.2668195891804972</v>
      </c>
      <c r="L121" s="34">
        <f>SUM(L113:L120)</f>
        <v>0</v>
      </c>
      <c r="M121" s="39">
        <f t="shared" si="27"/>
        <v>0</v>
      </c>
      <c r="N121" s="34">
        <f t="shared" si="28"/>
        <v>-273579613</v>
      </c>
      <c r="O121" s="39">
        <f t="shared" si="29"/>
        <v>-4.1169805764710965</v>
      </c>
      <c r="P121" s="34">
        <f>SUM(P113:P120)</f>
        <v>52993435</v>
      </c>
      <c r="Q121" s="34">
        <f>SUM(Q113:Q120)</f>
        <v>63432055</v>
      </c>
      <c r="R121" s="34">
        <f>SUM(R113:R120)</f>
        <v>109002682</v>
      </c>
      <c r="S121" s="34">
        <f>SUM(S113:S120)</f>
        <v>158816866</v>
      </c>
      <c r="T121" s="39">
        <f t="shared" si="30"/>
        <v>1.456999617679132</v>
      </c>
      <c r="U121" s="39">
        <f t="shared" si="31"/>
        <v>-6.3504107254040054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350000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2414000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303660</v>
      </c>
      <c r="K124" s="38">
        <f t="shared" si="26"/>
        <v>0.12579121789560896</v>
      </c>
      <c r="L124" s="33">
        <v>0</v>
      </c>
      <c r="M124" s="38">
        <f t="shared" si="27"/>
        <v>0</v>
      </c>
      <c r="N124" s="33">
        <f t="shared" si="28"/>
        <v>958171</v>
      </c>
      <c r="O124" s="38">
        <f t="shared" si="29"/>
        <v>0.39692253521126758</v>
      </c>
      <c r="P124" s="33">
        <v>560424</v>
      </c>
      <c r="Q124" s="33">
        <v>3568500</v>
      </c>
      <c r="R124" s="33">
        <v>3901884</v>
      </c>
      <c r="S124" s="33">
        <v>1294567</v>
      </c>
      <c r="T124" s="38">
        <f t="shared" si="30"/>
        <v>0.33177998115782015</v>
      </c>
      <c r="U124" s="38">
        <f t="shared" si="31"/>
        <v>-0.45816025009635564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2414000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303660</v>
      </c>
      <c r="K126" s="39">
        <f t="shared" si="26"/>
        <v>0.12579121789560896</v>
      </c>
      <c r="L126" s="34">
        <f>SUM(L122:L125)</f>
        <v>0</v>
      </c>
      <c r="M126" s="39">
        <f t="shared" si="27"/>
        <v>0</v>
      </c>
      <c r="N126" s="34">
        <f t="shared" si="28"/>
        <v>958171</v>
      </c>
      <c r="O126" s="39">
        <f t="shared" si="29"/>
        <v>0.39692253521126758</v>
      </c>
      <c r="P126" s="34">
        <f>SUM(P122:P125)</f>
        <v>560424</v>
      </c>
      <c r="Q126" s="34">
        <f>SUM(Q122:Q125)</f>
        <v>10787500</v>
      </c>
      <c r="R126" s="34">
        <f>SUM(R122:R125)</f>
        <v>4251884</v>
      </c>
      <c r="S126" s="34">
        <f>SUM(S122:S125)</f>
        <v>1294567</v>
      </c>
      <c r="T126" s="39">
        <f t="shared" si="30"/>
        <v>0.30446903066969844</v>
      </c>
      <c r="U126" s="39">
        <f t="shared" si="31"/>
        <v>-0.45816025009635564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151987</v>
      </c>
      <c r="K127" s="38">
        <f t="shared" si="26"/>
        <v>0.17912855930605318</v>
      </c>
      <c r="L127" s="33">
        <v>0</v>
      </c>
      <c r="M127" s="38">
        <f t="shared" si="27"/>
        <v>0</v>
      </c>
      <c r="N127" s="33">
        <f t="shared" si="28"/>
        <v>356187</v>
      </c>
      <c r="O127" s="38">
        <f t="shared" si="29"/>
        <v>0.41979422025268714</v>
      </c>
      <c r="P127" s="33">
        <v>49250</v>
      </c>
      <c r="Q127" s="33">
        <v>848480</v>
      </c>
      <c r="R127" s="33">
        <v>718480</v>
      </c>
      <c r="S127" s="33">
        <v>312011</v>
      </c>
      <c r="T127" s="38">
        <f t="shared" si="30"/>
        <v>0.43426539360872957</v>
      </c>
      <c r="U127" s="38">
        <f t="shared" si="31"/>
        <v>2.0860304568527921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151987</v>
      </c>
      <c r="K132" s="39">
        <f t="shared" si="26"/>
        <v>0.17912855930605318</v>
      </c>
      <c r="L132" s="34">
        <f>SUM(L127:L131)</f>
        <v>0</v>
      </c>
      <c r="M132" s="39">
        <f t="shared" si="27"/>
        <v>0</v>
      </c>
      <c r="N132" s="34">
        <f t="shared" si="28"/>
        <v>356187</v>
      </c>
      <c r="O132" s="39">
        <f t="shared" si="29"/>
        <v>0.41979422025268714</v>
      </c>
      <c r="P132" s="34">
        <f>SUM(P127:P131)</f>
        <v>49250</v>
      </c>
      <c r="Q132" s="34">
        <f>SUM(Q127:Q131)</f>
        <v>848480</v>
      </c>
      <c r="R132" s="34">
        <f>SUM(R127:R131)</f>
        <v>718480</v>
      </c>
      <c r="S132" s="34">
        <f>SUM(S127:S131)</f>
        <v>312011</v>
      </c>
      <c r="T132" s="39">
        <f t="shared" si="30"/>
        <v>0.43426539360872957</v>
      </c>
      <c r="U132" s="39">
        <f t="shared" si="31"/>
        <v>2.0860304568527921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359966811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83694175</v>
      </c>
      <c r="K133" s="38">
        <f t="shared" si="26"/>
        <v>0.23250525449136475</v>
      </c>
      <c r="L133" s="33">
        <v>0</v>
      </c>
      <c r="M133" s="38">
        <f t="shared" si="27"/>
        <v>0</v>
      </c>
      <c r="N133" s="33">
        <f t="shared" si="28"/>
        <v>235126672</v>
      </c>
      <c r="O133" s="38">
        <f t="shared" si="29"/>
        <v>0.65318986310657401</v>
      </c>
      <c r="P133" s="33">
        <v>5469439</v>
      </c>
      <c r="Q133" s="33">
        <v>174417667</v>
      </c>
      <c r="R133" s="33">
        <v>181305992</v>
      </c>
      <c r="S133" s="33">
        <v>51281328</v>
      </c>
      <c r="T133" s="38">
        <f t="shared" si="30"/>
        <v>0.28284408824171681</v>
      </c>
      <c r="U133" s="38">
        <f t="shared" si="31"/>
        <v>14.302149818290323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359966811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83694175</v>
      </c>
      <c r="K137" s="39">
        <f t="shared" ref="K137:K170" si="34">IF(($E137     =0),0,($J137     /$E137     ))</f>
        <v>0.23250525449136475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235126672</v>
      </c>
      <c r="O137" s="39">
        <f t="shared" ref="O137:O170" si="37">IF(($E137     =0),0,($N137     /$E137     ))</f>
        <v>0.65318986310657401</v>
      </c>
      <c r="P137" s="34">
        <f>SUM(P133:P136)</f>
        <v>5469439</v>
      </c>
      <c r="Q137" s="34">
        <f>SUM(Q133:Q136)</f>
        <v>174417667</v>
      </c>
      <c r="R137" s="34">
        <f>SUM(R133:R136)</f>
        <v>181305992</v>
      </c>
      <c r="S137" s="34">
        <f>SUM(S133:S136)</f>
        <v>51281328</v>
      </c>
      <c r="T137" s="39">
        <f t="shared" ref="T137:T170" si="38">IF(($R137     =0),0,($S137     /$R137     ))</f>
        <v>0.28284408824171681</v>
      </c>
      <c r="U137" s="39">
        <f t="shared" ref="U137:U170" si="39">IF(($P137     =0),0,(($J137     /$P137     )-1))</f>
        <v>14.302149818290323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316000</v>
      </c>
      <c r="R140" s="33">
        <v>170000</v>
      </c>
      <c r="S140" s="33">
        <v>117990</v>
      </c>
      <c r="T140" s="38">
        <f t="shared" si="38"/>
        <v>0.69405882352941173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316000</v>
      </c>
      <c r="R144" s="34">
        <f>SUM(R138:R143)</f>
        <v>170000</v>
      </c>
      <c r="S144" s="34">
        <f>SUM(S138:S143)</f>
        <v>117990</v>
      </c>
      <c r="T144" s="39">
        <f t="shared" si="38"/>
        <v>0.69405882352941173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4618799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-3270048</v>
      </c>
      <c r="K152" s="38">
        <f t="shared" si="34"/>
        <v>-0.70798664328107808</v>
      </c>
      <c r="L152" s="33">
        <v>0</v>
      </c>
      <c r="M152" s="38">
        <f t="shared" si="35"/>
        <v>0</v>
      </c>
      <c r="N152" s="33">
        <f t="shared" si="36"/>
        <v>2973207</v>
      </c>
      <c r="O152" s="38">
        <f t="shared" si="37"/>
        <v>0.64371863768048798</v>
      </c>
      <c r="P152" s="33">
        <v>1375898</v>
      </c>
      <c r="Q152" s="33">
        <v>3310700</v>
      </c>
      <c r="R152" s="33">
        <v>3349603</v>
      </c>
      <c r="S152" s="33">
        <v>2246226</v>
      </c>
      <c r="T152" s="38">
        <f t="shared" si="38"/>
        <v>0.67059469435631625</v>
      </c>
      <c r="U152" s="38">
        <f t="shared" si="39"/>
        <v>-3.3766645492616458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579580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117939</v>
      </c>
      <c r="K153" s="38">
        <f t="shared" si="34"/>
        <v>0.20349045860795748</v>
      </c>
      <c r="L153" s="33">
        <v>0</v>
      </c>
      <c r="M153" s="38">
        <f t="shared" si="35"/>
        <v>0</v>
      </c>
      <c r="N153" s="33">
        <f t="shared" si="36"/>
        <v>136270</v>
      </c>
      <c r="O153" s="38">
        <f t="shared" si="37"/>
        <v>0.23511853411090791</v>
      </c>
      <c r="P153" s="33">
        <v>8827122</v>
      </c>
      <c r="Q153" s="33">
        <v>63473720</v>
      </c>
      <c r="R153" s="33">
        <v>64577020</v>
      </c>
      <c r="S153" s="33">
        <v>23562968</v>
      </c>
      <c r="T153" s="38">
        <f t="shared" si="38"/>
        <v>0.36488162507343946</v>
      </c>
      <c r="U153" s="38">
        <f t="shared" si="39"/>
        <v>-0.98663902005659376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5198379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-3152109</v>
      </c>
      <c r="K157" s="39">
        <f t="shared" si="34"/>
        <v>-0.60636382995545346</v>
      </c>
      <c r="L157" s="34">
        <f>SUM(L151:L156)</f>
        <v>0</v>
      </c>
      <c r="M157" s="39">
        <f t="shared" si="35"/>
        <v>0</v>
      </c>
      <c r="N157" s="34">
        <f t="shared" si="36"/>
        <v>3109477</v>
      </c>
      <c r="O157" s="39">
        <f t="shared" si="37"/>
        <v>0.59816281190732723</v>
      </c>
      <c r="P157" s="34">
        <f>SUM(P151:P156)</f>
        <v>10203020</v>
      </c>
      <c r="Q157" s="34">
        <f>SUM(Q151:Q156)</f>
        <v>66784420</v>
      </c>
      <c r="R157" s="34">
        <f>SUM(R151:R156)</f>
        <v>67926623</v>
      </c>
      <c r="S157" s="34">
        <f>SUM(S151:S156)</f>
        <v>25809194</v>
      </c>
      <c r="T157" s="39">
        <f t="shared" si="38"/>
        <v>0.37995697209914292</v>
      </c>
      <c r="U157" s="39">
        <f t="shared" si="39"/>
        <v>-1.3089388239952484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3070021</v>
      </c>
      <c r="K159" s="38">
        <f t="shared" si="34"/>
        <v>0.55462825076324096</v>
      </c>
      <c r="L159" s="33">
        <v>0</v>
      </c>
      <c r="M159" s="38">
        <f t="shared" si="35"/>
        <v>0</v>
      </c>
      <c r="N159" s="33">
        <f t="shared" si="36"/>
        <v>5396776</v>
      </c>
      <c r="O159" s="38">
        <f t="shared" si="37"/>
        <v>0.97497848797810838</v>
      </c>
      <c r="P159" s="33">
        <v>3868465</v>
      </c>
      <c r="Q159" s="33">
        <v>5515212</v>
      </c>
      <c r="R159" s="33">
        <v>5419378</v>
      </c>
      <c r="S159" s="33">
        <v>5653900</v>
      </c>
      <c r="T159" s="38">
        <f t="shared" si="38"/>
        <v>1.0432747079092841</v>
      </c>
      <c r="U159" s="38">
        <f t="shared" si="39"/>
        <v>-0.20639814500066567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3070021</v>
      </c>
      <c r="K163" s="39">
        <f t="shared" si="34"/>
        <v>0.55462825076324096</v>
      </c>
      <c r="L163" s="34">
        <f>SUM(L158:L162)</f>
        <v>0</v>
      </c>
      <c r="M163" s="39">
        <f t="shared" si="35"/>
        <v>0</v>
      </c>
      <c r="N163" s="34">
        <f t="shared" si="36"/>
        <v>5396776</v>
      </c>
      <c r="O163" s="39">
        <f t="shared" si="37"/>
        <v>0.97497848797810838</v>
      </c>
      <c r="P163" s="34">
        <f>SUM(P158:P162)</f>
        <v>3868465</v>
      </c>
      <c r="Q163" s="34">
        <f>SUM(Q158:Q162)</f>
        <v>5515212</v>
      </c>
      <c r="R163" s="34">
        <f>SUM(R158:R162)</f>
        <v>5419378</v>
      </c>
      <c r="S163" s="34">
        <f>SUM(S158:S162)</f>
        <v>5653900</v>
      </c>
      <c r="T163" s="39">
        <f t="shared" si="38"/>
        <v>1.0432747079092841</v>
      </c>
      <c r="U163" s="39">
        <f t="shared" si="39"/>
        <v>-0.20639814500066567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200000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200000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763431198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-131364620</v>
      </c>
      <c r="K170" s="39">
        <f t="shared" si="34"/>
        <v>-0.17207132789980636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152165102</v>
      </c>
      <c r="O170" s="39">
        <f t="shared" si="37"/>
        <v>0.19931737450425754</v>
      </c>
      <c r="P170" s="34">
        <f>SUM(P105,P107:P111,P113:P120,P122:P125,P127:P131,P133:P136,P138:P143,P145:P149,P151:P156,P158:P162,P164:P168)</f>
        <v>131582685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831788060</v>
      </c>
      <c r="S170" s="34">
        <f>SUM(S105,S107:S111,S113:S120,S122:S125,S127:S131,S133:S136,S138:S143,S145:S149,S151:S156,S158:S162,S164:S168)</f>
        <v>383019154</v>
      </c>
      <c r="T170" s="39">
        <f t="shared" si="38"/>
        <v>0.46047685993472903</v>
      </c>
      <c r="U170" s="39">
        <f t="shared" si="39"/>
        <v>-1.998342753075756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703092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172191</v>
      </c>
      <c r="K173" s="38">
        <f t="shared" ref="K173:K205" si="42">IF(($E173     =0),0,($J173     /$E173     ))</f>
        <v>0.2449053608916045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526621</v>
      </c>
      <c r="O173" s="38">
        <f t="shared" ref="O173:O205" si="45">IF(($E173     =0),0,($N173     /$E173     ))</f>
        <v>0.74900724229546067</v>
      </c>
      <c r="P173" s="33">
        <v>165770</v>
      </c>
      <c r="Q173" s="33">
        <v>754651</v>
      </c>
      <c r="R173" s="33">
        <v>657864</v>
      </c>
      <c r="S173" s="33">
        <v>507856</v>
      </c>
      <c r="T173" s="38">
        <f t="shared" ref="T173:T205" si="46">IF(($R173     =0),0,($S173     /$R173     ))</f>
        <v>0.77197718677416605</v>
      </c>
      <c r="U173" s="38">
        <f t="shared" ref="U173:U205" si="47">IF(($P173     =0),0,(($J173     /$P173     )-1))</f>
        <v>3.873439102370746E-2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661020</v>
      </c>
      <c r="K175" s="38">
        <f t="shared" si="42"/>
        <v>0.39839081498892553</v>
      </c>
      <c r="L175" s="33">
        <v>0</v>
      </c>
      <c r="M175" s="38">
        <f t="shared" si="43"/>
        <v>0</v>
      </c>
      <c r="N175" s="33">
        <f t="shared" si="44"/>
        <v>1282307</v>
      </c>
      <c r="O175" s="38">
        <f t="shared" si="45"/>
        <v>0.77283490786361098</v>
      </c>
      <c r="P175" s="33">
        <v>449948</v>
      </c>
      <c r="Q175" s="33">
        <v>1659225</v>
      </c>
      <c r="R175" s="33">
        <v>1659225</v>
      </c>
      <c r="S175" s="33">
        <v>248937</v>
      </c>
      <c r="T175" s="38">
        <f t="shared" si="46"/>
        <v>0.15003209329656919</v>
      </c>
      <c r="U175" s="38">
        <f t="shared" si="47"/>
        <v>0.46910309635780134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2362317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833211</v>
      </c>
      <c r="K179" s="39">
        <f t="shared" si="42"/>
        <v>0.35270922573050101</v>
      </c>
      <c r="L179" s="34">
        <f>SUM(L173:L178)</f>
        <v>0</v>
      </c>
      <c r="M179" s="39">
        <f t="shared" si="43"/>
        <v>0</v>
      </c>
      <c r="N179" s="34">
        <f t="shared" si="44"/>
        <v>1808928</v>
      </c>
      <c r="O179" s="39">
        <f t="shared" si="45"/>
        <v>0.76574312422930535</v>
      </c>
      <c r="P179" s="34">
        <f>SUM(P173:P178)</f>
        <v>615718</v>
      </c>
      <c r="Q179" s="34">
        <f>SUM(Q173:Q178)</f>
        <v>2413876</v>
      </c>
      <c r="R179" s="34">
        <f>SUM(R173:R178)</f>
        <v>2317089</v>
      </c>
      <c r="S179" s="34">
        <f>SUM(S173:S178)</f>
        <v>756793</v>
      </c>
      <c r="T179" s="39">
        <f t="shared" si="46"/>
        <v>0.32661369502854659</v>
      </c>
      <c r="U179" s="39">
        <f t="shared" si="47"/>
        <v>0.35323476006873267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8700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0.99954022988505742</v>
      </c>
      <c r="P181" s="33">
        <v>26087</v>
      </c>
      <c r="Q181" s="33">
        <v>800000</v>
      </c>
      <c r="R181" s="33">
        <v>0</v>
      </c>
      <c r="S181" s="33">
        <v>52174</v>
      </c>
      <c r="T181" s="38">
        <f t="shared" si="46"/>
        <v>0</v>
      </c>
      <c r="U181" s="38">
        <f t="shared" si="47"/>
        <v>-1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8700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0.99954022988505742</v>
      </c>
      <c r="P185" s="34">
        <f>SUM(P180:P184)</f>
        <v>26087</v>
      </c>
      <c r="Q185" s="34">
        <f>SUM(Q180:Q184)</f>
        <v>800000</v>
      </c>
      <c r="R185" s="34">
        <f>SUM(R180:R184)</f>
        <v>0</v>
      </c>
      <c r="S185" s="34">
        <f>SUM(S180:S184)</f>
        <v>52174</v>
      </c>
      <c r="T185" s="39">
        <f t="shared" si="46"/>
        <v>0</v>
      </c>
      <c r="U185" s="39">
        <f t="shared" si="47"/>
        <v>-1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282062</v>
      </c>
      <c r="K188" s="38">
        <f t="shared" si="42"/>
        <v>0.52146792383065266</v>
      </c>
      <c r="L188" s="33">
        <v>0</v>
      </c>
      <c r="M188" s="38">
        <f t="shared" si="43"/>
        <v>0</v>
      </c>
      <c r="N188" s="33">
        <f t="shared" si="44"/>
        <v>806492</v>
      </c>
      <c r="O188" s="38">
        <f t="shared" si="45"/>
        <v>1.4910186725827326</v>
      </c>
      <c r="P188" s="33">
        <v>289950</v>
      </c>
      <c r="Q188" s="33">
        <v>519915</v>
      </c>
      <c r="R188" s="33">
        <v>519915</v>
      </c>
      <c r="S188" s="33">
        <v>857860</v>
      </c>
      <c r="T188" s="38">
        <f t="shared" si="46"/>
        <v>1.6500004808478308</v>
      </c>
      <c r="U188" s="38">
        <f t="shared" si="47"/>
        <v>-2.7204690463873082E-2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282062</v>
      </c>
      <c r="K191" s="39">
        <f t="shared" si="42"/>
        <v>0.52146792383065266</v>
      </c>
      <c r="L191" s="34">
        <f>SUM(L186:L190)</f>
        <v>0</v>
      </c>
      <c r="M191" s="39">
        <f t="shared" si="43"/>
        <v>0</v>
      </c>
      <c r="N191" s="34">
        <f t="shared" si="44"/>
        <v>806492</v>
      </c>
      <c r="O191" s="39">
        <f t="shared" si="45"/>
        <v>1.4910186725827326</v>
      </c>
      <c r="P191" s="34">
        <f>SUM(P186:P190)</f>
        <v>289950</v>
      </c>
      <c r="Q191" s="34">
        <f>SUM(Q186:Q190)</f>
        <v>519915</v>
      </c>
      <c r="R191" s="34">
        <f>SUM(R186:R190)</f>
        <v>519915</v>
      </c>
      <c r="S191" s="34">
        <f>SUM(S186:S190)</f>
        <v>857860</v>
      </c>
      <c r="T191" s="39">
        <f t="shared" si="46"/>
        <v>1.6500004808478308</v>
      </c>
      <c r="U191" s="39">
        <f t="shared" si="47"/>
        <v>-2.7204690463873082E-2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12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40972</v>
      </c>
      <c r="K195" s="38">
        <f t="shared" si="42"/>
        <v>0.25511830635118304</v>
      </c>
      <c r="L195" s="33">
        <v>0</v>
      </c>
      <c r="M195" s="38">
        <f t="shared" si="43"/>
        <v>0</v>
      </c>
      <c r="N195" s="33">
        <f t="shared" si="44"/>
        <v>121211</v>
      </c>
      <c r="O195" s="38">
        <f t="shared" si="45"/>
        <v>0.75473848069738481</v>
      </c>
      <c r="P195" s="33">
        <v>41811</v>
      </c>
      <c r="Q195" s="33">
        <v>199584</v>
      </c>
      <c r="R195" s="33">
        <v>294584</v>
      </c>
      <c r="S195" s="33">
        <v>120783</v>
      </c>
      <c r="T195" s="38">
        <f t="shared" si="46"/>
        <v>0.41001208483828044</v>
      </c>
      <c r="U195" s="38">
        <f t="shared" si="47"/>
        <v>-2.0066489679749333E-2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160612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40972</v>
      </c>
      <c r="K198" s="39">
        <f t="shared" si="42"/>
        <v>0.25509924538639706</v>
      </c>
      <c r="L198" s="34">
        <f>SUM(L192:L197)</f>
        <v>0</v>
      </c>
      <c r="M198" s="39">
        <f t="shared" si="43"/>
        <v>0</v>
      </c>
      <c r="N198" s="34">
        <f t="shared" si="44"/>
        <v>121211</v>
      </c>
      <c r="O198" s="39">
        <f t="shared" si="45"/>
        <v>0.75468209100191763</v>
      </c>
      <c r="P198" s="34">
        <f>SUM(P192:P197)</f>
        <v>41811</v>
      </c>
      <c r="Q198" s="34">
        <f>SUM(Q192:Q197)</f>
        <v>199584</v>
      </c>
      <c r="R198" s="34">
        <f>SUM(R192:R197)</f>
        <v>294584</v>
      </c>
      <c r="S198" s="34">
        <f>SUM(S192:S197)</f>
        <v>120783</v>
      </c>
      <c r="T198" s="39">
        <f t="shared" si="46"/>
        <v>0.41001208483828044</v>
      </c>
      <c r="U198" s="39">
        <f t="shared" si="47"/>
        <v>-2.0066489679749333E-2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175035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36569</v>
      </c>
      <c r="K199" s="38">
        <f t="shared" si="42"/>
        <v>0.20892392949981431</v>
      </c>
      <c r="L199" s="33">
        <v>0</v>
      </c>
      <c r="M199" s="38">
        <f t="shared" si="43"/>
        <v>0</v>
      </c>
      <c r="N199" s="33">
        <f t="shared" si="44"/>
        <v>112927</v>
      </c>
      <c r="O199" s="38">
        <f t="shared" si="45"/>
        <v>0.64516810923529577</v>
      </c>
      <c r="P199" s="33">
        <v>42360</v>
      </c>
      <c r="Q199" s="33">
        <v>208154</v>
      </c>
      <c r="R199" s="33">
        <v>176787</v>
      </c>
      <c r="S199" s="33">
        <v>135448</v>
      </c>
      <c r="T199" s="38">
        <f t="shared" si="46"/>
        <v>0.7661649329419018</v>
      </c>
      <c r="U199" s="38">
        <f t="shared" si="47"/>
        <v>-0.13670915958451368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175035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36569</v>
      </c>
      <c r="K204" s="39">
        <f t="shared" si="42"/>
        <v>0.20892392949981431</v>
      </c>
      <c r="L204" s="34">
        <f>SUM(L199:L203)</f>
        <v>0</v>
      </c>
      <c r="M204" s="39">
        <f t="shared" si="43"/>
        <v>0</v>
      </c>
      <c r="N204" s="34">
        <f t="shared" si="44"/>
        <v>112927</v>
      </c>
      <c r="O204" s="39">
        <f t="shared" si="45"/>
        <v>0.64516810923529577</v>
      </c>
      <c r="P204" s="34">
        <f>SUM(P199:P203)</f>
        <v>42360</v>
      </c>
      <c r="Q204" s="34">
        <f>SUM(Q199:Q203)</f>
        <v>208154</v>
      </c>
      <c r="R204" s="34">
        <f>SUM(R199:R203)</f>
        <v>176787</v>
      </c>
      <c r="S204" s="34">
        <f>SUM(S199:S203)</f>
        <v>135448</v>
      </c>
      <c r="T204" s="39">
        <f t="shared" si="46"/>
        <v>0.7661649329419018</v>
      </c>
      <c r="U204" s="39">
        <f t="shared" si="47"/>
        <v>-0.13670915958451368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3247564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1192814</v>
      </c>
      <c r="K205" s="39">
        <f t="shared" si="42"/>
        <v>0.36729499403245019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2858254</v>
      </c>
      <c r="O205" s="39">
        <f t="shared" si="45"/>
        <v>0.88012245486155161</v>
      </c>
      <c r="P205" s="34">
        <f>SUM(P173:P178,P180:P184,P186:P190,P192:P197,P199:P203)</f>
        <v>1015926</v>
      </c>
      <c r="Q205" s="34">
        <f>SUM(Q173:Q178,Q180:Q184,Q186:Q190,Q192:Q197,Q199:Q203)</f>
        <v>4141529</v>
      </c>
      <c r="R205" s="34">
        <f>SUM(R173:R178,R180:R184,R186:R190,R192:R197,R199:R203)</f>
        <v>3308375</v>
      </c>
      <c r="S205" s="34">
        <f>SUM(S173:S178,S180:S184,S186:S190,S192:S197,S199:S203)</f>
        <v>1923058</v>
      </c>
      <c r="T205" s="39">
        <f t="shared" si="46"/>
        <v>0.58126965655344387</v>
      </c>
      <c r="U205" s="39">
        <f t="shared" si="47"/>
        <v>0.17411504381224607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3598085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680458</v>
      </c>
      <c r="K209" s="38">
        <f t="shared" si="50"/>
        <v>0.18911671069471678</v>
      </c>
      <c r="L209" s="33">
        <v>0</v>
      </c>
      <c r="M209" s="38">
        <f t="shared" si="51"/>
        <v>0</v>
      </c>
      <c r="N209" s="33">
        <f t="shared" si="52"/>
        <v>2907187</v>
      </c>
      <c r="O209" s="38">
        <f t="shared" si="53"/>
        <v>0.80798174584535942</v>
      </c>
      <c r="P209" s="33">
        <v>601608</v>
      </c>
      <c r="Q209" s="33">
        <v>3163232</v>
      </c>
      <c r="R209" s="33">
        <v>2503452</v>
      </c>
      <c r="S209" s="33">
        <v>2193806</v>
      </c>
      <c r="T209" s="38">
        <f t="shared" si="54"/>
        <v>0.87631238785484999</v>
      </c>
      <c r="U209" s="38">
        <f t="shared" si="55"/>
        <v>0.13106541136421068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747190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309613</v>
      </c>
      <c r="K210" s="38">
        <f t="shared" si="50"/>
        <v>0.4143698389967746</v>
      </c>
      <c r="L210" s="33">
        <v>0</v>
      </c>
      <c r="M210" s="38">
        <f t="shared" si="51"/>
        <v>0</v>
      </c>
      <c r="N210" s="33">
        <f t="shared" si="52"/>
        <v>681629</v>
      </c>
      <c r="O210" s="38">
        <f t="shared" si="53"/>
        <v>0.91225658801643494</v>
      </c>
      <c r="P210" s="33">
        <v>204097</v>
      </c>
      <c r="Q210" s="33">
        <v>3856140</v>
      </c>
      <c r="R210" s="33">
        <v>783263</v>
      </c>
      <c r="S210" s="33">
        <v>533020</v>
      </c>
      <c r="T210" s="38">
        <f t="shared" si="54"/>
        <v>0.68051216513482704</v>
      </c>
      <c r="U210" s="38">
        <f t="shared" si="55"/>
        <v>0.51698947069285683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14025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14648</v>
      </c>
      <c r="O214" s="38">
        <f t="shared" si="53"/>
        <v>0</v>
      </c>
      <c r="P214" s="33">
        <v>1486</v>
      </c>
      <c r="Q214" s="33">
        <v>0</v>
      </c>
      <c r="R214" s="33">
        <v>0</v>
      </c>
      <c r="S214" s="33">
        <v>5224</v>
      </c>
      <c r="T214" s="38">
        <f t="shared" si="54"/>
        <v>0</v>
      </c>
      <c r="U214" s="38">
        <f t="shared" si="55"/>
        <v>8.438088829071333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4345275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1004096</v>
      </c>
      <c r="K216" s="39">
        <f t="shared" si="50"/>
        <v>0.23107766481983305</v>
      </c>
      <c r="L216" s="34">
        <f>SUM(L208:L215)</f>
        <v>0</v>
      </c>
      <c r="M216" s="39">
        <f t="shared" si="51"/>
        <v>0</v>
      </c>
      <c r="N216" s="34">
        <f t="shared" si="52"/>
        <v>3603464</v>
      </c>
      <c r="O216" s="39">
        <f t="shared" si="53"/>
        <v>0.82928330197743527</v>
      </c>
      <c r="P216" s="34">
        <f>SUM(P208:P215)</f>
        <v>807191</v>
      </c>
      <c r="Q216" s="34">
        <f>SUM(Q208:Q215)</f>
        <v>7019372</v>
      </c>
      <c r="R216" s="34">
        <f>SUM(R208:R215)</f>
        <v>3286715</v>
      </c>
      <c r="S216" s="34">
        <f>SUM(S208:S215)</f>
        <v>2732050</v>
      </c>
      <c r="T216" s="39">
        <f t="shared" si="54"/>
        <v>0.83124031137473131</v>
      </c>
      <c r="U216" s="39">
        <f t="shared" si="55"/>
        <v>0.24393854738221799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589667</v>
      </c>
      <c r="K217" s="38">
        <f t="shared" si="50"/>
        <v>0.18198318143044254</v>
      </c>
      <c r="L217" s="33">
        <v>0</v>
      </c>
      <c r="M217" s="38">
        <f t="shared" si="51"/>
        <v>0</v>
      </c>
      <c r="N217" s="33">
        <f t="shared" si="52"/>
        <v>1511233</v>
      </c>
      <c r="O217" s="38">
        <f t="shared" si="53"/>
        <v>0.46639711773369036</v>
      </c>
      <c r="P217" s="33">
        <v>754299</v>
      </c>
      <c r="Q217" s="33">
        <v>3091236</v>
      </c>
      <c r="R217" s="33">
        <v>3091236</v>
      </c>
      <c r="S217" s="33">
        <v>2147860</v>
      </c>
      <c r="T217" s="38">
        <f t="shared" si="54"/>
        <v>0.69482239466672879</v>
      </c>
      <c r="U217" s="38">
        <f t="shared" si="55"/>
        <v>-0.21825827689019872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12719651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2703039</v>
      </c>
      <c r="K218" s="38">
        <f t="shared" si="50"/>
        <v>0.21250889666705478</v>
      </c>
      <c r="L218" s="33">
        <v>0</v>
      </c>
      <c r="M218" s="38">
        <f t="shared" si="51"/>
        <v>0</v>
      </c>
      <c r="N218" s="33">
        <f t="shared" si="52"/>
        <v>8037583</v>
      </c>
      <c r="O218" s="38">
        <f t="shared" si="53"/>
        <v>0.63190279355935164</v>
      </c>
      <c r="P218" s="33">
        <v>2507950</v>
      </c>
      <c r="Q218" s="33">
        <v>9367585</v>
      </c>
      <c r="R218" s="33">
        <v>9367585</v>
      </c>
      <c r="S218" s="33">
        <v>7026973</v>
      </c>
      <c r="T218" s="38">
        <f t="shared" si="54"/>
        <v>0.75013709509975091</v>
      </c>
      <c r="U218" s="38">
        <f t="shared" si="55"/>
        <v>7.7788233417731556E-2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15961159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3292706</v>
      </c>
      <c r="K224" s="39">
        <f t="shared" si="50"/>
        <v>0.20629491880884088</v>
      </c>
      <c r="L224" s="34">
        <f>SUM(L217:L223)</f>
        <v>0</v>
      </c>
      <c r="M224" s="39">
        <f t="shared" si="51"/>
        <v>0</v>
      </c>
      <c r="N224" s="34">
        <f t="shared" si="52"/>
        <v>9548816</v>
      </c>
      <c r="O224" s="39">
        <f t="shared" si="53"/>
        <v>0.59825329726995391</v>
      </c>
      <c r="P224" s="34">
        <f>SUM(P217:P223)</f>
        <v>3262249</v>
      </c>
      <c r="Q224" s="34">
        <f>SUM(Q217:Q223)</f>
        <v>12460053</v>
      </c>
      <c r="R224" s="34">
        <f>SUM(R217:R223)</f>
        <v>12460053</v>
      </c>
      <c r="S224" s="34">
        <f>SUM(S217:S223)</f>
        <v>9174833</v>
      </c>
      <c r="T224" s="39">
        <f t="shared" si="54"/>
        <v>0.73633980529617327</v>
      </c>
      <c r="U224" s="39">
        <f t="shared" si="55"/>
        <v>9.3361972062830922E-3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4900000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761987</v>
      </c>
      <c r="K225" s="38">
        <f t="shared" si="50"/>
        <v>0.15550755102040817</v>
      </c>
      <c r="L225" s="33">
        <v>0</v>
      </c>
      <c r="M225" s="38">
        <f t="shared" si="51"/>
        <v>0</v>
      </c>
      <c r="N225" s="33">
        <f t="shared" si="52"/>
        <v>2205454</v>
      </c>
      <c r="O225" s="38">
        <f t="shared" si="53"/>
        <v>0.45009265306122448</v>
      </c>
      <c r="P225" s="33">
        <v>730903</v>
      </c>
      <c r="Q225" s="33">
        <v>438672</v>
      </c>
      <c r="R225" s="33">
        <v>3438672</v>
      </c>
      <c r="S225" s="33">
        <v>2100467</v>
      </c>
      <c r="T225" s="38">
        <f t="shared" si="54"/>
        <v>0.61083668346384878</v>
      </c>
      <c r="U225" s="38">
        <f t="shared" si="55"/>
        <v>4.2528215098309952E-2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4900000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761987</v>
      </c>
      <c r="K230" s="39">
        <f t="shared" si="50"/>
        <v>0.15550755102040817</v>
      </c>
      <c r="L230" s="34">
        <f>SUM(L225:L229)</f>
        <v>0</v>
      </c>
      <c r="M230" s="39">
        <f t="shared" si="51"/>
        <v>0</v>
      </c>
      <c r="N230" s="34">
        <f t="shared" si="52"/>
        <v>2205454</v>
      </c>
      <c r="O230" s="39">
        <f t="shared" si="53"/>
        <v>0.45009265306122448</v>
      </c>
      <c r="P230" s="34">
        <f>SUM(P225:P229)</f>
        <v>730903</v>
      </c>
      <c r="Q230" s="34">
        <f>SUM(Q225:Q229)</f>
        <v>438672</v>
      </c>
      <c r="R230" s="34">
        <f>SUM(R225:R229)</f>
        <v>3438672</v>
      </c>
      <c r="S230" s="34">
        <f>SUM(S225:S229)</f>
        <v>2100467</v>
      </c>
      <c r="T230" s="39">
        <f t="shared" si="54"/>
        <v>0.61083668346384878</v>
      </c>
      <c r="U230" s="39">
        <f t="shared" si="55"/>
        <v>4.2528215098309952E-2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25206434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5058789</v>
      </c>
      <c r="K231" s="39">
        <f t="shared" si="50"/>
        <v>0.20069435446521314</v>
      </c>
      <c r="L231" s="34">
        <f>SUM(L208:L215,L217:L223,L225:L229)</f>
        <v>0</v>
      </c>
      <c r="M231" s="39">
        <f t="shared" si="51"/>
        <v>0</v>
      </c>
      <c r="N231" s="34">
        <f t="shared" si="52"/>
        <v>15357734</v>
      </c>
      <c r="O231" s="39">
        <f t="shared" si="53"/>
        <v>0.60927832949317617</v>
      </c>
      <c r="P231" s="34">
        <f>SUM(P208:P215,P217:P223,P225:P229)</f>
        <v>4800343</v>
      </c>
      <c r="Q231" s="34">
        <f>SUM(Q208:Q215,Q217:Q223,Q225:Q229)</f>
        <v>19918097</v>
      </c>
      <c r="R231" s="34">
        <f>SUM(R208:R215,R217:R223,R225:R229)</f>
        <v>19185440</v>
      </c>
      <c r="S231" s="34">
        <f>SUM(S208:S215,S217:S223,S225:S229)</f>
        <v>14007350</v>
      </c>
      <c r="T231" s="39">
        <f t="shared" si="54"/>
        <v>0.73010314071504223</v>
      </c>
      <c r="U231" s="39">
        <f t="shared" si="55"/>
        <v>5.3839069416497853E-2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1076004</v>
      </c>
      <c r="K236" s="38">
        <f t="shared" si="58"/>
        <v>0.28861932111408789</v>
      </c>
      <c r="L236" s="33">
        <v>0</v>
      </c>
      <c r="M236" s="38">
        <f t="shared" si="59"/>
        <v>0</v>
      </c>
      <c r="N236" s="33">
        <f t="shared" si="60"/>
        <v>6401590</v>
      </c>
      <c r="O236" s="38">
        <f t="shared" si="61"/>
        <v>1.7171149548242701</v>
      </c>
      <c r="P236" s="33">
        <v>2575763</v>
      </c>
      <c r="Q236" s="33">
        <v>3581276</v>
      </c>
      <c r="R236" s="33">
        <v>3581276</v>
      </c>
      <c r="S236" s="33">
        <v>7547015</v>
      </c>
      <c r="T236" s="38">
        <f t="shared" si="62"/>
        <v>2.1073536359666218</v>
      </c>
      <c r="U236" s="38">
        <f t="shared" si="63"/>
        <v>-0.58225815030342465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1076004</v>
      </c>
      <c r="K240" s="39">
        <f t="shared" si="58"/>
        <v>0.28861932111408789</v>
      </c>
      <c r="L240" s="34">
        <f>SUM(L234:L239)</f>
        <v>0</v>
      </c>
      <c r="M240" s="39">
        <f t="shared" si="59"/>
        <v>0</v>
      </c>
      <c r="N240" s="34">
        <f t="shared" si="60"/>
        <v>6401590</v>
      </c>
      <c r="O240" s="39">
        <f t="shared" si="61"/>
        <v>1.7171149548242701</v>
      </c>
      <c r="P240" s="34">
        <f>SUM(P234:P239)</f>
        <v>2575763</v>
      </c>
      <c r="Q240" s="34">
        <f>SUM(Q234:Q239)</f>
        <v>3581276</v>
      </c>
      <c r="R240" s="34">
        <f>SUM(R234:R239)</f>
        <v>3581276</v>
      </c>
      <c r="S240" s="34">
        <f>SUM(S234:S239)</f>
        <v>7547015</v>
      </c>
      <c r="T240" s="39">
        <f t="shared" si="62"/>
        <v>2.1073536359666218</v>
      </c>
      <c r="U240" s="39">
        <f t="shared" si="63"/>
        <v>-0.58225815030342465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51487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3100</v>
      </c>
      <c r="K242" s="38">
        <f t="shared" si="58"/>
        <v>6.0209373239846951E-2</v>
      </c>
      <c r="L242" s="33">
        <v>0</v>
      </c>
      <c r="M242" s="38">
        <f t="shared" si="59"/>
        <v>0</v>
      </c>
      <c r="N242" s="33">
        <f t="shared" si="60"/>
        <v>17839</v>
      </c>
      <c r="O242" s="38">
        <f t="shared" si="61"/>
        <v>0.34647580942762252</v>
      </c>
      <c r="P242" s="33">
        <v>-9574</v>
      </c>
      <c r="Q242" s="33">
        <v>0</v>
      </c>
      <c r="R242" s="33">
        <v>0</v>
      </c>
      <c r="S242" s="33">
        <v>-3892</v>
      </c>
      <c r="T242" s="38">
        <f t="shared" si="62"/>
        <v>0</v>
      </c>
      <c r="U242" s="38">
        <f t="shared" si="63"/>
        <v>-1.323793607687487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1838591</v>
      </c>
      <c r="K243" s="38">
        <f t="shared" si="58"/>
        <v>0.5077392925748081</v>
      </c>
      <c r="L243" s="33">
        <v>0</v>
      </c>
      <c r="M243" s="38">
        <f t="shared" si="59"/>
        <v>0</v>
      </c>
      <c r="N243" s="33">
        <f t="shared" si="60"/>
        <v>5734907</v>
      </c>
      <c r="O243" s="38">
        <f t="shared" si="61"/>
        <v>1.5837332082895625</v>
      </c>
      <c r="P243" s="33">
        <v>1772832</v>
      </c>
      <c r="Q243" s="33">
        <v>1050012</v>
      </c>
      <c r="R243" s="33">
        <v>1050012</v>
      </c>
      <c r="S243" s="33">
        <v>5318496</v>
      </c>
      <c r="T243" s="38">
        <f t="shared" si="62"/>
        <v>5.0651763979840227</v>
      </c>
      <c r="U243" s="38">
        <f t="shared" si="63"/>
        <v>3.7092629194418913E-2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353382</v>
      </c>
      <c r="K245" s="38">
        <f t="shared" si="58"/>
        <v>0.25000123804315605</v>
      </c>
      <c r="L245" s="33">
        <v>0</v>
      </c>
      <c r="M245" s="38">
        <f t="shared" si="59"/>
        <v>0</v>
      </c>
      <c r="N245" s="33">
        <f t="shared" si="60"/>
        <v>1412828</v>
      </c>
      <c r="O245" s="38">
        <f t="shared" si="61"/>
        <v>0.99950973491019945</v>
      </c>
      <c r="P245" s="33">
        <v>599235</v>
      </c>
      <c r="Q245" s="33">
        <v>1334209</v>
      </c>
      <c r="R245" s="33">
        <v>1334209</v>
      </c>
      <c r="S245" s="33">
        <v>599235</v>
      </c>
      <c r="T245" s="38">
        <f t="shared" si="62"/>
        <v>0.44913128302987015</v>
      </c>
      <c r="U245" s="38">
        <f t="shared" si="63"/>
        <v>-0.41027810458334379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5086140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2195073</v>
      </c>
      <c r="K247" s="39">
        <f t="shared" si="58"/>
        <v>0.4315793509419717</v>
      </c>
      <c r="L247" s="34">
        <f>SUM(L241:L246)</f>
        <v>0</v>
      </c>
      <c r="M247" s="39">
        <f t="shared" si="59"/>
        <v>0</v>
      </c>
      <c r="N247" s="34">
        <f t="shared" si="60"/>
        <v>7165574</v>
      </c>
      <c r="O247" s="39">
        <f t="shared" si="61"/>
        <v>1.4088432485145905</v>
      </c>
      <c r="P247" s="34">
        <f>SUM(P241:P246)</f>
        <v>2362493</v>
      </c>
      <c r="Q247" s="34">
        <f>SUM(Q241:Q246)</f>
        <v>2384221</v>
      </c>
      <c r="R247" s="34">
        <f>SUM(R241:R246)</f>
        <v>2384221</v>
      </c>
      <c r="S247" s="34">
        <f>SUM(S241:S246)</f>
        <v>5913839</v>
      </c>
      <c r="T247" s="39">
        <f t="shared" si="62"/>
        <v>2.480407227350149</v>
      </c>
      <c r="U247" s="39">
        <f t="shared" si="63"/>
        <v>-7.0865818438403894E-2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2000000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2137750</v>
      </c>
      <c r="K255" s="38">
        <f t="shared" si="58"/>
        <v>1.068875</v>
      </c>
      <c r="L255" s="33">
        <v>0</v>
      </c>
      <c r="M255" s="38">
        <f t="shared" si="59"/>
        <v>0</v>
      </c>
      <c r="N255" s="33">
        <f t="shared" si="60"/>
        <v>2168750</v>
      </c>
      <c r="O255" s="38">
        <f t="shared" si="61"/>
        <v>1.0843750000000001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217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165397</v>
      </c>
      <c r="O256" s="38">
        <f t="shared" si="61"/>
        <v>0</v>
      </c>
      <c r="P256" s="33">
        <v>251656</v>
      </c>
      <c r="Q256" s="33">
        <v>0</v>
      </c>
      <c r="R256" s="33">
        <v>0</v>
      </c>
      <c r="S256" s="33">
        <v>466236</v>
      </c>
      <c r="T256" s="38">
        <f t="shared" si="62"/>
        <v>0</v>
      </c>
      <c r="U256" s="38">
        <f t="shared" si="63"/>
        <v>-0.99913771179705635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2000000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2137967</v>
      </c>
      <c r="K259" s="39">
        <f t="shared" si="58"/>
        <v>1.0689835000000001</v>
      </c>
      <c r="L259" s="34">
        <f>SUM(L255:L258)</f>
        <v>0</v>
      </c>
      <c r="M259" s="39">
        <f t="shared" si="59"/>
        <v>0</v>
      </c>
      <c r="N259" s="34">
        <f t="shared" si="60"/>
        <v>2334147</v>
      </c>
      <c r="O259" s="39">
        <f t="shared" si="61"/>
        <v>1.1670735000000001</v>
      </c>
      <c r="P259" s="34">
        <f>SUM(P255:P258)</f>
        <v>251656</v>
      </c>
      <c r="Q259" s="34">
        <f>SUM(Q255:Q258)</f>
        <v>0</v>
      </c>
      <c r="R259" s="34">
        <f>SUM(R255:R258)</f>
        <v>0</v>
      </c>
      <c r="S259" s="34">
        <f>SUM(S255:S258)</f>
        <v>466236</v>
      </c>
      <c r="T259" s="39">
        <f t="shared" si="62"/>
        <v>0</v>
      </c>
      <c r="U259" s="39">
        <f t="shared" si="63"/>
        <v>7.4955931907047724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10814248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5409044</v>
      </c>
      <c r="K260" s="39">
        <f t="shared" si="58"/>
        <v>0.50017754355180311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15901311</v>
      </c>
      <c r="O260" s="39">
        <f t="shared" si="61"/>
        <v>1.4704037673262162</v>
      </c>
      <c r="P260" s="34">
        <f>SUM(P234:P239,P241:P246,P248:P253,P255:P258)</f>
        <v>5189912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13927090</v>
      </c>
      <c r="T260" s="39">
        <f t="shared" si="62"/>
        <v>2.3346068232034982</v>
      </c>
      <c r="U260" s="39">
        <f t="shared" si="63"/>
        <v>4.222268123236006E-2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57498234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1874559</v>
      </c>
      <c r="K266" s="38">
        <f t="shared" si="66"/>
        <v>3.2602027394441367E-2</v>
      </c>
      <c r="L266" s="33">
        <v>0</v>
      </c>
      <c r="M266" s="38">
        <f t="shared" si="67"/>
        <v>0</v>
      </c>
      <c r="N266" s="33">
        <f t="shared" si="68"/>
        <v>6368457</v>
      </c>
      <c r="O266" s="38">
        <f t="shared" si="69"/>
        <v>0.11075917566442127</v>
      </c>
      <c r="P266" s="33">
        <v>1572851</v>
      </c>
      <c r="Q266" s="33">
        <v>5897139</v>
      </c>
      <c r="R266" s="33">
        <v>5897139</v>
      </c>
      <c r="S266" s="33">
        <v>6115389</v>
      </c>
      <c r="T266" s="38">
        <f t="shared" si="70"/>
        <v>1.0370094718811953</v>
      </c>
      <c r="U266" s="38">
        <f t="shared" si="71"/>
        <v>0.19182236588208301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57498234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1874559</v>
      </c>
      <c r="K267" s="39">
        <f t="shared" si="66"/>
        <v>3.2602027394441367E-2</v>
      </c>
      <c r="L267" s="34">
        <f>SUM(L263:L266)</f>
        <v>0</v>
      </c>
      <c r="M267" s="39">
        <f t="shared" si="67"/>
        <v>0</v>
      </c>
      <c r="N267" s="34">
        <f t="shared" si="68"/>
        <v>6368457</v>
      </c>
      <c r="O267" s="39">
        <f t="shared" si="69"/>
        <v>0.11075917566442127</v>
      </c>
      <c r="P267" s="34">
        <f>SUM(P263:P266)</f>
        <v>1572851</v>
      </c>
      <c r="Q267" s="34">
        <f>SUM(Q263:Q266)</f>
        <v>5897139</v>
      </c>
      <c r="R267" s="34">
        <f>SUM(R263:R266)</f>
        <v>5897139</v>
      </c>
      <c r="S267" s="34">
        <f>SUM(S263:S266)</f>
        <v>6115389</v>
      </c>
      <c r="T267" s="39">
        <f t="shared" si="70"/>
        <v>1.0370094718811953</v>
      </c>
      <c r="U267" s="39">
        <f t="shared" si="71"/>
        <v>0.19182236588208301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250000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247000</v>
      </c>
      <c r="K274" s="38">
        <f t="shared" si="66"/>
        <v>0.98799999999999999</v>
      </c>
      <c r="L274" s="33">
        <v>0</v>
      </c>
      <c r="M274" s="38">
        <f t="shared" si="67"/>
        <v>0</v>
      </c>
      <c r="N274" s="33">
        <f t="shared" si="68"/>
        <v>247000</v>
      </c>
      <c r="O274" s="38">
        <f t="shared" si="69"/>
        <v>0.98799999999999999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250000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247000</v>
      </c>
      <c r="K275" s="39">
        <f t="shared" si="66"/>
        <v>0.98799999999999999</v>
      </c>
      <c r="L275" s="34">
        <f>SUM(L268:L274)</f>
        <v>0</v>
      </c>
      <c r="M275" s="39">
        <f t="shared" si="67"/>
        <v>0</v>
      </c>
      <c r="N275" s="34">
        <f t="shared" si="68"/>
        <v>247000</v>
      </c>
      <c r="O275" s="39">
        <f t="shared" si="69"/>
        <v>0.98799999999999999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2817</v>
      </c>
      <c r="K278" s="38">
        <f t="shared" si="66"/>
        <v>5.1672903367818622E-2</v>
      </c>
      <c r="L278" s="33">
        <v>0</v>
      </c>
      <c r="M278" s="38">
        <f t="shared" si="67"/>
        <v>0</v>
      </c>
      <c r="N278" s="33">
        <f t="shared" si="68"/>
        <v>35873</v>
      </c>
      <c r="O278" s="38">
        <f t="shared" si="69"/>
        <v>0.65802700124734026</v>
      </c>
      <c r="P278" s="33">
        <v>8515</v>
      </c>
      <c r="Q278" s="33">
        <v>51674</v>
      </c>
      <c r="R278" s="33">
        <v>51674</v>
      </c>
      <c r="S278" s="33">
        <v>34435</v>
      </c>
      <c r="T278" s="38">
        <f t="shared" si="70"/>
        <v>0.66638928668189035</v>
      </c>
      <c r="U278" s="38">
        <f t="shared" si="71"/>
        <v>-0.66917204932472107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2370</v>
      </c>
      <c r="Q279" s="33">
        <v>9480</v>
      </c>
      <c r="R279" s="33">
        <v>9480</v>
      </c>
      <c r="S279" s="33">
        <v>7110</v>
      </c>
      <c r="T279" s="38">
        <f t="shared" si="70"/>
        <v>0.75</v>
      </c>
      <c r="U279" s="38">
        <f t="shared" si="71"/>
        <v>-1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34700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33200</v>
      </c>
      <c r="R282" s="33">
        <v>33200</v>
      </c>
      <c r="S282" s="33">
        <v>-1144</v>
      </c>
      <c r="T282" s="38">
        <f t="shared" si="70"/>
        <v>-3.4457831325301204E-2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2</v>
      </c>
      <c r="E283" s="33">
        <v>0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153365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917170</v>
      </c>
      <c r="O283" s="38">
        <f t="shared" si="69"/>
        <v>0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98816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156182</v>
      </c>
      <c r="K285" s="39">
        <f t="shared" si="66"/>
        <v>1.5805335168393781</v>
      </c>
      <c r="L285" s="34">
        <f>SUM(L276:L284)</f>
        <v>0</v>
      </c>
      <c r="M285" s="39">
        <f t="shared" si="67"/>
        <v>0</v>
      </c>
      <c r="N285" s="34">
        <f t="shared" si="68"/>
        <v>953843</v>
      </c>
      <c r="O285" s="39">
        <f t="shared" si="69"/>
        <v>9.6527181832901547</v>
      </c>
      <c r="P285" s="34">
        <f>SUM(P276:P284)</f>
        <v>10885</v>
      </c>
      <c r="Q285" s="34">
        <f>SUM(Q276:Q284)</f>
        <v>94356</v>
      </c>
      <c r="R285" s="34">
        <f>SUM(R276:R284)</f>
        <v>94356</v>
      </c>
      <c r="S285" s="34">
        <f>SUM(S276:S284)</f>
        <v>40401</v>
      </c>
      <c r="T285" s="39">
        <f t="shared" si="70"/>
        <v>0.42817626859977109</v>
      </c>
      <c r="U285" s="39">
        <f t="shared" si="71"/>
        <v>13.348369315571889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-22078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-24086</v>
      </c>
      <c r="O286" s="38">
        <f t="shared" si="69"/>
        <v>0</v>
      </c>
      <c r="P286" s="33">
        <v>1282205</v>
      </c>
      <c r="Q286" s="33">
        <v>0</v>
      </c>
      <c r="R286" s="33">
        <v>0</v>
      </c>
      <c r="S286" s="33">
        <v>1901479</v>
      </c>
      <c r="T286" s="38">
        <f t="shared" si="70"/>
        <v>0</v>
      </c>
      <c r="U286" s="38">
        <f t="shared" si="71"/>
        <v>-1.0172187754688213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650000</v>
      </c>
      <c r="R290" s="33">
        <v>406287</v>
      </c>
      <c r="S290" s="33">
        <v>64105</v>
      </c>
      <c r="T290" s="38">
        <f t="shared" si="70"/>
        <v>0.15778255272750544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-22078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-24086</v>
      </c>
      <c r="O292" s="39">
        <f t="shared" si="69"/>
        <v>0</v>
      </c>
      <c r="P292" s="34">
        <f>SUM(P286:P291)</f>
        <v>1282205</v>
      </c>
      <c r="Q292" s="34">
        <f>SUM(Q286:Q291)</f>
        <v>650000</v>
      </c>
      <c r="R292" s="34">
        <f>SUM(R286:R291)</f>
        <v>406287</v>
      </c>
      <c r="S292" s="34">
        <f>SUM(S286:S291)</f>
        <v>1965584</v>
      </c>
      <c r="T292" s="39">
        <f t="shared" si="70"/>
        <v>4.8379199925176044</v>
      </c>
      <c r="U292" s="39">
        <f t="shared" si="71"/>
        <v>-1.0172187754688213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3104836</v>
      </c>
      <c r="K293" s="38">
        <f t="shared" si="66"/>
        <v>0.25036980888638011</v>
      </c>
      <c r="L293" s="33">
        <v>0</v>
      </c>
      <c r="M293" s="38">
        <f t="shared" si="67"/>
        <v>0</v>
      </c>
      <c r="N293" s="33">
        <f t="shared" si="68"/>
        <v>9158445</v>
      </c>
      <c r="O293" s="38">
        <f t="shared" si="69"/>
        <v>0.73852471574872991</v>
      </c>
      <c r="P293" s="33">
        <v>2939619</v>
      </c>
      <c r="Q293" s="33">
        <v>11601000</v>
      </c>
      <c r="R293" s="33">
        <v>11601000</v>
      </c>
      <c r="S293" s="33">
        <v>9037047</v>
      </c>
      <c r="T293" s="38">
        <f t="shared" si="70"/>
        <v>0.77898862167054561</v>
      </c>
      <c r="U293" s="38">
        <f t="shared" si="71"/>
        <v>5.6203542023643305E-2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3104836</v>
      </c>
      <c r="K298" s="39">
        <f t="shared" si="66"/>
        <v>0.25036980888638011</v>
      </c>
      <c r="L298" s="34">
        <f>SUM(L293:L297)</f>
        <v>0</v>
      </c>
      <c r="M298" s="39">
        <f t="shared" si="67"/>
        <v>0</v>
      </c>
      <c r="N298" s="34">
        <f t="shared" si="68"/>
        <v>9158445</v>
      </c>
      <c r="O298" s="39">
        <f t="shared" si="69"/>
        <v>0.73852471574872991</v>
      </c>
      <c r="P298" s="34">
        <f>SUM(P293:P297)</f>
        <v>2939619</v>
      </c>
      <c r="Q298" s="34">
        <f>SUM(Q293:Q297)</f>
        <v>11601000</v>
      </c>
      <c r="R298" s="34">
        <f>SUM(R293:R297)</f>
        <v>11601000</v>
      </c>
      <c r="S298" s="34">
        <f>SUM(S293:S297)</f>
        <v>9037047</v>
      </c>
      <c r="T298" s="39">
        <f t="shared" si="70"/>
        <v>0.77898862167054561</v>
      </c>
      <c r="U298" s="39">
        <f t="shared" si="71"/>
        <v>5.6203542023643305E-2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70248050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5360499</v>
      </c>
      <c r="K299" s="39">
        <f t="shared" si="66"/>
        <v>7.6308153749463509E-2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16703659</v>
      </c>
      <c r="O299" s="39">
        <f t="shared" si="69"/>
        <v>0.2377811056677018</v>
      </c>
      <c r="P299" s="34">
        <f>SUM(P263:P266,P268:P274,P276:P284,P286:P291,P293:P297)</f>
        <v>5805560</v>
      </c>
      <c r="Q299" s="34">
        <f>SUM(Q263:Q266,Q268:Q274,Q276:Q284,Q286:Q291,Q293:Q297)</f>
        <v>18242495</v>
      </c>
      <c r="R299" s="34">
        <f>SUM(R263:R266,R268:R274,R276:R284,R286:R291,R293:R297)</f>
        <v>17998782</v>
      </c>
      <c r="S299" s="34">
        <f>SUM(S263:S266,S268:S274,S276:S284,S286:S291,S293:S297)</f>
        <v>17158421</v>
      </c>
      <c r="T299" s="39">
        <f t="shared" si="70"/>
        <v>0.95331011842912483</v>
      </c>
      <c r="U299" s="39">
        <f t="shared" si="71"/>
        <v>-7.6661166192408703E-2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851049421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208140409</v>
      </c>
      <c r="K302" s="38">
        <f t="shared" ref="K302:K339" si="74">IF(($E302     =0),0,($J302     /$E302     ))</f>
        <v>0.24456912120970706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581424761</v>
      </c>
      <c r="O302" s="38">
        <f t="shared" ref="O302:O339" si="77">IF(($E302     =0),0,($N302     /$E302     ))</f>
        <v>0.68318566073027154</v>
      </c>
      <c r="P302" s="33">
        <v>128779925</v>
      </c>
      <c r="Q302" s="33">
        <v>701251352</v>
      </c>
      <c r="R302" s="33">
        <v>772043184</v>
      </c>
      <c r="S302" s="33">
        <v>440994978</v>
      </c>
      <c r="T302" s="38">
        <f t="shared" ref="T302:T339" si="78">IF(($R302     =0),0,($S302     /$R302     ))</f>
        <v>0.57120506616635058</v>
      </c>
      <c r="U302" s="38">
        <f t="shared" ref="U302:U339" si="79">IF(($P302     =0),0,(($J302     /$P302     )-1))</f>
        <v>0.61624887574674392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851049421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208140409</v>
      </c>
      <c r="K303" s="39">
        <f t="shared" si="74"/>
        <v>0.24456912120970706</v>
      </c>
      <c r="L303" s="34">
        <f>L302</f>
        <v>0</v>
      </c>
      <c r="M303" s="39">
        <f t="shared" si="75"/>
        <v>0</v>
      </c>
      <c r="N303" s="34">
        <f t="shared" si="76"/>
        <v>581424761</v>
      </c>
      <c r="O303" s="39">
        <f t="shared" si="77"/>
        <v>0.68318566073027154</v>
      </c>
      <c r="P303" s="34">
        <f>P302</f>
        <v>128779925</v>
      </c>
      <c r="Q303" s="34">
        <f>Q302</f>
        <v>701251352</v>
      </c>
      <c r="R303" s="34">
        <f>R302</f>
        <v>772043184</v>
      </c>
      <c r="S303" s="34">
        <f>S302</f>
        <v>440994978</v>
      </c>
      <c r="T303" s="39">
        <f t="shared" si="78"/>
        <v>0.57120506616635058</v>
      </c>
      <c r="U303" s="39">
        <f t="shared" si="79"/>
        <v>0.61624887574674392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1255246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270</v>
      </c>
      <c r="K304" s="38">
        <f t="shared" si="74"/>
        <v>2.1509727973640226E-4</v>
      </c>
      <c r="L304" s="33">
        <v>0</v>
      </c>
      <c r="M304" s="38">
        <f t="shared" si="75"/>
        <v>0</v>
      </c>
      <c r="N304" s="33">
        <f t="shared" si="76"/>
        <v>270</v>
      </c>
      <c r="O304" s="38">
        <f t="shared" si="77"/>
        <v>2.1509727973640226E-4</v>
      </c>
      <c r="P304" s="33">
        <v>15073</v>
      </c>
      <c r="Q304" s="33">
        <v>14169200</v>
      </c>
      <c r="R304" s="33">
        <v>1253717</v>
      </c>
      <c r="S304" s="33">
        <v>47473</v>
      </c>
      <c r="T304" s="38">
        <f t="shared" si="78"/>
        <v>3.7865802250428127E-2</v>
      </c>
      <c r="U304" s="38">
        <f t="shared" si="79"/>
        <v>-0.98208717574470905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26239228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12350462</v>
      </c>
      <c r="K305" s="38">
        <f t="shared" si="74"/>
        <v>0.47068694246644754</v>
      </c>
      <c r="L305" s="33">
        <v>0</v>
      </c>
      <c r="M305" s="38">
        <f t="shared" si="75"/>
        <v>0</v>
      </c>
      <c r="N305" s="33">
        <f t="shared" si="76"/>
        <v>12361972</v>
      </c>
      <c r="O305" s="38">
        <f t="shared" si="77"/>
        <v>0.47112559866471682</v>
      </c>
      <c r="P305" s="33">
        <v>0</v>
      </c>
      <c r="Q305" s="33">
        <v>13000000</v>
      </c>
      <c r="R305" s="33">
        <v>14076641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2460013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5020000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27054178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1519999</v>
      </c>
      <c r="K307" s="38">
        <f t="shared" si="74"/>
        <v>5.6183521820548379E-2</v>
      </c>
      <c r="L307" s="33">
        <v>0</v>
      </c>
      <c r="M307" s="38">
        <f t="shared" si="75"/>
        <v>0</v>
      </c>
      <c r="N307" s="33">
        <f t="shared" si="76"/>
        <v>6025833</v>
      </c>
      <c r="O307" s="38">
        <f t="shared" si="77"/>
        <v>0.22273206748325527</v>
      </c>
      <c r="P307" s="33">
        <v>806082</v>
      </c>
      <c r="Q307" s="33">
        <v>14176243</v>
      </c>
      <c r="R307" s="33">
        <v>32990309</v>
      </c>
      <c r="S307" s="33">
        <v>2376242</v>
      </c>
      <c r="T307" s="38">
        <f t="shared" si="78"/>
        <v>7.2028485698633501E-2</v>
      </c>
      <c r="U307" s="38">
        <f t="shared" si="79"/>
        <v>0.88566299706481466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2082787</v>
      </c>
      <c r="K308" s="38">
        <f t="shared" si="74"/>
        <v>7.7559369986682475E-2</v>
      </c>
      <c r="L308" s="33">
        <v>0</v>
      </c>
      <c r="M308" s="38">
        <f t="shared" si="75"/>
        <v>0</v>
      </c>
      <c r="N308" s="33">
        <f t="shared" si="76"/>
        <v>2319682</v>
      </c>
      <c r="O308" s="38">
        <f t="shared" si="77"/>
        <v>8.6380928289569503E-2</v>
      </c>
      <c r="P308" s="33">
        <v>43707</v>
      </c>
      <c r="Q308" s="33">
        <v>2419883</v>
      </c>
      <c r="R308" s="33">
        <v>3419883</v>
      </c>
      <c r="S308" s="33">
        <v>131121</v>
      </c>
      <c r="T308" s="38">
        <f t="shared" si="78"/>
        <v>3.8340785342656461E-2</v>
      </c>
      <c r="U308" s="38">
        <f t="shared" si="79"/>
        <v>46.653396481112864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83862764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15953518</v>
      </c>
      <c r="K310" s="39">
        <f t="shared" si="74"/>
        <v>0.19023362979068995</v>
      </c>
      <c r="L310" s="34">
        <f>SUM(L304:L309)</f>
        <v>0</v>
      </c>
      <c r="M310" s="39">
        <f t="shared" si="75"/>
        <v>0</v>
      </c>
      <c r="N310" s="34">
        <f t="shared" si="76"/>
        <v>20707757</v>
      </c>
      <c r="O310" s="39">
        <f t="shared" si="77"/>
        <v>0.2469243322340294</v>
      </c>
      <c r="P310" s="34">
        <f>SUM(P304:P309)</f>
        <v>864862</v>
      </c>
      <c r="Q310" s="34">
        <f>SUM(Q304:Q309)</f>
        <v>48813326</v>
      </c>
      <c r="R310" s="34">
        <f>SUM(R304:R309)</f>
        <v>56760550</v>
      </c>
      <c r="S310" s="34">
        <f>SUM(S304:S309)</f>
        <v>2554836</v>
      </c>
      <c r="T310" s="39">
        <f t="shared" si="78"/>
        <v>4.501076892313411E-2</v>
      </c>
      <c r="U310" s="39">
        <f t="shared" si="79"/>
        <v>17.446316290922713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22043384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44200</v>
      </c>
      <c r="K311" s="38">
        <f t="shared" si="74"/>
        <v>2.005136779362007E-3</v>
      </c>
      <c r="L311" s="33">
        <v>0</v>
      </c>
      <c r="M311" s="38">
        <f t="shared" si="75"/>
        <v>0</v>
      </c>
      <c r="N311" s="33">
        <f t="shared" si="76"/>
        <v>110926</v>
      </c>
      <c r="O311" s="38">
        <f t="shared" si="77"/>
        <v>5.0321674748305435E-3</v>
      </c>
      <c r="P311" s="33">
        <v>15460</v>
      </c>
      <c r="Q311" s="33">
        <v>513735</v>
      </c>
      <c r="R311" s="33">
        <v>6323624</v>
      </c>
      <c r="S311" s="33">
        <v>15460</v>
      </c>
      <c r="T311" s="38">
        <f t="shared" si="78"/>
        <v>2.4448006396332231E-3</v>
      </c>
      <c r="U311" s="38">
        <f t="shared" si="79"/>
        <v>1.8589909443725743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21929014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3299032</v>
      </c>
      <c r="K312" s="38">
        <f t="shared" si="74"/>
        <v>0.15044141975558042</v>
      </c>
      <c r="L312" s="33">
        <v>0</v>
      </c>
      <c r="M312" s="38">
        <f t="shared" si="75"/>
        <v>0</v>
      </c>
      <c r="N312" s="33">
        <f t="shared" si="76"/>
        <v>9707744</v>
      </c>
      <c r="O312" s="38">
        <f t="shared" si="77"/>
        <v>0.44268948891181337</v>
      </c>
      <c r="P312" s="33">
        <v>425742</v>
      </c>
      <c r="Q312" s="33">
        <v>107160897</v>
      </c>
      <c r="R312" s="33">
        <v>22100838</v>
      </c>
      <c r="S312" s="33">
        <v>14497287</v>
      </c>
      <c r="T312" s="38">
        <f t="shared" si="78"/>
        <v>0.65596096401412474</v>
      </c>
      <c r="U312" s="38">
        <f t="shared" si="79"/>
        <v>6.7488995682831385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9499094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2114196</v>
      </c>
      <c r="K313" s="38">
        <f t="shared" si="74"/>
        <v>0.22256817334368942</v>
      </c>
      <c r="L313" s="33">
        <v>0</v>
      </c>
      <c r="M313" s="38">
        <f t="shared" si="75"/>
        <v>0</v>
      </c>
      <c r="N313" s="33">
        <f t="shared" si="76"/>
        <v>6090843</v>
      </c>
      <c r="O313" s="38">
        <f t="shared" si="77"/>
        <v>0.6412025188928544</v>
      </c>
      <c r="P313" s="33">
        <v>2549561</v>
      </c>
      <c r="Q313" s="33">
        <v>20669883</v>
      </c>
      <c r="R313" s="33">
        <v>9397994</v>
      </c>
      <c r="S313" s="33">
        <v>10685626</v>
      </c>
      <c r="T313" s="38">
        <f t="shared" si="78"/>
        <v>1.1370113664682058</v>
      </c>
      <c r="U313" s="38">
        <f t="shared" si="79"/>
        <v>-0.17076077018749503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26131226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4827938</v>
      </c>
      <c r="K314" s="38">
        <f t="shared" si="74"/>
        <v>0.18475742393410857</v>
      </c>
      <c r="L314" s="33">
        <v>0</v>
      </c>
      <c r="M314" s="38">
        <f t="shared" si="75"/>
        <v>0</v>
      </c>
      <c r="N314" s="33">
        <f t="shared" si="76"/>
        <v>18310753</v>
      </c>
      <c r="O314" s="38">
        <f t="shared" si="77"/>
        <v>0.70072307361315533</v>
      </c>
      <c r="P314" s="33">
        <v>2930235</v>
      </c>
      <c r="Q314" s="33">
        <v>81674948</v>
      </c>
      <c r="R314" s="33">
        <v>26501222</v>
      </c>
      <c r="S314" s="33">
        <v>20022699</v>
      </c>
      <c r="T314" s="38">
        <f t="shared" si="78"/>
        <v>0.75553870685661217</v>
      </c>
      <c r="U314" s="38">
        <f t="shared" si="79"/>
        <v>0.64762826189708345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16949394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244651</v>
      </c>
      <c r="K315" s="38">
        <f t="shared" si="74"/>
        <v>1.4434203370338785E-2</v>
      </c>
      <c r="L315" s="33">
        <v>0</v>
      </c>
      <c r="M315" s="38">
        <f t="shared" si="75"/>
        <v>0</v>
      </c>
      <c r="N315" s="33">
        <f t="shared" si="76"/>
        <v>411345</v>
      </c>
      <c r="O315" s="38">
        <f t="shared" si="77"/>
        <v>2.426900926369403E-2</v>
      </c>
      <c r="P315" s="33">
        <v>100667</v>
      </c>
      <c r="Q315" s="33">
        <v>8701175</v>
      </c>
      <c r="R315" s="33">
        <v>14930626</v>
      </c>
      <c r="S315" s="33">
        <v>2576814</v>
      </c>
      <c r="T315" s="38">
        <f t="shared" si="78"/>
        <v>0.17258579780914746</v>
      </c>
      <c r="U315" s="38">
        <f t="shared" si="79"/>
        <v>1.4302998996692065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96552112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10530017</v>
      </c>
      <c r="K317" s="39">
        <f t="shared" si="74"/>
        <v>0.10906045224572612</v>
      </c>
      <c r="L317" s="34">
        <f>SUM(L311:L316)</f>
        <v>0</v>
      </c>
      <c r="M317" s="39">
        <f t="shared" si="75"/>
        <v>0</v>
      </c>
      <c r="N317" s="34">
        <f t="shared" si="76"/>
        <v>34631611</v>
      </c>
      <c r="O317" s="39">
        <f t="shared" si="77"/>
        <v>0.35868310161874034</v>
      </c>
      <c r="P317" s="34">
        <f>SUM(P311:P316)</f>
        <v>6021665</v>
      </c>
      <c r="Q317" s="34">
        <f>SUM(Q311:Q316)</f>
        <v>218720638</v>
      </c>
      <c r="R317" s="34">
        <f>SUM(R311:R316)</f>
        <v>79254304</v>
      </c>
      <c r="S317" s="34">
        <f>SUM(S311:S316)</f>
        <v>47797886</v>
      </c>
      <c r="T317" s="39">
        <f t="shared" si="78"/>
        <v>0.60309514546995457</v>
      </c>
      <c r="U317" s="39">
        <f t="shared" si="79"/>
        <v>0.7486886102099668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14062786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24552</v>
      </c>
      <c r="K318" s="38">
        <f t="shared" si="74"/>
        <v>1.745884492589164E-3</v>
      </c>
      <c r="L318" s="33">
        <v>0</v>
      </c>
      <c r="M318" s="38">
        <f t="shared" si="75"/>
        <v>0</v>
      </c>
      <c r="N318" s="33">
        <f t="shared" si="76"/>
        <v>993656</v>
      </c>
      <c r="O318" s="38">
        <f t="shared" si="77"/>
        <v>7.0658545184432153E-2</v>
      </c>
      <c r="P318" s="33">
        <v>591243</v>
      </c>
      <c r="Q318" s="33">
        <v>17652000</v>
      </c>
      <c r="R318" s="33">
        <v>26723368</v>
      </c>
      <c r="S318" s="33">
        <v>1139949</v>
      </c>
      <c r="T318" s="38">
        <f t="shared" si="78"/>
        <v>4.2657385102057493E-2</v>
      </c>
      <c r="U318" s="38">
        <f t="shared" si="79"/>
        <v>-0.95847392696404021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120253256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12457072</v>
      </c>
      <c r="K319" s="38">
        <f t="shared" si="74"/>
        <v>0.10359030943827417</v>
      </c>
      <c r="L319" s="33">
        <v>0</v>
      </c>
      <c r="M319" s="38">
        <f t="shared" si="75"/>
        <v>0</v>
      </c>
      <c r="N319" s="33">
        <f t="shared" si="76"/>
        <v>45950201</v>
      </c>
      <c r="O319" s="38">
        <f t="shared" si="77"/>
        <v>0.382111907223535</v>
      </c>
      <c r="P319" s="33">
        <v>11327776</v>
      </c>
      <c r="Q319" s="33">
        <v>90568400</v>
      </c>
      <c r="R319" s="33">
        <v>74082972</v>
      </c>
      <c r="S319" s="33">
        <v>54574824</v>
      </c>
      <c r="T319" s="38">
        <f t="shared" si="78"/>
        <v>0.73667163353003706</v>
      </c>
      <c r="U319" s="38">
        <f t="shared" si="79"/>
        <v>9.969264928967525E-2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10851000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40779</v>
      </c>
      <c r="K320" s="38">
        <f t="shared" si="74"/>
        <v>3.7580868122753662E-3</v>
      </c>
      <c r="L320" s="33">
        <v>0</v>
      </c>
      <c r="M320" s="38">
        <f t="shared" si="75"/>
        <v>0</v>
      </c>
      <c r="N320" s="33">
        <f t="shared" si="76"/>
        <v>192393</v>
      </c>
      <c r="O320" s="38">
        <f t="shared" si="77"/>
        <v>1.7730439590821122E-2</v>
      </c>
      <c r="P320" s="33">
        <v>12028384</v>
      </c>
      <c r="Q320" s="33">
        <v>31064000</v>
      </c>
      <c r="R320" s="33">
        <v>31064000</v>
      </c>
      <c r="S320" s="33">
        <v>12055138</v>
      </c>
      <c r="T320" s="38">
        <f t="shared" si="78"/>
        <v>0.3880742338398146</v>
      </c>
      <c r="U320" s="38">
        <f t="shared" si="79"/>
        <v>-0.99660976902632969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8914043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1507000</v>
      </c>
      <c r="Q321" s="33">
        <v>8300000</v>
      </c>
      <c r="R321" s="33">
        <v>15183865</v>
      </c>
      <c r="S321" s="33">
        <v>3369452</v>
      </c>
      <c r="T321" s="38">
        <f t="shared" si="78"/>
        <v>0.22191003410528215</v>
      </c>
      <c r="U321" s="38">
        <f t="shared" si="79"/>
        <v>-1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154081085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12522403</v>
      </c>
      <c r="K323" s="39">
        <f t="shared" si="74"/>
        <v>8.1271513631929582E-2</v>
      </c>
      <c r="L323" s="34">
        <f>SUM(L318:L322)</f>
        <v>0</v>
      </c>
      <c r="M323" s="39">
        <f t="shared" si="75"/>
        <v>0</v>
      </c>
      <c r="N323" s="34">
        <f t="shared" si="76"/>
        <v>47136250</v>
      </c>
      <c r="O323" s="39">
        <f t="shared" si="77"/>
        <v>0.30591847143340145</v>
      </c>
      <c r="P323" s="34">
        <f>SUM(P318:P322)</f>
        <v>25454403</v>
      </c>
      <c r="Q323" s="34">
        <f>SUM(Q318:Q322)</f>
        <v>147584400</v>
      </c>
      <c r="R323" s="34">
        <f>SUM(R318:R322)</f>
        <v>147054205</v>
      </c>
      <c r="S323" s="34">
        <f>SUM(S318:S322)</f>
        <v>71139363</v>
      </c>
      <c r="T323" s="39">
        <f t="shared" si="78"/>
        <v>0.48376286145642688</v>
      </c>
      <c r="U323" s="39">
        <f t="shared" si="79"/>
        <v>-0.50804570038433039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1721000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200000</v>
      </c>
      <c r="R324" s="33">
        <v>1200792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8886524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38897</v>
      </c>
      <c r="K325" s="38">
        <f t="shared" si="74"/>
        <v>4.3770770213415276E-3</v>
      </c>
      <c r="L325" s="33">
        <v>0</v>
      </c>
      <c r="M325" s="38">
        <f t="shared" si="75"/>
        <v>0</v>
      </c>
      <c r="N325" s="33">
        <f t="shared" si="76"/>
        <v>118525</v>
      </c>
      <c r="O325" s="38">
        <f t="shared" si="77"/>
        <v>1.333761097139894E-2</v>
      </c>
      <c r="P325" s="33">
        <v>35008</v>
      </c>
      <c r="Q325" s="33">
        <v>12707219</v>
      </c>
      <c r="R325" s="33">
        <v>13181276</v>
      </c>
      <c r="S325" s="33">
        <v>104187</v>
      </c>
      <c r="T325" s="38">
        <f t="shared" si="78"/>
        <v>7.9041664858546315E-3</v>
      </c>
      <c r="U325" s="38">
        <f t="shared" si="79"/>
        <v>0.11108889396709332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33891336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3274221</v>
      </c>
      <c r="K326" s="38">
        <f t="shared" si="74"/>
        <v>9.6609381229468203E-2</v>
      </c>
      <c r="L326" s="33">
        <v>0</v>
      </c>
      <c r="M326" s="38">
        <f t="shared" si="75"/>
        <v>0</v>
      </c>
      <c r="N326" s="33">
        <f t="shared" si="76"/>
        <v>16088920</v>
      </c>
      <c r="O326" s="38">
        <f t="shared" si="77"/>
        <v>0.47472073688685512</v>
      </c>
      <c r="P326" s="33">
        <v>11569068</v>
      </c>
      <c r="Q326" s="33">
        <v>45740708</v>
      </c>
      <c r="R326" s="33">
        <v>67853070</v>
      </c>
      <c r="S326" s="33">
        <v>45441480</v>
      </c>
      <c r="T326" s="38">
        <f t="shared" si="78"/>
        <v>0.66970411213523573</v>
      </c>
      <c r="U326" s="38">
        <f t="shared" si="79"/>
        <v>-0.71698489454811742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93321857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347333</v>
      </c>
      <c r="K327" s="38">
        <f t="shared" si="74"/>
        <v>3.7218826453485595E-3</v>
      </c>
      <c r="L327" s="33">
        <v>0</v>
      </c>
      <c r="M327" s="38">
        <f t="shared" si="75"/>
        <v>0</v>
      </c>
      <c r="N327" s="33">
        <f t="shared" si="76"/>
        <v>3963246</v>
      </c>
      <c r="O327" s="38">
        <f t="shared" si="77"/>
        <v>4.2468571965943627E-2</v>
      </c>
      <c r="P327" s="33">
        <v>200893</v>
      </c>
      <c r="Q327" s="33">
        <v>159264400</v>
      </c>
      <c r="R327" s="33">
        <v>153035112</v>
      </c>
      <c r="S327" s="33">
        <v>1230360</v>
      </c>
      <c r="T327" s="38">
        <f t="shared" si="78"/>
        <v>8.0397235897079616E-3</v>
      </c>
      <c r="U327" s="38">
        <f t="shared" si="79"/>
        <v>0.72894525941670452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4882160</v>
      </c>
      <c r="R328" s="33">
        <v>4882160</v>
      </c>
      <c r="S328" s="33">
        <v>977443</v>
      </c>
      <c r="T328" s="38">
        <f t="shared" si="78"/>
        <v>0.20020708047257771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28688418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200</v>
      </c>
      <c r="K329" s="38">
        <f t="shared" si="74"/>
        <v>6.9714544733697066E-6</v>
      </c>
      <c r="L329" s="33">
        <v>0</v>
      </c>
      <c r="M329" s="38">
        <f t="shared" si="75"/>
        <v>0</v>
      </c>
      <c r="N329" s="33">
        <f t="shared" si="76"/>
        <v>176250</v>
      </c>
      <c r="O329" s="38">
        <f t="shared" si="77"/>
        <v>6.1435942546570537E-3</v>
      </c>
      <c r="P329" s="33">
        <v>3135034</v>
      </c>
      <c r="Q329" s="33">
        <v>22436658</v>
      </c>
      <c r="R329" s="33">
        <v>22680000</v>
      </c>
      <c r="S329" s="33">
        <v>5974576</v>
      </c>
      <c r="T329" s="38">
        <f t="shared" si="78"/>
        <v>0.26342927689594359</v>
      </c>
      <c r="U329" s="38">
        <f t="shared" si="79"/>
        <v>-0.99993620483860779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42475749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8738375</v>
      </c>
      <c r="K330" s="38">
        <f t="shared" si="74"/>
        <v>0.20572621332704458</v>
      </c>
      <c r="L330" s="33">
        <v>0</v>
      </c>
      <c r="M330" s="38">
        <f t="shared" si="75"/>
        <v>0</v>
      </c>
      <c r="N330" s="33">
        <f t="shared" si="76"/>
        <v>19287814</v>
      </c>
      <c r="O330" s="38">
        <f t="shared" si="77"/>
        <v>0.45409002675856286</v>
      </c>
      <c r="P330" s="33">
        <v>6472276</v>
      </c>
      <c r="Q330" s="33">
        <v>47976998</v>
      </c>
      <c r="R330" s="33">
        <v>57225184</v>
      </c>
      <c r="S330" s="33">
        <v>44835401</v>
      </c>
      <c r="T330" s="38">
        <f t="shared" si="78"/>
        <v>0.78349072674017095</v>
      </c>
      <c r="U330" s="38">
        <f t="shared" si="79"/>
        <v>0.3501239749355558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208984884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12399026</v>
      </c>
      <c r="K332" s="39">
        <f t="shared" si="74"/>
        <v>5.932977430080541E-2</v>
      </c>
      <c r="L332" s="34">
        <f>SUM(L324:L331)</f>
        <v>0</v>
      </c>
      <c r="M332" s="39">
        <f t="shared" si="75"/>
        <v>0</v>
      </c>
      <c r="N332" s="34">
        <f t="shared" si="76"/>
        <v>39634755</v>
      </c>
      <c r="O332" s="39">
        <f t="shared" si="77"/>
        <v>0.18965369284794781</v>
      </c>
      <c r="P332" s="34">
        <f>SUM(P324:P331)</f>
        <v>21412279</v>
      </c>
      <c r="Q332" s="34">
        <f>SUM(Q324:Q331)</f>
        <v>293208143</v>
      </c>
      <c r="R332" s="34">
        <f>SUM(R324:R331)</f>
        <v>320057594</v>
      </c>
      <c r="S332" s="34">
        <f>SUM(S324:S331)</f>
        <v>98563447</v>
      </c>
      <c r="T332" s="39">
        <f t="shared" si="78"/>
        <v>0.30795534568693911</v>
      </c>
      <c r="U332" s="39">
        <f t="shared" si="79"/>
        <v>-0.42093851850146358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14892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4048</v>
      </c>
      <c r="K333" s="38">
        <f t="shared" si="74"/>
        <v>0.27182379801235562</v>
      </c>
      <c r="L333" s="33">
        <v>0</v>
      </c>
      <c r="M333" s="38">
        <f t="shared" si="75"/>
        <v>0</v>
      </c>
      <c r="N333" s="33">
        <f t="shared" si="76"/>
        <v>13144</v>
      </c>
      <c r="O333" s="38">
        <f t="shared" si="77"/>
        <v>0.88262154176739194</v>
      </c>
      <c r="P333" s="33">
        <v>4548</v>
      </c>
      <c r="Q333" s="33">
        <v>11868</v>
      </c>
      <c r="R333" s="33">
        <v>17300</v>
      </c>
      <c r="S333" s="33">
        <v>13144</v>
      </c>
      <c r="T333" s="38">
        <f t="shared" si="78"/>
        <v>0.75976878612716758</v>
      </c>
      <c r="U333" s="38">
        <f t="shared" si="79"/>
        <v>-0.10993843447669305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280000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4578000</v>
      </c>
      <c r="R335" s="33">
        <v>443889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294892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4048</v>
      </c>
      <c r="K337" s="39">
        <f t="shared" si="74"/>
        <v>1.37270593980169E-2</v>
      </c>
      <c r="L337" s="34">
        <f>SUM(L333:L336)</f>
        <v>0</v>
      </c>
      <c r="M337" s="39">
        <f t="shared" si="75"/>
        <v>0</v>
      </c>
      <c r="N337" s="34">
        <f t="shared" si="76"/>
        <v>13144</v>
      </c>
      <c r="O337" s="39">
        <f t="shared" si="77"/>
        <v>4.4572250179726818E-2</v>
      </c>
      <c r="P337" s="34">
        <f>SUM(P333:P336)</f>
        <v>4548</v>
      </c>
      <c r="Q337" s="34">
        <f>SUM(Q333:Q336)</f>
        <v>4589868</v>
      </c>
      <c r="R337" s="34">
        <f>SUM(R333:R336)</f>
        <v>461189</v>
      </c>
      <c r="S337" s="34">
        <f>SUM(S333:S336)</f>
        <v>13144</v>
      </c>
      <c r="T337" s="39">
        <f t="shared" si="78"/>
        <v>2.8500246103007661E-2</v>
      </c>
      <c r="U337" s="39">
        <f t="shared" si="79"/>
        <v>-0.10993843447669305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1394825158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259549421</v>
      </c>
      <c r="K338" s="39">
        <f t="shared" si="74"/>
        <v>0.18608025494188857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723548278</v>
      </c>
      <c r="O338" s="39">
        <f t="shared" si="77"/>
        <v>0.51873761657516648</v>
      </c>
      <c r="P338" s="34">
        <f>SUM(P302,P304:P309,P311:P316,P318:P322,P324:P331,P333:P336)</f>
        <v>182537682</v>
      </c>
      <c r="Q338" s="34">
        <f>SUM(Q302,Q304:Q309,Q311:Q316,Q318:Q322,Q324:Q331,Q333:Q336)</f>
        <v>1414167727</v>
      </c>
      <c r="R338" s="34">
        <f>SUM(R302,R304:R309,R311:R316,R318:R322,R324:R331,R333:R336)</f>
        <v>1375631026</v>
      </c>
      <c r="S338" s="34">
        <f>SUM(S302,S304:S309,S311:S316,S318:S322,S324:S331,S333:S336)</f>
        <v>661063654</v>
      </c>
      <c r="T338" s="39">
        <f t="shared" si="78"/>
        <v>0.48055302730573918</v>
      </c>
      <c r="U338" s="39">
        <f t="shared" si="79"/>
        <v>0.42189502001016965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4141779762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396564094</v>
      </c>
      <c r="K339" s="41">
        <f t="shared" si="74"/>
        <v>9.5747267307256689E-2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1600095100</v>
      </c>
      <c r="O339" s="41">
        <f t="shared" si="77"/>
        <v>0.38633031980129706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564609559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4070384706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1935873613</v>
      </c>
      <c r="T339" s="41">
        <f t="shared" si="78"/>
        <v>0.47559966755633737</v>
      </c>
      <c r="U339" s="41">
        <f t="shared" si="79"/>
        <v>-0.29763127867978589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-19289</v>
      </c>
      <c r="K8" s="38">
        <f>IF(($E8       =0),0,($J8       /$E8       ))</f>
        <v>-0.55863187465608621</v>
      </c>
      <c r="L8" s="33">
        <v>0</v>
      </c>
      <c r="M8" s="38">
        <f>IF(($E8       =0),0,($L8       /$E8       ))</f>
        <v>0</v>
      </c>
      <c r="N8" s="33">
        <f>$F8       +$H8       +$J8</f>
        <v>11500</v>
      </c>
      <c r="O8" s="38">
        <f>IF(($E8       =0),0,($N8       /$E8       ))</f>
        <v>0.33305337542355701</v>
      </c>
      <c r="P8" s="33">
        <v>24428</v>
      </c>
      <c r="Q8" s="33">
        <v>31971</v>
      </c>
      <c r="R8" s="33">
        <v>31971</v>
      </c>
      <c r="S8" s="33">
        <v>25369</v>
      </c>
      <c r="T8" s="38">
        <f>IF(($R8       =0),0,($S8       /$R8       ))</f>
        <v>0.79350035970097899</v>
      </c>
      <c r="U8" s="38">
        <f>IF(($P8       =0),0,(($J8       /$P8       )-1))</f>
        <v>-1.7896266579335189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1848990</v>
      </c>
      <c r="E9" s="33">
        <v>1905400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182691</v>
      </c>
      <c r="K9" s="38">
        <f>IF(($E9       =0),0,($J9       /$E9       ))</f>
        <v>9.5880654980581501E-2</v>
      </c>
      <c r="L9" s="33">
        <v>0</v>
      </c>
      <c r="M9" s="38">
        <f>IF(($E9       =0),0,($L9       /$E9       ))</f>
        <v>0</v>
      </c>
      <c r="N9" s="33">
        <f>$F9       +$H9       +$J9</f>
        <v>873970</v>
      </c>
      <c r="O9" s="38">
        <f>IF(($E9       =0),0,($N9       /$E9       ))</f>
        <v>0.45868059200167943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1939929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163402</v>
      </c>
      <c r="K10" s="39">
        <f t="shared" ref="K10:K54" si="2">IF(($E10      =0),0,($J10      /$E10      ))</f>
        <v>8.4230917729463298E-2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885470</v>
      </c>
      <c r="O10" s="39">
        <f t="shared" ref="O10:O54" si="5">IF(($E10      =0),0,($N10      /$E10      ))</f>
        <v>0.45644453998058693</v>
      </c>
      <c r="P10" s="34">
        <f>SUM(P8:P9)</f>
        <v>24428</v>
      </c>
      <c r="Q10" s="34">
        <f>SUM(Q8:Q9)</f>
        <v>31971</v>
      </c>
      <c r="R10" s="34">
        <f>SUM(R8:R9)</f>
        <v>31971</v>
      </c>
      <c r="S10" s="34">
        <f>SUM(S8:S9)</f>
        <v>25369</v>
      </c>
      <c r="T10" s="39">
        <f t="shared" ref="T10:T54" si="6">IF(($R10      =0),0,($S10      /$R10      ))</f>
        <v>0.79350035970097899</v>
      </c>
      <c r="U10" s="39">
        <f t="shared" ref="U10:U54" si="7">IF(($P10      =0),0,(($J10      /$P10      )-1))</f>
        <v>5.6891272310463403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2020000</v>
      </c>
      <c r="R11" s="33">
        <v>2020000</v>
      </c>
      <c r="S11" s="33">
        <v>1010000</v>
      </c>
      <c r="T11" s="38">
        <f t="shared" si="6"/>
        <v>0.5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5300</v>
      </c>
      <c r="E12" s="33">
        <v>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865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2594</v>
      </c>
      <c r="O12" s="38">
        <f t="shared" si="5"/>
        <v>0</v>
      </c>
      <c r="P12" s="33">
        <v>1192</v>
      </c>
      <c r="Q12" s="33">
        <v>841700</v>
      </c>
      <c r="R12" s="33">
        <v>895300</v>
      </c>
      <c r="S12" s="33">
        <v>446866</v>
      </c>
      <c r="T12" s="38">
        <f t="shared" si="6"/>
        <v>0.4991243158717748</v>
      </c>
      <c r="U12" s="38">
        <f t="shared" si="7"/>
        <v>-0.27432885906040272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470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1019896</v>
      </c>
      <c r="O13" s="38">
        <f t="shared" si="5"/>
        <v>0</v>
      </c>
      <c r="P13" s="33">
        <v>291898</v>
      </c>
      <c r="Q13" s="33">
        <v>2013996</v>
      </c>
      <c r="R13" s="33">
        <v>2013996</v>
      </c>
      <c r="S13" s="33">
        <v>292398</v>
      </c>
      <c r="T13" s="38">
        <f t="shared" si="6"/>
        <v>0.14518300930091221</v>
      </c>
      <c r="U13" s="38">
        <f t="shared" si="7"/>
        <v>-0.9983898485087257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1740208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-288350</v>
      </c>
      <c r="K14" s="38">
        <f t="shared" si="2"/>
        <v>-0.16569858315787539</v>
      </c>
      <c r="L14" s="33">
        <v>0</v>
      </c>
      <c r="M14" s="38">
        <f t="shared" si="3"/>
        <v>0</v>
      </c>
      <c r="N14" s="33">
        <f t="shared" si="4"/>
        <v>1450939</v>
      </c>
      <c r="O14" s="38">
        <f t="shared" si="5"/>
        <v>0.83377331905151564</v>
      </c>
      <c r="P14" s="33">
        <v>398425</v>
      </c>
      <c r="Q14" s="33">
        <v>1669021</v>
      </c>
      <c r="R14" s="33">
        <v>1669021</v>
      </c>
      <c r="S14" s="33">
        <v>1227542</v>
      </c>
      <c r="T14" s="38">
        <f t="shared" si="6"/>
        <v>0.73548625212025498</v>
      </c>
      <c r="U14" s="38">
        <f t="shared" si="7"/>
        <v>-1.7237246658718703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2246469</v>
      </c>
      <c r="E16" s="33">
        <v>3170489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741758</v>
      </c>
      <c r="K16" s="38">
        <f t="shared" si="2"/>
        <v>0.23395697004468397</v>
      </c>
      <c r="L16" s="33">
        <v>0</v>
      </c>
      <c r="M16" s="38">
        <f t="shared" si="3"/>
        <v>0</v>
      </c>
      <c r="N16" s="33">
        <f t="shared" si="4"/>
        <v>2224930</v>
      </c>
      <c r="O16" s="38">
        <f t="shared" si="5"/>
        <v>0.70176240952105495</v>
      </c>
      <c r="P16" s="33">
        <v>806385</v>
      </c>
      <c r="Q16" s="33">
        <v>3050960</v>
      </c>
      <c r="R16" s="33">
        <v>3050960</v>
      </c>
      <c r="S16" s="33">
        <v>1991190</v>
      </c>
      <c r="T16" s="38">
        <f t="shared" si="6"/>
        <v>0.65264375803025931</v>
      </c>
      <c r="U16" s="38">
        <f t="shared" si="7"/>
        <v>-8.0144099902651922E-2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164677</v>
      </c>
      <c r="Q17" s="33">
        <v>0</v>
      </c>
      <c r="R17" s="33">
        <v>4154</v>
      </c>
      <c r="S17" s="33">
        <v>698661</v>
      </c>
      <c r="T17" s="38">
        <f t="shared" si="6"/>
        <v>168.18993740972556</v>
      </c>
      <c r="U17" s="38">
        <f t="shared" si="7"/>
        <v>-1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2000000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8935058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454743</v>
      </c>
      <c r="K19" s="39">
        <f t="shared" si="2"/>
        <v>5.089424153710026E-2</v>
      </c>
      <c r="L19" s="34">
        <f>SUM(L11:L18)</f>
        <v>0</v>
      </c>
      <c r="M19" s="39">
        <f t="shared" si="3"/>
        <v>0</v>
      </c>
      <c r="N19" s="34">
        <f t="shared" si="4"/>
        <v>4698359</v>
      </c>
      <c r="O19" s="39">
        <f t="shared" si="5"/>
        <v>0.52583419156316613</v>
      </c>
      <c r="P19" s="34">
        <f>SUM(P11:P18)</f>
        <v>1662577</v>
      </c>
      <c r="Q19" s="34">
        <f>SUM(Q11:Q18)</f>
        <v>9595677</v>
      </c>
      <c r="R19" s="34">
        <f>SUM(R11:R18)</f>
        <v>9653431</v>
      </c>
      <c r="S19" s="34">
        <f>SUM(S11:S18)</f>
        <v>5666657</v>
      </c>
      <c r="T19" s="39">
        <f t="shared" si="6"/>
        <v>0.587009634191201</v>
      </c>
      <c r="U19" s="39">
        <f t="shared" si="7"/>
        <v>-0.72648304409359687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84702471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13573</v>
      </c>
      <c r="K26" s="38">
        <f t="shared" si="2"/>
        <v>1.6024325901897241E-4</v>
      </c>
      <c r="L26" s="33">
        <v>0</v>
      </c>
      <c r="M26" s="38">
        <f t="shared" si="3"/>
        <v>0</v>
      </c>
      <c r="N26" s="33">
        <f t="shared" si="4"/>
        <v>39169</v>
      </c>
      <c r="O26" s="38">
        <f t="shared" si="5"/>
        <v>4.624304289776859E-4</v>
      </c>
      <c r="P26" s="33">
        <v>0</v>
      </c>
      <c r="Q26" s="33">
        <v>80637408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84702471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13573</v>
      </c>
      <c r="K27" s="39">
        <f t="shared" si="2"/>
        <v>1.6024325901897241E-4</v>
      </c>
      <c r="L27" s="34">
        <f>SUM(L20:L26)</f>
        <v>0</v>
      </c>
      <c r="M27" s="39">
        <f t="shared" si="3"/>
        <v>0</v>
      </c>
      <c r="N27" s="34">
        <f t="shared" si="4"/>
        <v>39169</v>
      </c>
      <c r="O27" s="39">
        <f t="shared" si="5"/>
        <v>4.624304289776859E-4</v>
      </c>
      <c r="P27" s="34">
        <f>SUM(P20:P26)</f>
        <v>0</v>
      </c>
      <c r="Q27" s="34">
        <f>SUM(Q20:Q26)</f>
        <v>80637408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15210</v>
      </c>
      <c r="Q29" s="33">
        <v>447000</v>
      </c>
      <c r="R29" s="33">
        <v>498392</v>
      </c>
      <c r="S29" s="33">
        <v>110469</v>
      </c>
      <c r="T29" s="38">
        <f t="shared" si="6"/>
        <v>0.22165082906627714</v>
      </c>
      <c r="U29" s="38">
        <f t="shared" si="7"/>
        <v>-1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15210</v>
      </c>
      <c r="Q35" s="34">
        <f>SUM(Q28:Q34)</f>
        <v>1135608</v>
      </c>
      <c r="R35" s="34">
        <f>SUM(R28:R34)</f>
        <v>498392</v>
      </c>
      <c r="S35" s="34">
        <f>SUM(S28:S34)</f>
        <v>110469</v>
      </c>
      <c r="T35" s="39">
        <f t="shared" si="6"/>
        <v>0.22165082906627714</v>
      </c>
      <c r="U35" s="39">
        <f t="shared" si="7"/>
        <v>-1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40859</v>
      </c>
      <c r="K39" s="38">
        <f t="shared" si="2"/>
        <v>0.11349722222222222</v>
      </c>
      <c r="L39" s="33">
        <v>0</v>
      </c>
      <c r="M39" s="38">
        <f t="shared" si="3"/>
        <v>0</v>
      </c>
      <c r="N39" s="33">
        <f t="shared" si="4"/>
        <v>40859</v>
      </c>
      <c r="O39" s="38">
        <f t="shared" si="5"/>
        <v>0.11349722222222222</v>
      </c>
      <c r="P39" s="33">
        <v>2247</v>
      </c>
      <c r="Q39" s="33">
        <v>2328920</v>
      </c>
      <c r="R39" s="33">
        <v>2328920</v>
      </c>
      <c r="S39" s="33">
        <v>2247</v>
      </c>
      <c r="T39" s="38">
        <f t="shared" si="6"/>
        <v>9.6482489737732509E-4</v>
      </c>
      <c r="U39" s="38">
        <f t="shared" si="7"/>
        <v>17.18380062305296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40859</v>
      </c>
      <c r="K40" s="39">
        <f t="shared" si="2"/>
        <v>0.11349722222222222</v>
      </c>
      <c r="L40" s="34">
        <f>SUM(L36:L39)</f>
        <v>0</v>
      </c>
      <c r="M40" s="39">
        <f t="shared" si="3"/>
        <v>0</v>
      </c>
      <c r="N40" s="34">
        <f t="shared" si="4"/>
        <v>40859</v>
      </c>
      <c r="O40" s="39">
        <f t="shared" si="5"/>
        <v>0.11349722222222222</v>
      </c>
      <c r="P40" s="34">
        <f>SUM(P36:P39)</f>
        <v>2247</v>
      </c>
      <c r="Q40" s="34">
        <f>SUM(Q36:Q39)</f>
        <v>2328920</v>
      </c>
      <c r="R40" s="34">
        <f>SUM(R36:R39)</f>
        <v>2328920</v>
      </c>
      <c r="S40" s="34">
        <f>SUM(S36:S39)</f>
        <v>2247</v>
      </c>
      <c r="T40" s="39">
        <f t="shared" si="6"/>
        <v>9.6482489737732509E-4</v>
      </c>
      <c r="U40" s="39">
        <f t="shared" si="7"/>
        <v>17.18380062305296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21675173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22821455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21675173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22821455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117612631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672577</v>
      </c>
      <c r="K54" s="39">
        <f t="shared" si="2"/>
        <v>5.7185779646405496E-3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5663857</v>
      </c>
      <c r="O54" s="39">
        <f t="shared" si="5"/>
        <v>4.8156876959924481E-2</v>
      </c>
      <c r="P54" s="34">
        <f>SUM(P8:P9,P11:P18,P20:P26,P28:P34,P36:P39,P41:P46,P48:P52)</f>
        <v>1704462</v>
      </c>
      <c r="Q54" s="34">
        <f>SUM(Q8:Q9,Q11:Q18,Q20:Q26,Q28:Q34,Q36:Q39,Q41:Q46,Q48:Q52)</f>
        <v>116587241</v>
      </c>
      <c r="R54" s="34">
        <f>SUM(R8:R9,R11:R18,R20:R26,R28:R34,R36:R39,R41:R46,R48:R52)</f>
        <v>35334169</v>
      </c>
      <c r="S54" s="34">
        <f>SUM(S8:S9,S11:S18,S20:S26,S28:S34,S36:S39,S41:S46,S48:S52)</f>
        <v>5804742</v>
      </c>
      <c r="T54" s="39">
        <f t="shared" si="6"/>
        <v>0.16428126553648395</v>
      </c>
      <c r="U54" s="39">
        <f t="shared" si="7"/>
        <v>-0.60540217382376382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4300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9191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4300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9191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-6202</v>
      </c>
      <c r="K68" s="38">
        <f t="shared" si="10"/>
        <v>0.18601721604031074</v>
      </c>
      <c r="L68" s="33">
        <v>0</v>
      </c>
      <c r="M68" s="38">
        <f t="shared" si="11"/>
        <v>0</v>
      </c>
      <c r="N68" s="33">
        <f t="shared" si="12"/>
        <v>-9004</v>
      </c>
      <c r="O68" s="38">
        <f t="shared" si="13"/>
        <v>0.27005788668606223</v>
      </c>
      <c r="P68" s="33">
        <v>-10485</v>
      </c>
      <c r="Q68" s="33">
        <v>586000</v>
      </c>
      <c r="R68" s="33">
        <v>586000</v>
      </c>
      <c r="S68" s="33">
        <v>-23589</v>
      </c>
      <c r="T68" s="38">
        <f t="shared" si="14"/>
        <v>-4.0254266211604092E-2</v>
      </c>
      <c r="U68" s="38">
        <f t="shared" si="15"/>
        <v>-0.40848831664282303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-6202</v>
      </c>
      <c r="K70" s="39">
        <f t="shared" si="10"/>
        <v>0.18601721604031074</v>
      </c>
      <c r="L70" s="34">
        <f>SUM(L64:L69)</f>
        <v>0</v>
      </c>
      <c r="M70" s="39">
        <f t="shared" si="11"/>
        <v>0</v>
      </c>
      <c r="N70" s="34">
        <f t="shared" si="12"/>
        <v>-9004</v>
      </c>
      <c r="O70" s="39">
        <f t="shared" si="13"/>
        <v>0.27005788668606223</v>
      </c>
      <c r="P70" s="34">
        <f>SUM(P64:P69)</f>
        <v>-10485</v>
      </c>
      <c r="Q70" s="34">
        <f>SUM(Q64:Q69)</f>
        <v>586000</v>
      </c>
      <c r="R70" s="34">
        <f>SUM(R64:R69)</f>
        <v>586000</v>
      </c>
      <c r="S70" s="34">
        <f>SUM(S64:S69)</f>
        <v>-23589</v>
      </c>
      <c r="T70" s="39">
        <f t="shared" si="14"/>
        <v>-4.0254266211604092E-2</v>
      </c>
      <c r="U70" s="39">
        <f t="shared" si="15"/>
        <v>-0.40848831664282303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-1902</v>
      </c>
      <c r="K85" s="39">
        <f t="shared" si="10"/>
        <v>5.7046879217779914E-2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187</v>
      </c>
      <c r="O85" s="39">
        <f t="shared" si="13"/>
        <v>-5.6087099967007592E-3</v>
      </c>
      <c r="P85" s="34">
        <f>SUM(P57,P59:P62,P64:P69,P71:P77,P79:P83)</f>
        <v>-10485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-23589</v>
      </c>
      <c r="T85" s="39">
        <f t="shared" si="14"/>
        <v>-4.0254266211604092E-2</v>
      </c>
      <c r="U85" s="39">
        <f t="shared" si="15"/>
        <v>-0.81859799713876968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188441615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54645789</v>
      </c>
      <c r="K88" s="38">
        <f t="shared" ref="K88:K99" si="18">IF(($E88      =0),0,($J88      /$E88      ))</f>
        <v>0.28998790421107357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185474918</v>
      </c>
      <c r="O88" s="38">
        <f t="shared" ref="O88:O99" si="21">IF(($E88      =0),0,($N88      /$E88      ))</f>
        <v>0.98425667812282336</v>
      </c>
      <c r="P88" s="33">
        <v>51627828</v>
      </c>
      <c r="Q88" s="33">
        <v>178626136</v>
      </c>
      <c r="R88" s="33">
        <v>182626136</v>
      </c>
      <c r="S88" s="33">
        <v>170748099</v>
      </c>
      <c r="T88" s="38">
        <f t="shared" ref="T88:T99" si="22">IF(($R88      =0),0,($S88      /$R88      ))</f>
        <v>0.93495981867567957</v>
      </c>
      <c r="U88" s="38">
        <f t="shared" ref="U88:U99" si="23">IF(($P88      =0),0,(($J88      /$P88      )-1))</f>
        <v>5.8456090773371328E-2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11212800</v>
      </c>
      <c r="K89" s="38">
        <f t="shared" si="18"/>
        <v>0.4</v>
      </c>
      <c r="L89" s="33">
        <v>0</v>
      </c>
      <c r="M89" s="38">
        <f t="shared" si="19"/>
        <v>0</v>
      </c>
      <c r="N89" s="33">
        <f t="shared" si="20"/>
        <v>28076670</v>
      </c>
      <c r="O89" s="38">
        <f t="shared" si="21"/>
        <v>1.0015935359589041</v>
      </c>
      <c r="P89" s="33">
        <v>0</v>
      </c>
      <c r="Q89" s="33">
        <v>27493000</v>
      </c>
      <c r="R89" s="33">
        <v>27493000</v>
      </c>
      <c r="S89" s="33">
        <v>41727</v>
      </c>
      <c r="T89" s="38">
        <f t="shared" si="22"/>
        <v>1.5177317862728695E-3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86765435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-1875351</v>
      </c>
      <c r="K90" s="38">
        <f t="shared" si="18"/>
        <v>-2.1614033284106743E-2</v>
      </c>
      <c r="L90" s="33">
        <v>0</v>
      </c>
      <c r="M90" s="38">
        <f t="shared" si="19"/>
        <v>0</v>
      </c>
      <c r="N90" s="33">
        <f t="shared" si="20"/>
        <v>35657161</v>
      </c>
      <c r="O90" s="38">
        <f t="shared" si="21"/>
        <v>0.41096043603077653</v>
      </c>
      <c r="P90" s="33">
        <v>9030651</v>
      </c>
      <c r="Q90" s="33">
        <v>92633551</v>
      </c>
      <c r="R90" s="33">
        <v>85930605</v>
      </c>
      <c r="S90" s="33">
        <v>62590094</v>
      </c>
      <c r="T90" s="38">
        <f t="shared" si="22"/>
        <v>0.7283795336946598</v>
      </c>
      <c r="U90" s="38">
        <f t="shared" si="23"/>
        <v>-1.207665095240642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303239050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63983238</v>
      </c>
      <c r="K91" s="39">
        <f t="shared" si="18"/>
        <v>0.21099933534285903</v>
      </c>
      <c r="L91" s="34">
        <f>SUM(L88:L90)</f>
        <v>0</v>
      </c>
      <c r="M91" s="39">
        <f t="shared" si="19"/>
        <v>0</v>
      </c>
      <c r="N91" s="34">
        <f t="shared" si="20"/>
        <v>249208749</v>
      </c>
      <c r="O91" s="39">
        <f t="shared" si="21"/>
        <v>0.82182274677354383</v>
      </c>
      <c r="P91" s="34">
        <f>SUM(P88:P90)</f>
        <v>60658479</v>
      </c>
      <c r="Q91" s="34">
        <f>SUM(Q88:Q90)</f>
        <v>298752687</v>
      </c>
      <c r="R91" s="34">
        <f>SUM(R88:R90)</f>
        <v>296049741</v>
      </c>
      <c r="S91" s="34">
        <f>SUM(S88:S90)</f>
        <v>233379920</v>
      </c>
      <c r="T91" s="39">
        <f t="shared" si="22"/>
        <v>0.78831320443546682</v>
      </c>
      <c r="U91" s="39">
        <f t="shared" si="23"/>
        <v>5.48111171729182E-2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67823314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10868495</v>
      </c>
      <c r="K92" s="38">
        <f t="shared" si="18"/>
        <v>0.16024718284924858</v>
      </c>
      <c r="L92" s="33">
        <v>0</v>
      </c>
      <c r="M92" s="38">
        <f t="shared" si="19"/>
        <v>0</v>
      </c>
      <c r="N92" s="33">
        <f t="shared" si="20"/>
        <v>31375206</v>
      </c>
      <c r="O92" s="38">
        <f t="shared" si="21"/>
        <v>0.46260207809957504</v>
      </c>
      <c r="P92" s="33">
        <v>14301990</v>
      </c>
      <c r="Q92" s="33">
        <v>30149970</v>
      </c>
      <c r="R92" s="33">
        <v>97442366</v>
      </c>
      <c r="S92" s="33">
        <v>28494450</v>
      </c>
      <c r="T92" s="38">
        <f t="shared" si="22"/>
        <v>0.29242362608477712</v>
      </c>
      <c r="U92" s="38">
        <f t="shared" si="23"/>
        <v>-0.24007113695366866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0</v>
      </c>
      <c r="Q93" s="33">
        <v>5952477</v>
      </c>
      <c r="R93" s="33">
        <v>5952477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3430248</v>
      </c>
      <c r="O94" s="38">
        <f t="shared" si="21"/>
        <v>0.50427248150277038</v>
      </c>
      <c r="P94" s="33">
        <v>0</v>
      </c>
      <c r="Q94" s="33">
        <v>5680773</v>
      </c>
      <c r="R94" s="33">
        <v>5680773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42000</v>
      </c>
      <c r="K95" s="38">
        <f t="shared" si="18"/>
        <v>2.6666666666666668E-2</v>
      </c>
      <c r="L95" s="33">
        <v>0</v>
      </c>
      <c r="M95" s="38">
        <f t="shared" si="19"/>
        <v>0</v>
      </c>
      <c r="N95" s="33">
        <f t="shared" si="20"/>
        <v>174000</v>
      </c>
      <c r="O95" s="38">
        <f t="shared" si="21"/>
        <v>0.11047619047619048</v>
      </c>
      <c r="P95" s="33">
        <v>47000</v>
      </c>
      <c r="Q95" s="33">
        <v>1575000</v>
      </c>
      <c r="R95" s="33">
        <v>2347000</v>
      </c>
      <c r="S95" s="33">
        <v>2306000</v>
      </c>
      <c r="T95" s="38">
        <f t="shared" si="22"/>
        <v>0.98253089049850872</v>
      </c>
      <c r="U95" s="38">
        <f t="shared" si="23"/>
        <v>-0.1063829787234043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82153161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10910495</v>
      </c>
      <c r="K96" s="39">
        <f t="shared" si="18"/>
        <v>0.13280675834250613</v>
      </c>
      <c r="L96" s="34">
        <f>SUM(L92:L95)</f>
        <v>0</v>
      </c>
      <c r="M96" s="39">
        <f t="shared" si="19"/>
        <v>0</v>
      </c>
      <c r="N96" s="34">
        <f t="shared" si="20"/>
        <v>36460349</v>
      </c>
      <c r="O96" s="39">
        <f t="shared" si="21"/>
        <v>0.4438094475756082</v>
      </c>
      <c r="P96" s="34">
        <f>SUM(P92:P95)</f>
        <v>14348990</v>
      </c>
      <c r="Q96" s="34">
        <f>SUM(Q92:Q95)</f>
        <v>43358220</v>
      </c>
      <c r="R96" s="34">
        <f>SUM(R92:R95)</f>
        <v>111422616</v>
      </c>
      <c r="S96" s="34">
        <f>SUM(S92:S95)</f>
        <v>30800450</v>
      </c>
      <c r="T96" s="39">
        <f t="shared" si="22"/>
        <v>0.27642906894234109</v>
      </c>
      <c r="U96" s="39">
        <f t="shared" si="23"/>
        <v>-0.23963324247908735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164765296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41479450</v>
      </c>
      <c r="K97" s="38">
        <f t="shared" si="18"/>
        <v>0.25174870562548562</v>
      </c>
      <c r="L97" s="33">
        <v>0</v>
      </c>
      <c r="M97" s="38">
        <f t="shared" si="19"/>
        <v>0</v>
      </c>
      <c r="N97" s="33">
        <f t="shared" si="20"/>
        <v>161870228</v>
      </c>
      <c r="O97" s="38">
        <f t="shared" si="21"/>
        <v>0.98242913968970746</v>
      </c>
      <c r="P97" s="33">
        <v>38533030</v>
      </c>
      <c r="Q97" s="33">
        <v>168957830</v>
      </c>
      <c r="R97" s="33">
        <v>176155030</v>
      </c>
      <c r="S97" s="33">
        <v>174396440</v>
      </c>
      <c r="T97" s="38">
        <f t="shared" si="22"/>
        <v>0.9900168050835676</v>
      </c>
      <c r="U97" s="38">
        <f t="shared" si="23"/>
        <v>7.6464788779911697E-2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2866450</v>
      </c>
      <c r="K99" s="38">
        <f t="shared" si="18"/>
        <v>0.47823121602146729</v>
      </c>
      <c r="L99" s="33">
        <v>0</v>
      </c>
      <c r="M99" s="38">
        <f t="shared" si="19"/>
        <v>0</v>
      </c>
      <c r="N99" s="33">
        <f t="shared" si="20"/>
        <v>4791927</v>
      </c>
      <c r="O99" s="38">
        <f t="shared" si="21"/>
        <v>0.79947289375223773</v>
      </c>
      <c r="P99" s="33">
        <v>713868</v>
      </c>
      <c r="Q99" s="33">
        <v>3500000</v>
      </c>
      <c r="R99" s="33">
        <v>3500000</v>
      </c>
      <c r="S99" s="33">
        <v>713868</v>
      </c>
      <c r="T99" s="38">
        <f t="shared" si="22"/>
        <v>0.20396228571428571</v>
      </c>
      <c r="U99" s="38">
        <f t="shared" si="23"/>
        <v>3.015378193167364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46055526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29869504</v>
      </c>
      <c r="K100" s="38">
        <f>IF(($E100     =0),0,($J100     /$E100     ))</f>
        <v>0.64855418218434857</v>
      </c>
      <c r="L100" s="33">
        <v>0</v>
      </c>
      <c r="M100" s="38">
        <f>IF(($E100     =0),0,($L100     /$E100     ))</f>
        <v>0</v>
      </c>
      <c r="N100" s="33">
        <f>$F100     +$H100     +$J100</f>
        <v>45367165</v>
      </c>
      <c r="O100" s="38">
        <f>IF(($E100     =0),0,($N100     /$E100     ))</f>
        <v>0.98505367195241678</v>
      </c>
      <c r="P100" s="33">
        <v>11083040</v>
      </c>
      <c r="Q100" s="33">
        <v>47422360</v>
      </c>
      <c r="R100" s="33">
        <v>47422360</v>
      </c>
      <c r="S100" s="33">
        <v>47126639</v>
      </c>
      <c r="T100" s="38">
        <f>IF(($R100     =0),0,($S100     /$R100     ))</f>
        <v>0.99376410199745435</v>
      </c>
      <c r="U100" s="38">
        <f>IF(($P100     =0),0,(($J100     /$P100     )-1))</f>
        <v>1.6950641701193896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216814680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74215404</v>
      </c>
      <c r="K101" s="39">
        <f>IF(($E101     =0),0,($J101     /$E101     ))</f>
        <v>0.34229879637301314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212029320</v>
      </c>
      <c r="O101" s="39">
        <f>IF(($E101     =0),0,($N101     /$E101     ))</f>
        <v>0.97792880076201483</v>
      </c>
      <c r="P101" s="34">
        <f>SUM(P97:P100)</f>
        <v>50329938</v>
      </c>
      <c r="Q101" s="34">
        <f>SUM(Q97:Q100)</f>
        <v>219880190</v>
      </c>
      <c r="R101" s="34">
        <f>SUM(R97:R100)</f>
        <v>227077390</v>
      </c>
      <c r="S101" s="34">
        <f>SUM(S97:S100)</f>
        <v>222236947</v>
      </c>
      <c r="T101" s="39">
        <f>IF(($R101     =0),0,($S101     /$R101     ))</f>
        <v>0.97868372980682927</v>
      </c>
      <c r="U101" s="39">
        <f>IF(($P101     =0),0,(($J101     /$P101     )-1))</f>
        <v>0.47457769568482289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602206891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149109137</v>
      </c>
      <c r="K102" s="39">
        <f>IF(($E102     =0),0,($J102     /$E102     ))</f>
        <v>0.2476045014237474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497698418</v>
      </c>
      <c r="O102" s="39">
        <f>IF(($E102     =0),0,($N102     /$E102     ))</f>
        <v>0.82645752720222521</v>
      </c>
      <c r="P102" s="34">
        <f>SUM(P88:P90,P92:P95,P97:P100)</f>
        <v>125337407</v>
      </c>
      <c r="Q102" s="34">
        <f>SUM(Q88:Q90,Q92:Q95,Q97:Q100)</f>
        <v>561991097</v>
      </c>
      <c r="R102" s="34">
        <f>SUM(R88:R90,R92:R95,R97:R100)</f>
        <v>634549747</v>
      </c>
      <c r="S102" s="34">
        <f>SUM(S88:S90,S92:S95,S97:S100)</f>
        <v>486417317</v>
      </c>
      <c r="T102" s="39">
        <f>IF(($R102     =0),0,($S102     /$R102     ))</f>
        <v>0.7665550562421074</v>
      </c>
      <c r="U102" s="39">
        <f>IF(($P102     =0),0,(($J102     /$P102     )-1))</f>
        <v>0.18966189399466349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57899741</v>
      </c>
      <c r="K105" s="38">
        <f t="shared" ref="K105:K136" si="26">IF(($E105     =0),0,($J105     /$E105     ))</f>
        <v>0.23647701179939798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163793662</v>
      </c>
      <c r="O105" s="38">
        <f t="shared" ref="O105:O136" si="29">IF(($E105     =0),0,($N105     /$E105     ))</f>
        <v>0.66897424880433587</v>
      </c>
      <c r="P105" s="33">
        <v>82090784</v>
      </c>
      <c r="Q105" s="33">
        <v>237793020</v>
      </c>
      <c r="R105" s="33">
        <v>237793020</v>
      </c>
      <c r="S105" s="33">
        <v>114979890</v>
      </c>
      <c r="T105" s="38">
        <f t="shared" ref="T105:T136" si="30">IF(($R105     =0),0,($S105     /$R105     ))</f>
        <v>0.48352928946358475</v>
      </c>
      <c r="U105" s="38">
        <f t="shared" ref="U105:U136" si="31">IF(($P105     =0),0,(($J105     /$P105     )-1))</f>
        <v>-0.29468646565733858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57899741</v>
      </c>
      <c r="K106" s="39">
        <f t="shared" si="26"/>
        <v>0.23647701179939798</v>
      </c>
      <c r="L106" s="34">
        <f>L105</f>
        <v>0</v>
      </c>
      <c r="M106" s="39">
        <f t="shared" si="27"/>
        <v>0</v>
      </c>
      <c r="N106" s="34">
        <f t="shared" si="28"/>
        <v>163793662</v>
      </c>
      <c r="O106" s="39">
        <f t="shared" si="29"/>
        <v>0.66897424880433587</v>
      </c>
      <c r="P106" s="34">
        <f>P105</f>
        <v>82090784</v>
      </c>
      <c r="Q106" s="34">
        <f>Q105</f>
        <v>237793020</v>
      </c>
      <c r="R106" s="34">
        <f>R105</f>
        <v>237793020</v>
      </c>
      <c r="S106" s="34">
        <f>S105</f>
        <v>114979890</v>
      </c>
      <c r="T106" s="39">
        <f t="shared" si="30"/>
        <v>0.48352928946358475</v>
      </c>
      <c r="U106" s="39">
        <f t="shared" si="31"/>
        <v>-0.29468646565733858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745000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3771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37145</v>
      </c>
      <c r="K133" s="38">
        <f t="shared" si="26"/>
        <v>9.8501723680721298</v>
      </c>
      <c r="L133" s="33">
        <v>0</v>
      </c>
      <c r="M133" s="38">
        <f t="shared" si="27"/>
        <v>0</v>
      </c>
      <c r="N133" s="33">
        <f t="shared" si="28"/>
        <v>40895</v>
      </c>
      <c r="O133" s="38">
        <f t="shared" si="29"/>
        <v>10.844603553434103</v>
      </c>
      <c r="P133" s="33">
        <v>4450</v>
      </c>
      <c r="Q133" s="33">
        <v>60640</v>
      </c>
      <c r="R133" s="33">
        <v>60640</v>
      </c>
      <c r="S133" s="33">
        <v>14353</v>
      </c>
      <c r="T133" s="38">
        <f t="shared" si="30"/>
        <v>0.2366919525065963</v>
      </c>
      <c r="U133" s="38">
        <f t="shared" si="31"/>
        <v>7.3471910112359549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1029518</v>
      </c>
      <c r="K136" s="38">
        <f t="shared" si="26"/>
        <v>0.25737949999999998</v>
      </c>
      <c r="L136" s="33">
        <v>0</v>
      </c>
      <c r="M136" s="38">
        <f t="shared" si="27"/>
        <v>0</v>
      </c>
      <c r="N136" s="33">
        <f t="shared" si="28"/>
        <v>4066063</v>
      </c>
      <c r="O136" s="38">
        <f t="shared" si="29"/>
        <v>1.0165157499999999</v>
      </c>
      <c r="P136" s="33">
        <v>3935338</v>
      </c>
      <c r="Q136" s="33">
        <v>3928973</v>
      </c>
      <c r="R136" s="33">
        <v>3935338</v>
      </c>
      <c r="S136" s="33">
        <v>3935338</v>
      </c>
      <c r="T136" s="38">
        <f t="shared" si="30"/>
        <v>1</v>
      </c>
      <c r="U136" s="38">
        <f t="shared" si="31"/>
        <v>-0.73839146726405713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4003771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1066663</v>
      </c>
      <c r="K137" s="39">
        <f t="shared" ref="K137:K170" si="34">IF(($E137     =0),0,($J137     /$E137     ))</f>
        <v>0.26641458764749532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4106958</v>
      </c>
      <c r="O137" s="39">
        <f t="shared" ref="O137:O170" si="37">IF(($E137     =0),0,($N137     /$E137     ))</f>
        <v>1.0257724530199155</v>
      </c>
      <c r="P137" s="34">
        <f>SUM(P133:P136)</f>
        <v>3939788</v>
      </c>
      <c r="Q137" s="34">
        <f>SUM(Q133:Q136)</f>
        <v>3989613</v>
      </c>
      <c r="R137" s="34">
        <f>SUM(R133:R136)</f>
        <v>3995978</v>
      </c>
      <c r="S137" s="34">
        <f>SUM(S133:S136)</f>
        <v>3949691</v>
      </c>
      <c r="T137" s="39">
        <f t="shared" ref="T137:T170" si="38">IF(($R137     =0),0,($S137     /$R137     ))</f>
        <v>0.98841660289421018</v>
      </c>
      <c r="U137" s="39">
        <f t="shared" ref="U137:U170" si="39">IF(($P137     =0),0,(($J137     /$P137     )-1))</f>
        <v>-0.72925878245225384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10000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10000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10000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10000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406736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1258911</v>
      </c>
      <c r="O147" s="38">
        <f t="shared" si="37"/>
        <v>0</v>
      </c>
      <c r="P147" s="33">
        <v>552758</v>
      </c>
      <c r="Q147" s="33">
        <v>0</v>
      </c>
      <c r="R147" s="33">
        <v>0</v>
      </c>
      <c r="S147" s="33">
        <v>747619</v>
      </c>
      <c r="T147" s="38">
        <f t="shared" si="38"/>
        <v>0</v>
      </c>
      <c r="U147" s="38">
        <f t="shared" si="39"/>
        <v>-0.26416985371536916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406736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1258911</v>
      </c>
      <c r="O150" s="39">
        <f t="shared" si="37"/>
        <v>0</v>
      </c>
      <c r="P150" s="34">
        <f>SUM(P145:P149)</f>
        <v>552758</v>
      </c>
      <c r="Q150" s="34">
        <f>SUM(Q145:Q149)</f>
        <v>0</v>
      </c>
      <c r="R150" s="34">
        <f>SUM(R145:R149)</f>
        <v>0</v>
      </c>
      <c r="S150" s="34">
        <f>SUM(S145:S149)</f>
        <v>747619</v>
      </c>
      <c r="T150" s="39">
        <f t="shared" si="38"/>
        <v>0</v>
      </c>
      <c r="U150" s="39">
        <f t="shared" si="39"/>
        <v>-0.26416985371536916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0</v>
      </c>
      <c r="E152" s="33">
        <v>26900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26900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21474076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5382860</v>
      </c>
      <c r="K162" s="38">
        <f t="shared" si="34"/>
        <v>0.25066782850167801</v>
      </c>
      <c r="L162" s="33">
        <v>0</v>
      </c>
      <c r="M162" s="38">
        <f t="shared" si="35"/>
        <v>0</v>
      </c>
      <c r="N162" s="33">
        <f t="shared" si="36"/>
        <v>21482758</v>
      </c>
      <c r="O162" s="38">
        <f t="shared" si="37"/>
        <v>1.0004043014470099</v>
      </c>
      <c r="P162" s="33">
        <v>13510764</v>
      </c>
      <c r="Q162" s="33">
        <v>20278956</v>
      </c>
      <c r="R162" s="33">
        <v>20267208</v>
      </c>
      <c r="S162" s="33">
        <v>22625809</v>
      </c>
      <c r="T162" s="38">
        <f t="shared" si="38"/>
        <v>1.1163752303721362</v>
      </c>
      <c r="U162" s="38">
        <f t="shared" si="39"/>
        <v>-0.60158729735786964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21474076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5382860</v>
      </c>
      <c r="K163" s="39">
        <f t="shared" si="34"/>
        <v>0.25066782850167801</v>
      </c>
      <c r="L163" s="34">
        <f>SUM(L158:L162)</f>
        <v>0</v>
      </c>
      <c r="M163" s="39">
        <f t="shared" si="35"/>
        <v>0</v>
      </c>
      <c r="N163" s="34">
        <f t="shared" si="36"/>
        <v>21482758</v>
      </c>
      <c r="O163" s="39">
        <f t="shared" si="37"/>
        <v>1.0004043014470099</v>
      </c>
      <c r="P163" s="34">
        <f>SUM(P158:P162)</f>
        <v>13510764</v>
      </c>
      <c r="Q163" s="34">
        <f>SUM(Q158:Q162)</f>
        <v>20278956</v>
      </c>
      <c r="R163" s="34">
        <f>SUM(R158:R162)</f>
        <v>20267208</v>
      </c>
      <c r="S163" s="34">
        <f>SUM(S158:S162)</f>
        <v>22625809</v>
      </c>
      <c r="T163" s="39">
        <f t="shared" si="38"/>
        <v>1.1163752303721362</v>
      </c>
      <c r="U163" s="39">
        <f t="shared" si="39"/>
        <v>-0.60158729735786964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270357747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64756000</v>
      </c>
      <c r="K170" s="39">
        <f t="shared" si="34"/>
        <v>0.23951967612749783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190642289</v>
      </c>
      <c r="O170" s="39">
        <f t="shared" si="37"/>
        <v>0.70514823827112305</v>
      </c>
      <c r="P170" s="34">
        <f>SUM(P105,P107:P111,P113:P120,P122:P125,P127:P131,P133:P136,P138:P143,P145:P149,P151:P156,P158:P162,P164:P168)</f>
        <v>100094094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262056206</v>
      </c>
      <c r="S170" s="34">
        <f>SUM(S105,S107:S111,S113:S120,S122:S125,S127:S131,S133:S136,S138:S143,S145:S149,S151:S156,S158:S162,S164:S168)</f>
        <v>142313009</v>
      </c>
      <c r="T170" s="39">
        <f t="shared" si="38"/>
        <v>0.54306292215800456</v>
      </c>
      <c r="U170" s="39">
        <f t="shared" si="39"/>
        <v>-0.35304874231640482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900519</v>
      </c>
      <c r="K175" s="38">
        <f t="shared" si="42"/>
        <v>69.270692307692315</v>
      </c>
      <c r="L175" s="33">
        <v>0</v>
      </c>
      <c r="M175" s="38">
        <f t="shared" si="43"/>
        <v>0</v>
      </c>
      <c r="N175" s="33">
        <f t="shared" si="44"/>
        <v>900519</v>
      </c>
      <c r="O175" s="38">
        <f t="shared" si="45"/>
        <v>69.270692307692315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900519</v>
      </c>
      <c r="K179" s="39">
        <f t="shared" si="42"/>
        <v>69.270692307692315</v>
      </c>
      <c r="L179" s="34">
        <f>SUM(L173:L178)</f>
        <v>0</v>
      </c>
      <c r="M179" s="39">
        <f t="shared" si="43"/>
        <v>0</v>
      </c>
      <c r="N179" s="34">
        <f t="shared" si="44"/>
        <v>948949</v>
      </c>
      <c r="O179" s="39">
        <f t="shared" si="45"/>
        <v>72.996076923076927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139547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535</v>
      </c>
      <c r="K184" s="38">
        <f t="shared" si="42"/>
        <v>3.8338337621016574E-3</v>
      </c>
      <c r="L184" s="33">
        <v>0</v>
      </c>
      <c r="M184" s="38">
        <f t="shared" si="43"/>
        <v>0</v>
      </c>
      <c r="N184" s="33">
        <f t="shared" si="44"/>
        <v>1516</v>
      </c>
      <c r="O184" s="38">
        <f t="shared" si="45"/>
        <v>1.0863723333357221E-2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139547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535</v>
      </c>
      <c r="K185" s="39">
        <f t="shared" si="42"/>
        <v>3.8338337621016574E-3</v>
      </c>
      <c r="L185" s="34">
        <f>SUM(L180:L184)</f>
        <v>0</v>
      </c>
      <c r="M185" s="39">
        <f t="shared" si="43"/>
        <v>0</v>
      </c>
      <c r="N185" s="34">
        <f t="shared" si="44"/>
        <v>1516</v>
      </c>
      <c r="O185" s="39">
        <f t="shared" si="45"/>
        <v>1.0863723333357221E-2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20960000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5487741</v>
      </c>
      <c r="K190" s="38">
        <f t="shared" si="42"/>
        <v>0.26181970419847328</v>
      </c>
      <c r="L190" s="33">
        <v>0</v>
      </c>
      <c r="M190" s="38">
        <f t="shared" si="43"/>
        <v>0</v>
      </c>
      <c r="N190" s="33">
        <f t="shared" si="44"/>
        <v>21882998</v>
      </c>
      <c r="O190" s="38">
        <f t="shared" si="45"/>
        <v>1.0440361641221374</v>
      </c>
      <c r="P190" s="33">
        <v>4559625</v>
      </c>
      <c r="Q190" s="33">
        <v>17473000</v>
      </c>
      <c r="R190" s="33">
        <v>21044000</v>
      </c>
      <c r="S190" s="33">
        <v>19517868</v>
      </c>
      <c r="T190" s="38">
        <f t="shared" si="46"/>
        <v>0.92747899638851927</v>
      </c>
      <c r="U190" s="38">
        <f t="shared" si="47"/>
        <v>0.20355094991364431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20963300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5487741</v>
      </c>
      <c r="K191" s="39">
        <f t="shared" si="42"/>
        <v>0.26177848907376222</v>
      </c>
      <c r="L191" s="34">
        <f>SUM(L186:L190)</f>
        <v>0</v>
      </c>
      <c r="M191" s="39">
        <f t="shared" si="43"/>
        <v>0</v>
      </c>
      <c r="N191" s="34">
        <f t="shared" si="44"/>
        <v>21882998</v>
      </c>
      <c r="O191" s="39">
        <f t="shared" si="45"/>
        <v>1.043871814075074</v>
      </c>
      <c r="P191" s="34">
        <f>SUM(P186:P190)</f>
        <v>4559625</v>
      </c>
      <c r="Q191" s="34">
        <f>SUM(Q186:Q190)</f>
        <v>17476135</v>
      </c>
      <c r="R191" s="34">
        <f>SUM(R186:R190)</f>
        <v>21047135</v>
      </c>
      <c r="S191" s="34">
        <f>SUM(S186:S190)</f>
        <v>19517868</v>
      </c>
      <c r="T191" s="39">
        <f t="shared" si="46"/>
        <v>0.92734084710341813</v>
      </c>
      <c r="U191" s="39">
        <f t="shared" si="47"/>
        <v>0.20355094991364431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183000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89459</v>
      </c>
      <c r="K197" s="38">
        <f t="shared" si="42"/>
        <v>0.48884699453551911</v>
      </c>
      <c r="L197" s="33">
        <v>0</v>
      </c>
      <c r="M197" s="38">
        <f t="shared" si="43"/>
        <v>0</v>
      </c>
      <c r="N197" s="33">
        <f t="shared" si="44"/>
        <v>159994</v>
      </c>
      <c r="O197" s="38">
        <f t="shared" si="45"/>
        <v>0.87428415300546447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183000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89459</v>
      </c>
      <c r="K198" s="39">
        <f t="shared" si="42"/>
        <v>0.48884699453551911</v>
      </c>
      <c r="L198" s="34">
        <f>SUM(L192:L197)</f>
        <v>0</v>
      </c>
      <c r="M198" s="39">
        <f t="shared" si="43"/>
        <v>0</v>
      </c>
      <c r="N198" s="34">
        <f t="shared" si="44"/>
        <v>159994</v>
      </c>
      <c r="O198" s="39">
        <f t="shared" si="45"/>
        <v>0.87428415300546447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21298847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6478254</v>
      </c>
      <c r="K205" s="39">
        <f t="shared" si="42"/>
        <v>0.30415984489676834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22993457</v>
      </c>
      <c r="O205" s="39">
        <f t="shared" si="45"/>
        <v>1.0795634618155621</v>
      </c>
      <c r="P205" s="34">
        <f>SUM(P173:P178,P180:P184,P186:P190,P192:P197,P199:P203)</f>
        <v>4559625</v>
      </c>
      <c r="Q205" s="34">
        <f>SUM(Q173:Q178,Q180:Q184,Q186:Q190,Q192:Q197,Q199:Q203)</f>
        <v>17654135</v>
      </c>
      <c r="R205" s="34">
        <f>SUM(R173:R178,R180:R184,R186:R190,R192:R197,R199:R203)</f>
        <v>21225135</v>
      </c>
      <c r="S205" s="34">
        <f>SUM(S173:S178,S180:S184,S186:S190,S192:S197,S199:S203)</f>
        <v>19517868</v>
      </c>
      <c r="T205" s="39">
        <f t="shared" si="46"/>
        <v>0.91956390383382725</v>
      </c>
      <c r="U205" s="39">
        <f t="shared" si="47"/>
        <v>0.42078657784357265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286000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30500000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485747</v>
      </c>
      <c r="K215" s="38">
        <f t="shared" si="50"/>
        <v>0.98484854628766072</v>
      </c>
      <c r="L215" s="33">
        <v>0</v>
      </c>
      <c r="M215" s="38">
        <f t="shared" si="51"/>
        <v>0</v>
      </c>
      <c r="N215" s="33">
        <f t="shared" si="52"/>
        <v>739163</v>
      </c>
      <c r="O215" s="38">
        <f t="shared" si="53"/>
        <v>1.4986476623007989</v>
      </c>
      <c r="P215" s="33">
        <v>131475</v>
      </c>
      <c r="Q215" s="33">
        <v>474244</v>
      </c>
      <c r="R215" s="33">
        <v>474244</v>
      </c>
      <c r="S215" s="33">
        <v>353210</v>
      </c>
      <c r="T215" s="38">
        <f t="shared" si="54"/>
        <v>0.74478538473865774</v>
      </c>
      <c r="U215" s="38">
        <f t="shared" si="55"/>
        <v>2.6945959307853204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779220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485747</v>
      </c>
      <c r="K216" s="39">
        <f t="shared" si="50"/>
        <v>0.62337594004260666</v>
      </c>
      <c r="L216" s="34">
        <f>SUM(L208:L215)</f>
        <v>0</v>
      </c>
      <c r="M216" s="39">
        <f t="shared" si="51"/>
        <v>0</v>
      </c>
      <c r="N216" s="34">
        <f t="shared" si="52"/>
        <v>739163</v>
      </c>
      <c r="O216" s="39">
        <f t="shared" si="53"/>
        <v>0.94859346526013189</v>
      </c>
      <c r="P216" s="34">
        <f>SUM(P208:P215)</f>
        <v>131475</v>
      </c>
      <c r="Q216" s="34">
        <f>SUM(Q208:Q215)</f>
        <v>474244</v>
      </c>
      <c r="R216" s="34">
        <f>SUM(R208:R215)</f>
        <v>30974244</v>
      </c>
      <c r="S216" s="34">
        <f>SUM(S208:S215)</f>
        <v>353210</v>
      </c>
      <c r="T216" s="39">
        <f t="shared" si="54"/>
        <v>1.1403345308444009E-2</v>
      </c>
      <c r="U216" s="39">
        <f t="shared" si="55"/>
        <v>2.6945959307853204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2054</v>
      </c>
      <c r="K219" s="38">
        <f t="shared" si="50"/>
        <v>2.190325882955127E-2</v>
      </c>
      <c r="L219" s="33">
        <v>0</v>
      </c>
      <c r="M219" s="38">
        <f t="shared" si="51"/>
        <v>0</v>
      </c>
      <c r="N219" s="33">
        <f t="shared" si="52"/>
        <v>-838</v>
      </c>
      <c r="O219" s="38">
        <f t="shared" si="53"/>
        <v>-8.93618836376045E-3</v>
      </c>
      <c r="P219" s="33">
        <v>7292</v>
      </c>
      <c r="Q219" s="33">
        <v>41254</v>
      </c>
      <c r="R219" s="33">
        <v>90254</v>
      </c>
      <c r="S219" s="33">
        <v>23712</v>
      </c>
      <c r="T219" s="38">
        <f t="shared" si="54"/>
        <v>0.26272519777516784</v>
      </c>
      <c r="U219" s="38">
        <f t="shared" si="55"/>
        <v>-0.71832144816236965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186939</v>
      </c>
      <c r="K223" s="38">
        <f t="shared" si="50"/>
        <v>0.37387799999999999</v>
      </c>
      <c r="L223" s="33">
        <v>0</v>
      </c>
      <c r="M223" s="38">
        <f t="shared" si="51"/>
        <v>0</v>
      </c>
      <c r="N223" s="33">
        <f t="shared" si="52"/>
        <v>636851</v>
      </c>
      <c r="O223" s="38">
        <f t="shared" si="53"/>
        <v>1.2737019999999999</v>
      </c>
      <c r="P223" s="33">
        <v>161688</v>
      </c>
      <c r="Q223" s="33">
        <v>850000</v>
      </c>
      <c r="R223" s="33">
        <v>850000</v>
      </c>
      <c r="S223" s="33">
        <v>553650</v>
      </c>
      <c r="T223" s="38">
        <f t="shared" si="54"/>
        <v>0.65135294117647058</v>
      </c>
      <c r="U223" s="38">
        <f t="shared" si="55"/>
        <v>0.15617114442630253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188993</v>
      </c>
      <c r="K224" s="39">
        <f t="shared" si="50"/>
        <v>0.31829006224569534</v>
      </c>
      <c r="L224" s="34">
        <f>SUM(L217:L223)</f>
        <v>0</v>
      </c>
      <c r="M224" s="39">
        <f t="shared" si="51"/>
        <v>0</v>
      </c>
      <c r="N224" s="34">
        <f t="shared" si="52"/>
        <v>636013</v>
      </c>
      <c r="O224" s="39">
        <f t="shared" si="53"/>
        <v>1.0711328851283985</v>
      </c>
      <c r="P224" s="34">
        <f>SUM(P217:P223)</f>
        <v>168980</v>
      </c>
      <c r="Q224" s="34">
        <f>SUM(Q217:Q223)</f>
        <v>891254</v>
      </c>
      <c r="R224" s="34">
        <f>SUM(R217:R223)</f>
        <v>940254</v>
      </c>
      <c r="S224" s="34">
        <f>SUM(S217:S223)</f>
        <v>577362</v>
      </c>
      <c r="T224" s="39">
        <f t="shared" si="54"/>
        <v>0.61404896974647272</v>
      </c>
      <c r="U224" s="39">
        <f t="shared" si="55"/>
        <v>0.11843413421706717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1372996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674740</v>
      </c>
      <c r="K231" s="39">
        <f t="shared" si="50"/>
        <v>0.49143624599051999</v>
      </c>
      <c r="L231" s="34">
        <f>SUM(L208:L215,L217:L223,L225:L229)</f>
        <v>0</v>
      </c>
      <c r="M231" s="39">
        <f t="shared" si="51"/>
        <v>0</v>
      </c>
      <c r="N231" s="34">
        <f t="shared" si="52"/>
        <v>1375176</v>
      </c>
      <c r="O231" s="39">
        <f t="shared" si="53"/>
        <v>1.001587768646085</v>
      </c>
      <c r="P231" s="34">
        <f>SUM(P208:P215,P217:P223,P225:P229)</f>
        <v>300455</v>
      </c>
      <c r="Q231" s="34">
        <f>SUM(Q208:Q215,Q217:Q223,Q225:Q229)</f>
        <v>1365498</v>
      </c>
      <c r="R231" s="34">
        <f>SUM(R208:R215,R217:R223,R225:R229)</f>
        <v>31914498</v>
      </c>
      <c r="S231" s="34">
        <f>SUM(S208:S215,S217:S223,S225:S229)</f>
        <v>930572</v>
      </c>
      <c r="T231" s="39">
        <f t="shared" si="54"/>
        <v>2.9158284112756529E-2</v>
      </c>
      <c r="U231" s="39">
        <f t="shared" si="55"/>
        <v>1.2457273135744122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5249996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20041</v>
      </c>
      <c r="K246" s="38">
        <f t="shared" si="58"/>
        <v>0.26703530979347101</v>
      </c>
      <c r="L246" s="33">
        <v>0</v>
      </c>
      <c r="M246" s="38">
        <f t="shared" si="59"/>
        <v>0</v>
      </c>
      <c r="N246" s="33">
        <f t="shared" si="60"/>
        <v>29236</v>
      </c>
      <c r="O246" s="38">
        <f t="shared" si="61"/>
        <v>0.38955363091272482</v>
      </c>
      <c r="P246" s="33">
        <v>26963</v>
      </c>
      <c r="Q246" s="33">
        <v>60000</v>
      </c>
      <c r="R246" s="33">
        <v>72233</v>
      </c>
      <c r="S246" s="33">
        <v>55392</v>
      </c>
      <c r="T246" s="38">
        <f t="shared" si="62"/>
        <v>0.76685171597469304</v>
      </c>
      <c r="U246" s="38">
        <f t="shared" si="63"/>
        <v>-0.25672217483217741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5325046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20041</v>
      </c>
      <c r="K247" s="39">
        <f t="shared" si="58"/>
        <v>3.7635355638242374E-3</v>
      </c>
      <c r="L247" s="34">
        <f>SUM(L241:L246)</f>
        <v>0</v>
      </c>
      <c r="M247" s="39">
        <f t="shared" si="59"/>
        <v>0</v>
      </c>
      <c r="N247" s="34">
        <f t="shared" si="60"/>
        <v>3456774</v>
      </c>
      <c r="O247" s="39">
        <f t="shared" si="61"/>
        <v>0.64915382890589113</v>
      </c>
      <c r="P247" s="34">
        <f>SUM(P241:P246)</f>
        <v>26963</v>
      </c>
      <c r="Q247" s="34">
        <f>SUM(Q241:Q246)</f>
        <v>60000</v>
      </c>
      <c r="R247" s="34">
        <f>SUM(R241:R246)</f>
        <v>72233</v>
      </c>
      <c r="S247" s="34">
        <f>SUM(S241:S246)</f>
        <v>55392</v>
      </c>
      <c r="T247" s="39">
        <f t="shared" si="62"/>
        <v>0.76685171597469304</v>
      </c>
      <c r="U247" s="39">
        <f t="shared" si="63"/>
        <v>-0.25672217483217741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5325046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20041</v>
      </c>
      <c r="K260" s="39">
        <f t="shared" si="58"/>
        <v>3.7635355638242374E-3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3456774</v>
      </c>
      <c r="O260" s="39">
        <f t="shared" si="61"/>
        <v>0.64915382890589113</v>
      </c>
      <c r="P260" s="34">
        <f>SUM(P234:P239,P241:P246,P248:P253,P255:P258)</f>
        <v>26963</v>
      </c>
      <c r="Q260" s="34">
        <f>SUM(Q234:Q239,Q241:Q246,Q248:Q253,Q255:Q258)</f>
        <v>60000</v>
      </c>
      <c r="R260" s="34">
        <f>SUM(R234:R239,R241:R246,R248:R253,R255:R258)</f>
        <v>72233</v>
      </c>
      <c r="S260" s="34">
        <f>SUM(S234:S239,S241:S246,S248:S253,S255:S258)</f>
        <v>55392</v>
      </c>
      <c r="T260" s="39">
        <f t="shared" si="62"/>
        <v>0.76685171597469304</v>
      </c>
      <c r="U260" s="39">
        <f t="shared" si="63"/>
        <v>-0.25672217483217741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8454872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2231198</v>
      </c>
      <c r="K266" s="38">
        <f t="shared" si="66"/>
        <v>0.26389494719730827</v>
      </c>
      <c r="L266" s="33">
        <v>0</v>
      </c>
      <c r="M266" s="38">
        <f t="shared" si="67"/>
        <v>0</v>
      </c>
      <c r="N266" s="33">
        <f t="shared" si="68"/>
        <v>8334524</v>
      </c>
      <c r="O266" s="38">
        <f t="shared" si="69"/>
        <v>0.98576584009787493</v>
      </c>
      <c r="P266" s="33">
        <v>2002301</v>
      </c>
      <c r="Q266" s="33">
        <v>8009117</v>
      </c>
      <c r="R266" s="33">
        <v>8009117</v>
      </c>
      <c r="S266" s="33">
        <v>8009117</v>
      </c>
      <c r="T266" s="38">
        <f t="shared" si="70"/>
        <v>1</v>
      </c>
      <c r="U266" s="38">
        <f t="shared" si="71"/>
        <v>0.11431697831644683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8454872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2231198</v>
      </c>
      <c r="K267" s="39">
        <f t="shared" si="66"/>
        <v>0.26389494719730827</v>
      </c>
      <c r="L267" s="34">
        <f>SUM(L263:L266)</f>
        <v>0</v>
      </c>
      <c r="M267" s="39">
        <f t="shared" si="67"/>
        <v>0</v>
      </c>
      <c r="N267" s="34">
        <f t="shared" si="68"/>
        <v>8334524</v>
      </c>
      <c r="O267" s="39">
        <f t="shared" si="69"/>
        <v>0.98576584009787493</v>
      </c>
      <c r="P267" s="34">
        <f>SUM(P263:P266)</f>
        <v>2002301</v>
      </c>
      <c r="Q267" s="34">
        <f>SUM(Q263:Q266)</f>
        <v>8009117</v>
      </c>
      <c r="R267" s="34">
        <f>SUM(R263:R266)</f>
        <v>8009117</v>
      </c>
      <c r="S267" s="34">
        <f>SUM(S263:S266)</f>
        <v>8009117</v>
      </c>
      <c r="T267" s="39">
        <f t="shared" si="70"/>
        <v>1</v>
      </c>
      <c r="U267" s="39">
        <f t="shared" si="71"/>
        <v>0.11431697831644683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-1786</v>
      </c>
      <c r="K268" s="38">
        <f t="shared" si="66"/>
        <v>0.41294797687861273</v>
      </c>
      <c r="L268" s="33">
        <v>0</v>
      </c>
      <c r="M268" s="38">
        <f t="shared" si="67"/>
        <v>0</v>
      </c>
      <c r="N268" s="33">
        <f t="shared" si="68"/>
        <v>-2322</v>
      </c>
      <c r="O268" s="38">
        <f t="shared" si="69"/>
        <v>0.53687861271676296</v>
      </c>
      <c r="P268" s="33">
        <v>-872</v>
      </c>
      <c r="Q268" s="33">
        <v>-3862</v>
      </c>
      <c r="R268" s="33">
        <v>-3862</v>
      </c>
      <c r="S268" s="33">
        <v>-2968</v>
      </c>
      <c r="T268" s="38">
        <f t="shared" si="70"/>
        <v>0.76851372345934754</v>
      </c>
      <c r="U268" s="38">
        <f t="shared" si="71"/>
        <v>1.0481651376146788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-1786</v>
      </c>
      <c r="K275" s="39">
        <f t="shared" si="66"/>
        <v>0.41294797687861273</v>
      </c>
      <c r="L275" s="34">
        <f>SUM(L268:L274)</f>
        <v>0</v>
      </c>
      <c r="M275" s="39">
        <f t="shared" si="67"/>
        <v>0</v>
      </c>
      <c r="N275" s="34">
        <f t="shared" si="68"/>
        <v>-2322</v>
      </c>
      <c r="O275" s="39">
        <f t="shared" si="69"/>
        <v>0.53687861271676296</v>
      </c>
      <c r="P275" s="34">
        <f>SUM(P268:P274)</f>
        <v>-872</v>
      </c>
      <c r="Q275" s="34">
        <f>SUM(Q268:Q274)</f>
        <v>-3862</v>
      </c>
      <c r="R275" s="34">
        <f>SUM(R268:R274)</f>
        <v>-3862</v>
      </c>
      <c r="S275" s="34">
        <f>SUM(S268:S274)</f>
        <v>-2968</v>
      </c>
      <c r="T275" s="39">
        <f t="shared" si="70"/>
        <v>0.76851372345934754</v>
      </c>
      <c r="U275" s="39">
        <f t="shared" si="71"/>
        <v>1.0481651376146788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292011</v>
      </c>
      <c r="K284" s="38">
        <f t="shared" si="66"/>
        <v>0.29201100000000002</v>
      </c>
      <c r="L284" s="33">
        <v>0</v>
      </c>
      <c r="M284" s="38">
        <f t="shared" si="67"/>
        <v>0</v>
      </c>
      <c r="N284" s="33">
        <f t="shared" si="68"/>
        <v>820830</v>
      </c>
      <c r="O284" s="38">
        <f t="shared" si="69"/>
        <v>0.82082999999999995</v>
      </c>
      <c r="P284" s="33">
        <v>490021</v>
      </c>
      <c r="Q284" s="33">
        <v>1250000</v>
      </c>
      <c r="R284" s="33">
        <v>800000</v>
      </c>
      <c r="S284" s="33">
        <v>919848</v>
      </c>
      <c r="T284" s="38">
        <f t="shared" si="70"/>
        <v>1.14981</v>
      </c>
      <c r="U284" s="38">
        <f t="shared" si="71"/>
        <v>-0.40408472289963082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292011</v>
      </c>
      <c r="K285" s="39">
        <f t="shared" si="66"/>
        <v>0.29201100000000002</v>
      </c>
      <c r="L285" s="34">
        <f>SUM(L276:L284)</f>
        <v>0</v>
      </c>
      <c r="M285" s="39">
        <f t="shared" si="67"/>
        <v>0</v>
      </c>
      <c r="N285" s="34">
        <f t="shared" si="68"/>
        <v>820830</v>
      </c>
      <c r="O285" s="39">
        <f t="shared" si="69"/>
        <v>0.82082999999999995</v>
      </c>
      <c r="P285" s="34">
        <f>SUM(P276:P284)</f>
        <v>490021</v>
      </c>
      <c r="Q285" s="34">
        <f>SUM(Q276:Q284)</f>
        <v>1250000</v>
      </c>
      <c r="R285" s="34">
        <f>SUM(R276:R284)</f>
        <v>800000</v>
      </c>
      <c r="S285" s="34">
        <f>SUM(S276:S284)</f>
        <v>919848</v>
      </c>
      <c r="T285" s="39">
        <f t="shared" si="70"/>
        <v>1.14981</v>
      </c>
      <c r="U285" s="39">
        <f t="shared" si="71"/>
        <v>-0.40408472289963082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3100000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3000522</v>
      </c>
      <c r="K293" s="38">
        <f t="shared" si="66"/>
        <v>0.96791032258064513</v>
      </c>
      <c r="L293" s="33">
        <v>0</v>
      </c>
      <c r="M293" s="38">
        <f t="shared" si="67"/>
        <v>0</v>
      </c>
      <c r="N293" s="33">
        <f t="shared" si="68"/>
        <v>3023243</v>
      </c>
      <c r="O293" s="38">
        <f t="shared" si="69"/>
        <v>0.9752396774193548</v>
      </c>
      <c r="P293" s="33">
        <v>19617</v>
      </c>
      <c r="Q293" s="33">
        <v>95000</v>
      </c>
      <c r="R293" s="33">
        <v>95000</v>
      </c>
      <c r="S293" s="33">
        <v>49904</v>
      </c>
      <c r="T293" s="38">
        <f t="shared" si="70"/>
        <v>0.52530526315789472</v>
      </c>
      <c r="U293" s="38">
        <f t="shared" si="71"/>
        <v>151.95519192537085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3100000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3000522</v>
      </c>
      <c r="K298" s="39">
        <f t="shared" si="66"/>
        <v>0.96791032258064513</v>
      </c>
      <c r="L298" s="34">
        <f>SUM(L293:L297)</f>
        <v>0</v>
      </c>
      <c r="M298" s="39">
        <f t="shared" si="67"/>
        <v>0</v>
      </c>
      <c r="N298" s="34">
        <f t="shared" si="68"/>
        <v>3023243</v>
      </c>
      <c r="O298" s="39">
        <f t="shared" si="69"/>
        <v>0.9752396774193548</v>
      </c>
      <c r="P298" s="34">
        <f>SUM(P293:P297)</f>
        <v>19617</v>
      </c>
      <c r="Q298" s="34">
        <f>SUM(Q293:Q297)</f>
        <v>95000</v>
      </c>
      <c r="R298" s="34">
        <f>SUM(R293:R297)</f>
        <v>95000</v>
      </c>
      <c r="S298" s="34">
        <f>SUM(S293:S297)</f>
        <v>49904</v>
      </c>
      <c r="T298" s="39">
        <f t="shared" si="70"/>
        <v>0.52530526315789472</v>
      </c>
      <c r="U298" s="39">
        <f t="shared" si="71"/>
        <v>151.95519192537085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12550547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5521945</v>
      </c>
      <c r="K299" s="39">
        <f t="shared" si="66"/>
        <v>0.43997644086747772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12176275</v>
      </c>
      <c r="O299" s="39">
        <f t="shared" si="69"/>
        <v>0.97017882965579105</v>
      </c>
      <c r="P299" s="34">
        <f>SUM(P263:P266,P268:P274,P276:P284,P286:P291,P293:P297)</f>
        <v>2511067</v>
      </c>
      <c r="Q299" s="34">
        <f>SUM(Q263:Q266,Q268:Q274,Q276:Q284,Q286:Q291,Q293:Q297)</f>
        <v>9350255</v>
      </c>
      <c r="R299" s="34">
        <f>SUM(R263:R266,R268:R274,R276:R284,R286:R291,R293:R297)</f>
        <v>8900255</v>
      </c>
      <c r="S299" s="34">
        <f>SUM(S263:S266,S268:S274,S276:S284,S286:S291,S293:S297)</f>
        <v>8975901</v>
      </c>
      <c r="T299" s="39">
        <f t="shared" si="70"/>
        <v>1.0084993070423263</v>
      </c>
      <c r="U299" s="39">
        <f t="shared" si="71"/>
        <v>1.1990432752292155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459979920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92384042</v>
      </c>
      <c r="K302" s="38">
        <f t="shared" ref="K302:K339" si="74">IF(($E302     =0),0,($J302     /$E302     ))</f>
        <v>0.20084364117459735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293259250</v>
      </c>
      <c r="O302" s="38">
        <f t="shared" ref="O302:O339" si="77">IF(($E302     =0),0,($N302     /$E302     ))</f>
        <v>0.6375479390491654</v>
      </c>
      <c r="P302" s="33">
        <v>86314620</v>
      </c>
      <c r="Q302" s="33">
        <v>458354230</v>
      </c>
      <c r="R302" s="33">
        <v>434331824</v>
      </c>
      <c r="S302" s="33">
        <v>304992545</v>
      </c>
      <c r="T302" s="38">
        <f t="shared" ref="T302:T339" si="78">IF(($R302     =0),0,($S302     /$R302     ))</f>
        <v>0.70221090914120998</v>
      </c>
      <c r="U302" s="38">
        <f t="shared" ref="U302:U339" si="79">IF(($P302     =0),0,(($J302     /$P302     )-1))</f>
        <v>7.0317427105628161E-2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459979920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92384042</v>
      </c>
      <c r="K303" s="39">
        <f t="shared" si="74"/>
        <v>0.20084364117459735</v>
      </c>
      <c r="L303" s="34">
        <f>L302</f>
        <v>0</v>
      </c>
      <c r="M303" s="39">
        <f t="shared" si="75"/>
        <v>0</v>
      </c>
      <c r="N303" s="34">
        <f t="shared" si="76"/>
        <v>293259250</v>
      </c>
      <c r="O303" s="39">
        <f t="shared" si="77"/>
        <v>0.6375479390491654</v>
      </c>
      <c r="P303" s="34">
        <f>P302</f>
        <v>86314620</v>
      </c>
      <c r="Q303" s="34">
        <f>Q302</f>
        <v>458354230</v>
      </c>
      <c r="R303" s="34">
        <f>R302</f>
        <v>434331824</v>
      </c>
      <c r="S303" s="34">
        <f>S302</f>
        <v>304992545</v>
      </c>
      <c r="T303" s="39">
        <f t="shared" si="78"/>
        <v>0.70221090914120998</v>
      </c>
      <c r="U303" s="39">
        <f t="shared" si="79"/>
        <v>7.0317427105628161E-2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520675</v>
      </c>
      <c r="K309" s="38">
        <f t="shared" si="74"/>
        <v>4.0237635239567235E-2</v>
      </c>
      <c r="L309" s="33">
        <v>0</v>
      </c>
      <c r="M309" s="38">
        <f t="shared" si="75"/>
        <v>0</v>
      </c>
      <c r="N309" s="33">
        <f t="shared" si="76"/>
        <v>12082376</v>
      </c>
      <c r="O309" s="38">
        <f t="shared" si="77"/>
        <v>0.93372302936630602</v>
      </c>
      <c r="P309" s="33">
        <v>308987</v>
      </c>
      <c r="Q309" s="33">
        <v>11466000</v>
      </c>
      <c r="R309" s="33">
        <v>13883000</v>
      </c>
      <c r="S309" s="33">
        <v>12590030</v>
      </c>
      <c r="T309" s="38">
        <f t="shared" si="78"/>
        <v>0.9068666714687027</v>
      </c>
      <c r="U309" s="38">
        <f t="shared" si="79"/>
        <v>0.68510325677132045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520675</v>
      </c>
      <c r="K310" s="39">
        <f t="shared" si="74"/>
        <v>4.0237635239567235E-2</v>
      </c>
      <c r="L310" s="34">
        <f>SUM(L304:L309)</f>
        <v>0</v>
      </c>
      <c r="M310" s="39">
        <f t="shared" si="75"/>
        <v>0</v>
      </c>
      <c r="N310" s="34">
        <f t="shared" si="76"/>
        <v>12082376</v>
      </c>
      <c r="O310" s="39">
        <f t="shared" si="77"/>
        <v>0.93372302936630602</v>
      </c>
      <c r="P310" s="34">
        <f>SUM(P304:P309)</f>
        <v>308987</v>
      </c>
      <c r="Q310" s="34">
        <f>SUM(Q304:Q309)</f>
        <v>11466000</v>
      </c>
      <c r="R310" s="34">
        <f>SUM(R304:R309)</f>
        <v>13883000</v>
      </c>
      <c r="S310" s="34">
        <f>SUM(S304:S309)</f>
        <v>12590030</v>
      </c>
      <c r="T310" s="39">
        <f t="shared" si="78"/>
        <v>0.9068666714687027</v>
      </c>
      <c r="U310" s="39">
        <f t="shared" si="79"/>
        <v>0.68510325677132045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154853</v>
      </c>
      <c r="K316" s="38">
        <f t="shared" si="74"/>
        <v>0.23714088820826953</v>
      </c>
      <c r="L316" s="33">
        <v>0</v>
      </c>
      <c r="M316" s="38">
        <f t="shared" si="75"/>
        <v>0</v>
      </c>
      <c r="N316" s="33">
        <f t="shared" si="76"/>
        <v>460175</v>
      </c>
      <c r="O316" s="38">
        <f t="shared" si="77"/>
        <v>0.70470903522205208</v>
      </c>
      <c r="P316" s="33">
        <v>206055</v>
      </c>
      <c r="Q316" s="33">
        <v>250000</v>
      </c>
      <c r="R316" s="33">
        <v>653000</v>
      </c>
      <c r="S316" s="33">
        <v>396692</v>
      </c>
      <c r="T316" s="38">
        <f t="shared" si="78"/>
        <v>0.60749157733537518</v>
      </c>
      <c r="U316" s="38">
        <f t="shared" si="79"/>
        <v>-0.24848705442721608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154853</v>
      </c>
      <c r="K317" s="39">
        <f t="shared" si="74"/>
        <v>0.23714088820826953</v>
      </c>
      <c r="L317" s="34">
        <f>SUM(L311:L316)</f>
        <v>0</v>
      </c>
      <c r="M317" s="39">
        <f t="shared" si="75"/>
        <v>0</v>
      </c>
      <c r="N317" s="34">
        <f t="shared" si="76"/>
        <v>460175</v>
      </c>
      <c r="O317" s="39">
        <f t="shared" si="77"/>
        <v>0.70470903522205208</v>
      </c>
      <c r="P317" s="34">
        <f>SUM(P311:P316)</f>
        <v>206055</v>
      </c>
      <c r="Q317" s="34">
        <f>SUM(Q311:Q316)</f>
        <v>250000</v>
      </c>
      <c r="R317" s="34">
        <f>SUM(R311:R316)</f>
        <v>653000</v>
      </c>
      <c r="S317" s="34">
        <f>SUM(S311:S316)</f>
        <v>396692</v>
      </c>
      <c r="T317" s="39">
        <f t="shared" si="78"/>
        <v>0.60749157733537518</v>
      </c>
      <c r="U317" s="39">
        <f t="shared" si="79"/>
        <v>-0.24848705442721608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102980</v>
      </c>
      <c r="K322" s="38">
        <f t="shared" si="74"/>
        <v>0.27898710720874725</v>
      </c>
      <c r="L322" s="33">
        <v>0</v>
      </c>
      <c r="M322" s="38">
        <f t="shared" si="75"/>
        <v>0</v>
      </c>
      <c r="N322" s="33">
        <f t="shared" si="76"/>
        <v>293201</v>
      </c>
      <c r="O322" s="38">
        <f t="shared" si="77"/>
        <v>0.7943221870335202</v>
      </c>
      <c r="P322" s="33">
        <v>99673</v>
      </c>
      <c r="Q322" s="33">
        <v>500000</v>
      </c>
      <c r="R322" s="33">
        <v>500000</v>
      </c>
      <c r="S322" s="33">
        <v>280112</v>
      </c>
      <c r="T322" s="38">
        <f t="shared" si="78"/>
        <v>0.56022400000000006</v>
      </c>
      <c r="U322" s="38">
        <f t="shared" si="79"/>
        <v>3.3178493674314913E-2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102980</v>
      </c>
      <c r="K323" s="39">
        <f t="shared" si="74"/>
        <v>0.27898710720874725</v>
      </c>
      <c r="L323" s="34">
        <f>SUM(L318:L322)</f>
        <v>0</v>
      </c>
      <c r="M323" s="39">
        <f t="shared" si="75"/>
        <v>0</v>
      </c>
      <c r="N323" s="34">
        <f t="shared" si="76"/>
        <v>293201</v>
      </c>
      <c r="O323" s="39">
        <f t="shared" si="77"/>
        <v>0.7943221870335202</v>
      </c>
      <c r="P323" s="34">
        <f>SUM(P318:P322)</f>
        <v>99673</v>
      </c>
      <c r="Q323" s="34">
        <f>SUM(Q318:Q322)</f>
        <v>500000</v>
      </c>
      <c r="R323" s="34">
        <f>SUM(R318:R322)</f>
        <v>500000</v>
      </c>
      <c r="S323" s="34">
        <f>SUM(S318:S322)</f>
        <v>280112</v>
      </c>
      <c r="T323" s="39">
        <f t="shared" si="78"/>
        <v>0.56022400000000006</v>
      </c>
      <c r="U323" s="39">
        <f t="shared" si="79"/>
        <v>3.3178493674314913E-2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3237</v>
      </c>
      <c r="K327" s="38">
        <f t="shared" si="74"/>
        <v>4.0462499999999998E-2</v>
      </c>
      <c r="L327" s="33">
        <v>0</v>
      </c>
      <c r="M327" s="38">
        <f t="shared" si="75"/>
        <v>0</v>
      </c>
      <c r="N327" s="33">
        <f t="shared" si="76"/>
        <v>3237</v>
      </c>
      <c r="O327" s="38">
        <f t="shared" si="77"/>
        <v>4.0462499999999998E-2</v>
      </c>
      <c r="P327" s="33">
        <v>2973</v>
      </c>
      <c r="Q327" s="33">
        <v>84000</v>
      </c>
      <c r="R327" s="33">
        <v>84000</v>
      </c>
      <c r="S327" s="33">
        <v>4205</v>
      </c>
      <c r="T327" s="38">
        <f t="shared" si="78"/>
        <v>5.0059523809523811E-2</v>
      </c>
      <c r="U327" s="38">
        <f t="shared" si="79"/>
        <v>8.8799192734611454E-2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86575</v>
      </c>
      <c r="K331" s="38">
        <f t="shared" si="74"/>
        <v>0.22178700250030742</v>
      </c>
      <c r="L331" s="33">
        <v>0</v>
      </c>
      <c r="M331" s="38">
        <f t="shared" si="75"/>
        <v>0</v>
      </c>
      <c r="N331" s="33">
        <f t="shared" si="76"/>
        <v>229270</v>
      </c>
      <c r="O331" s="38">
        <f t="shared" si="77"/>
        <v>0.5873416813542649</v>
      </c>
      <c r="P331" s="33">
        <v>117306</v>
      </c>
      <c r="Q331" s="33">
        <v>673994</v>
      </c>
      <c r="R331" s="33">
        <v>350000</v>
      </c>
      <c r="S331" s="33">
        <v>267947</v>
      </c>
      <c r="T331" s="38">
        <f t="shared" si="78"/>
        <v>0.7655628571428571</v>
      </c>
      <c r="U331" s="38">
        <f t="shared" si="79"/>
        <v>-0.26197295960990907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89812</v>
      </c>
      <c r="K332" s="39">
        <f t="shared" si="74"/>
        <v>0.19094635507024527</v>
      </c>
      <c r="L332" s="34">
        <f>SUM(L324:L331)</f>
        <v>0</v>
      </c>
      <c r="M332" s="39">
        <f t="shared" si="75"/>
        <v>0</v>
      </c>
      <c r="N332" s="34">
        <f t="shared" si="76"/>
        <v>232507</v>
      </c>
      <c r="O332" s="39">
        <f t="shared" si="77"/>
        <v>0.49432552641425997</v>
      </c>
      <c r="P332" s="34">
        <f>SUM(P324:P331)</f>
        <v>120279</v>
      </c>
      <c r="Q332" s="34">
        <f>SUM(Q324:Q331)</f>
        <v>757994</v>
      </c>
      <c r="R332" s="34">
        <f>SUM(R324:R331)</f>
        <v>434000</v>
      </c>
      <c r="S332" s="34">
        <f>SUM(S324:S331)</f>
        <v>272152</v>
      </c>
      <c r="T332" s="39">
        <f t="shared" si="78"/>
        <v>0.62707834101382487</v>
      </c>
      <c r="U332" s="39">
        <f t="shared" si="79"/>
        <v>-0.25330273780127865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1200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175</v>
      </c>
      <c r="K333" s="38">
        <f t="shared" si="74"/>
        <v>0.14583333333333334</v>
      </c>
      <c r="L333" s="33">
        <v>0</v>
      </c>
      <c r="M333" s="38">
        <f t="shared" si="75"/>
        <v>0</v>
      </c>
      <c r="N333" s="33">
        <f t="shared" si="76"/>
        <v>460</v>
      </c>
      <c r="O333" s="38">
        <f t="shared" si="77"/>
        <v>0.38333333333333336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31910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-8600</v>
      </c>
      <c r="K336" s="38">
        <f t="shared" si="74"/>
        <v>-0.26950799122532121</v>
      </c>
      <c r="L336" s="33">
        <v>0</v>
      </c>
      <c r="M336" s="38">
        <f t="shared" si="75"/>
        <v>0</v>
      </c>
      <c r="N336" s="33">
        <f t="shared" si="76"/>
        <v>-4645</v>
      </c>
      <c r="O336" s="38">
        <f t="shared" si="77"/>
        <v>-0.14556565340018804</v>
      </c>
      <c r="P336" s="33">
        <v>9090</v>
      </c>
      <c r="Q336" s="33">
        <v>46910</v>
      </c>
      <c r="R336" s="33">
        <v>46913</v>
      </c>
      <c r="S336" s="33">
        <v>19120</v>
      </c>
      <c r="T336" s="38">
        <f t="shared" si="78"/>
        <v>0.40756293564683566</v>
      </c>
      <c r="U336" s="38">
        <f t="shared" si="79"/>
        <v>-1.9460946094609461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33110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-8425</v>
      </c>
      <c r="K337" s="39">
        <f t="shared" si="74"/>
        <v>-0.25445484747810332</v>
      </c>
      <c r="L337" s="34">
        <f>SUM(L333:L336)</f>
        <v>0</v>
      </c>
      <c r="M337" s="39">
        <f t="shared" si="75"/>
        <v>0</v>
      </c>
      <c r="N337" s="34">
        <f t="shared" si="76"/>
        <v>-4185</v>
      </c>
      <c r="O337" s="39">
        <f t="shared" si="77"/>
        <v>-0.1263968589549985</v>
      </c>
      <c r="P337" s="34">
        <f>SUM(P333:P336)</f>
        <v>9090</v>
      </c>
      <c r="Q337" s="34">
        <f>SUM(Q333:Q336)</f>
        <v>46910</v>
      </c>
      <c r="R337" s="34">
        <f>SUM(R333:R336)</f>
        <v>46913</v>
      </c>
      <c r="S337" s="34">
        <f>SUM(S333:S336)</f>
        <v>19120</v>
      </c>
      <c r="T337" s="39">
        <f t="shared" si="78"/>
        <v>0.40756293564683566</v>
      </c>
      <c r="U337" s="39">
        <f t="shared" si="79"/>
        <v>-1.926842684268427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474445503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93243937</v>
      </c>
      <c r="K338" s="39">
        <f t="shared" si="74"/>
        <v>0.19653244979750603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306323324</v>
      </c>
      <c r="O338" s="39">
        <f t="shared" si="77"/>
        <v>0.6456449098222351</v>
      </c>
      <c r="P338" s="34">
        <f>SUM(P302,P304:P309,P311:P316,P318:P322,P324:P331,P333:P336)</f>
        <v>87058704</v>
      </c>
      <c r="Q338" s="34">
        <f>SUM(Q302,Q304:Q309,Q311:Q316,Q318:Q322,Q324:Q331,Q333:Q336)</f>
        <v>471375134</v>
      </c>
      <c r="R338" s="34">
        <f>SUM(R302,R304:R309,R311:R316,R318:R322,R324:R331,R333:R336)</f>
        <v>449848737</v>
      </c>
      <c r="S338" s="34">
        <f>SUM(S302,S304:S309,S311:S316,S318:S322,S324:S331,S333:S336)</f>
        <v>318550651</v>
      </c>
      <c r="T338" s="39">
        <f t="shared" si="78"/>
        <v>0.70812836582444383</v>
      </c>
      <c r="U338" s="39">
        <f t="shared" si="79"/>
        <v>7.1046692815459389E-2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1505136867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320474729</v>
      </c>
      <c r="K339" s="41">
        <f t="shared" si="74"/>
        <v>0.21292065593925819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1040329757</v>
      </c>
      <c r="O339" s="41">
        <f t="shared" si="77"/>
        <v>0.69118615044860232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321582292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1444486980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982541863</v>
      </c>
      <c r="T339" s="41">
        <f t="shared" si="78"/>
        <v>0.68020125941183629</v>
      </c>
      <c r="U339" s="41">
        <f t="shared" si="79"/>
        <v>-3.4441044409249111E-3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171423141</v>
      </c>
      <c r="E8" s="33">
        <v>154630911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26364358</v>
      </c>
      <c r="K8" s="38">
        <f>IF(($E8       =0),0,($J8       /$E8       ))</f>
        <v>0.17049862688838457</v>
      </c>
      <c r="L8" s="33">
        <v>0</v>
      </c>
      <c r="M8" s="38">
        <f>IF(($E8       =0),0,($L8       /$E8       ))</f>
        <v>0</v>
      </c>
      <c r="N8" s="33">
        <f>$F8       +$H8       +$J8</f>
        <v>58131876</v>
      </c>
      <c r="O8" s="38">
        <f>IF(($E8       =0),0,($N8       /$E8       ))</f>
        <v>0.37593955583693095</v>
      </c>
      <c r="P8" s="33">
        <v>23635302</v>
      </c>
      <c r="Q8" s="33">
        <v>159679080</v>
      </c>
      <c r="R8" s="33">
        <v>176324124</v>
      </c>
      <c r="S8" s="33">
        <v>60577209</v>
      </c>
      <c r="T8" s="38">
        <f>IF(($R8       =0),0,($S8       /$R8       ))</f>
        <v>0.34355599010377047</v>
      </c>
      <c r="U8" s="38">
        <f>IF(($P8       =0),0,(($J8       /$P8       )-1))</f>
        <v>0.11546524770447197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143381560</v>
      </c>
      <c r="E9" s="33">
        <v>172509280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77276861</v>
      </c>
      <c r="K9" s="38">
        <f>IF(($E9       =0),0,($J9       /$E9       ))</f>
        <v>0.44795770407249974</v>
      </c>
      <c r="L9" s="33">
        <v>0</v>
      </c>
      <c r="M9" s="38">
        <f>IF(($E9       =0),0,($L9       /$E9       ))</f>
        <v>0</v>
      </c>
      <c r="N9" s="33">
        <f>$F9       +$H9       +$J9</f>
        <v>122258986</v>
      </c>
      <c r="O9" s="38">
        <f>IF(($E9       =0),0,($N9       /$E9       ))</f>
        <v>0.7087096184042968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327140191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103641219</v>
      </c>
      <c r="K10" s="39">
        <f t="shared" ref="K10:K54" si="2">IF(($E10      =0),0,($J10      /$E10      ))</f>
        <v>0.31680980158136546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180390862</v>
      </c>
      <c r="O10" s="39">
        <f t="shared" ref="O10:O54" si="5">IF(($E10      =0),0,($N10      /$E10      ))</f>
        <v>0.55141760921696104</v>
      </c>
      <c r="P10" s="34">
        <f>SUM(P8:P9)</f>
        <v>23635302</v>
      </c>
      <c r="Q10" s="34">
        <f>SUM(Q8:Q9)</f>
        <v>159679080</v>
      </c>
      <c r="R10" s="34">
        <f>SUM(R8:R9)</f>
        <v>176324124</v>
      </c>
      <c r="S10" s="34">
        <f>SUM(S8:S9)</f>
        <v>60577209</v>
      </c>
      <c r="T10" s="39">
        <f t="shared" ref="T10:T54" si="6">IF(($R10      =0),0,($S10      /$R10      ))</f>
        <v>0.34355599010377047</v>
      </c>
      <c r="U10" s="39">
        <f t="shared" ref="U10:U54" si="7">IF(($P10      =0),0,(($J10      /$P10      )-1))</f>
        <v>3.3850177586053265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549632</v>
      </c>
      <c r="K11" s="38">
        <f t="shared" si="2"/>
        <v>0.28057178998566085</v>
      </c>
      <c r="L11" s="33">
        <v>0</v>
      </c>
      <c r="M11" s="38">
        <f t="shared" si="3"/>
        <v>0</v>
      </c>
      <c r="N11" s="33">
        <f t="shared" si="4"/>
        <v>1718858</v>
      </c>
      <c r="O11" s="38">
        <f t="shared" si="5"/>
        <v>0.87742901758116887</v>
      </c>
      <c r="P11" s="33">
        <v>515306</v>
      </c>
      <c r="Q11" s="33">
        <v>1577697</v>
      </c>
      <c r="R11" s="33">
        <v>1577697</v>
      </c>
      <c r="S11" s="33">
        <v>1620051</v>
      </c>
      <c r="T11" s="38">
        <f t="shared" si="6"/>
        <v>1.026845458918918</v>
      </c>
      <c r="U11" s="38">
        <f t="shared" si="7"/>
        <v>6.6612847511963835E-2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10695992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1128975</v>
      </c>
      <c r="K13" s="38">
        <f t="shared" si="2"/>
        <v>0.10555121955962569</v>
      </c>
      <c r="L13" s="33">
        <v>0</v>
      </c>
      <c r="M13" s="38">
        <f t="shared" si="3"/>
        <v>0</v>
      </c>
      <c r="N13" s="33">
        <f t="shared" si="4"/>
        <v>4221070</v>
      </c>
      <c r="O13" s="38">
        <f t="shared" si="5"/>
        <v>0.39464034752456806</v>
      </c>
      <c r="P13" s="33">
        <v>1220960</v>
      </c>
      <c r="Q13" s="33">
        <v>10456944</v>
      </c>
      <c r="R13" s="33">
        <v>11741472</v>
      </c>
      <c r="S13" s="33">
        <v>4277579</v>
      </c>
      <c r="T13" s="38">
        <f t="shared" si="6"/>
        <v>0.36431369082173004</v>
      </c>
      <c r="U13" s="38">
        <f t="shared" si="7"/>
        <v>-7.5338258419604287E-2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4686751</v>
      </c>
      <c r="E14" s="33">
        <v>5548399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1284225</v>
      </c>
      <c r="K14" s="38">
        <f t="shared" si="2"/>
        <v>0.23145866041717619</v>
      </c>
      <c r="L14" s="33">
        <v>0</v>
      </c>
      <c r="M14" s="38">
        <f t="shared" si="3"/>
        <v>0</v>
      </c>
      <c r="N14" s="33">
        <f t="shared" si="4"/>
        <v>4475769</v>
      </c>
      <c r="O14" s="38">
        <f t="shared" si="5"/>
        <v>0.80667756590684991</v>
      </c>
      <c r="P14" s="33">
        <v>1589454</v>
      </c>
      <c r="Q14" s="33">
        <v>3750690</v>
      </c>
      <c r="R14" s="33">
        <v>3750690</v>
      </c>
      <c r="S14" s="33">
        <v>3745745</v>
      </c>
      <c r="T14" s="38">
        <f t="shared" si="6"/>
        <v>0.99868157592336348</v>
      </c>
      <c r="U14" s="38">
        <f t="shared" si="7"/>
        <v>-0.19203386823399737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123583</v>
      </c>
      <c r="E15" s="33">
        <v>250000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2814812</v>
      </c>
      <c r="K15" s="38">
        <f t="shared" si="2"/>
        <v>11.259247999999999</v>
      </c>
      <c r="L15" s="33">
        <v>0</v>
      </c>
      <c r="M15" s="38">
        <f t="shared" si="3"/>
        <v>0</v>
      </c>
      <c r="N15" s="33">
        <f t="shared" si="4"/>
        <v>4912917</v>
      </c>
      <c r="O15" s="38">
        <f t="shared" si="5"/>
        <v>19.651668000000001</v>
      </c>
      <c r="P15" s="33">
        <v>6180884</v>
      </c>
      <c r="Q15" s="33">
        <v>118944</v>
      </c>
      <c r="R15" s="33">
        <v>1468944</v>
      </c>
      <c r="S15" s="33">
        <v>10999394</v>
      </c>
      <c r="T15" s="38">
        <f t="shared" si="6"/>
        <v>7.4879600583820762</v>
      </c>
      <c r="U15" s="38">
        <f t="shared" si="7"/>
        <v>-0.5445939448143664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6870026</v>
      </c>
      <c r="E16" s="33">
        <v>7376104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1832268</v>
      </c>
      <c r="K16" s="38">
        <f t="shared" si="2"/>
        <v>0.24840593353889803</v>
      </c>
      <c r="L16" s="33">
        <v>0</v>
      </c>
      <c r="M16" s="38">
        <f t="shared" si="3"/>
        <v>0</v>
      </c>
      <c r="N16" s="33">
        <f t="shared" si="4"/>
        <v>5393177</v>
      </c>
      <c r="O16" s="38">
        <f t="shared" si="5"/>
        <v>0.73116878503882266</v>
      </c>
      <c r="P16" s="33">
        <v>1843718</v>
      </c>
      <c r="Q16" s="33">
        <v>7173256</v>
      </c>
      <c r="R16" s="33">
        <v>6573499</v>
      </c>
      <c r="S16" s="33">
        <v>4992010</v>
      </c>
      <c r="T16" s="38">
        <f t="shared" si="6"/>
        <v>0.7594144305795133</v>
      </c>
      <c r="U16" s="38">
        <f t="shared" si="7"/>
        <v>-6.2102772766767789E-3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214430</v>
      </c>
      <c r="K17" s="38">
        <f t="shared" si="2"/>
        <v>8.8202726004317375E-2</v>
      </c>
      <c r="L17" s="33">
        <v>0</v>
      </c>
      <c r="M17" s="38">
        <f t="shared" si="3"/>
        <v>0</v>
      </c>
      <c r="N17" s="33">
        <f t="shared" si="4"/>
        <v>1220785</v>
      </c>
      <c r="O17" s="38">
        <f t="shared" si="5"/>
        <v>0.50215252000737109</v>
      </c>
      <c r="P17" s="33">
        <v>390717</v>
      </c>
      <c r="Q17" s="33">
        <v>2269435</v>
      </c>
      <c r="R17" s="33">
        <v>2059058</v>
      </c>
      <c r="S17" s="33">
        <v>1396290</v>
      </c>
      <c r="T17" s="38">
        <f t="shared" si="6"/>
        <v>0.6781207717315394</v>
      </c>
      <c r="U17" s="38">
        <f t="shared" si="7"/>
        <v>-0.4511884560948205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3000000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31260570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7824342</v>
      </c>
      <c r="K19" s="39">
        <f t="shared" si="2"/>
        <v>0.25029428446122381</v>
      </c>
      <c r="L19" s="34">
        <f>SUM(L11:L18)</f>
        <v>0</v>
      </c>
      <c r="M19" s="39">
        <f t="shared" si="3"/>
        <v>0</v>
      </c>
      <c r="N19" s="34">
        <f t="shared" si="4"/>
        <v>21942576</v>
      </c>
      <c r="O19" s="39">
        <f t="shared" si="5"/>
        <v>0.70192501288364229</v>
      </c>
      <c r="P19" s="34">
        <f>SUM(P11:P18)</f>
        <v>11741039</v>
      </c>
      <c r="Q19" s="34">
        <f>SUM(Q11:Q18)</f>
        <v>25346966</v>
      </c>
      <c r="R19" s="34">
        <f>SUM(R11:R18)</f>
        <v>27171360</v>
      </c>
      <c r="S19" s="34">
        <f>SUM(S11:S18)</f>
        <v>27031069</v>
      </c>
      <c r="T19" s="39">
        <f t="shared" si="6"/>
        <v>0.99483680610760739</v>
      </c>
      <c r="U19" s="39">
        <f t="shared" si="7"/>
        <v>-0.33359032365023233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482183</v>
      </c>
      <c r="K20" s="38">
        <f t="shared" si="2"/>
        <v>0.22961095238095239</v>
      </c>
      <c r="L20" s="33">
        <v>0</v>
      </c>
      <c r="M20" s="38">
        <f t="shared" si="3"/>
        <v>0</v>
      </c>
      <c r="N20" s="33">
        <f t="shared" si="4"/>
        <v>1543575</v>
      </c>
      <c r="O20" s="38">
        <f t="shared" si="5"/>
        <v>0.73503571428571424</v>
      </c>
      <c r="P20" s="33">
        <v>388834</v>
      </c>
      <c r="Q20" s="33">
        <v>2100000</v>
      </c>
      <c r="R20" s="33">
        <v>2100000</v>
      </c>
      <c r="S20" s="33">
        <v>1601809</v>
      </c>
      <c r="T20" s="38">
        <f t="shared" si="6"/>
        <v>0.76276619047619043</v>
      </c>
      <c r="U20" s="38">
        <f t="shared" si="7"/>
        <v>0.24007417046863178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122590</v>
      </c>
      <c r="K21" s="38">
        <f t="shared" si="2"/>
        <v>2.4517646945883979E-2</v>
      </c>
      <c r="L21" s="33">
        <v>0</v>
      </c>
      <c r="M21" s="38">
        <f t="shared" si="3"/>
        <v>0</v>
      </c>
      <c r="N21" s="33">
        <f t="shared" si="4"/>
        <v>278690</v>
      </c>
      <c r="O21" s="38">
        <f t="shared" si="5"/>
        <v>5.5737197384357666E-2</v>
      </c>
      <c r="P21" s="33">
        <v>19373</v>
      </c>
      <c r="Q21" s="33">
        <v>935500</v>
      </c>
      <c r="R21" s="33">
        <v>935500</v>
      </c>
      <c r="S21" s="33">
        <v>58575</v>
      </c>
      <c r="T21" s="38">
        <f t="shared" si="6"/>
        <v>6.2613575628006415E-2</v>
      </c>
      <c r="U21" s="38">
        <f t="shared" si="7"/>
        <v>5.3278790068652251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-36290</v>
      </c>
      <c r="K22" s="38">
        <f t="shared" si="2"/>
        <v>-6.0483333333333333E-2</v>
      </c>
      <c r="L22" s="33">
        <v>0</v>
      </c>
      <c r="M22" s="38">
        <f t="shared" si="3"/>
        <v>0</v>
      </c>
      <c r="N22" s="33">
        <f t="shared" si="4"/>
        <v>334376</v>
      </c>
      <c r="O22" s="38">
        <f t="shared" si="5"/>
        <v>0.55729333333333331</v>
      </c>
      <c r="P22" s="33">
        <v>214227</v>
      </c>
      <c r="Q22" s="33">
        <v>271167</v>
      </c>
      <c r="R22" s="33">
        <v>271167</v>
      </c>
      <c r="S22" s="33">
        <v>337030</v>
      </c>
      <c r="T22" s="38">
        <f t="shared" si="6"/>
        <v>1.2428872244779048</v>
      </c>
      <c r="U22" s="38">
        <f t="shared" si="7"/>
        <v>-1.1693997488645222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1527900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764137</v>
      </c>
      <c r="K23" s="38">
        <f t="shared" si="2"/>
        <v>0.50012239020878335</v>
      </c>
      <c r="L23" s="33">
        <v>0</v>
      </c>
      <c r="M23" s="38">
        <f t="shared" si="3"/>
        <v>0</v>
      </c>
      <c r="N23" s="33">
        <f t="shared" si="4"/>
        <v>1492135</v>
      </c>
      <c r="O23" s="38">
        <f t="shared" si="5"/>
        <v>0.97659205445382546</v>
      </c>
      <c r="P23" s="33">
        <v>817</v>
      </c>
      <c r="Q23" s="33">
        <v>1448900</v>
      </c>
      <c r="R23" s="33">
        <v>1448900</v>
      </c>
      <c r="S23" s="33">
        <v>13278</v>
      </c>
      <c r="T23" s="38">
        <f t="shared" si="6"/>
        <v>9.1641935261232658E-3</v>
      </c>
      <c r="U23" s="38">
        <f t="shared" si="7"/>
        <v>934.29620563035496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11717</v>
      </c>
      <c r="K24" s="38">
        <f t="shared" si="2"/>
        <v>4.7020723309308635E-2</v>
      </c>
      <c r="L24" s="33">
        <v>0</v>
      </c>
      <c r="M24" s="38">
        <f t="shared" si="3"/>
        <v>0</v>
      </c>
      <c r="N24" s="33">
        <f t="shared" si="4"/>
        <v>36087</v>
      </c>
      <c r="O24" s="38">
        <f t="shared" si="5"/>
        <v>0.14481837006597428</v>
      </c>
      <c r="P24" s="33">
        <v>36110</v>
      </c>
      <c r="Q24" s="33">
        <v>239835</v>
      </c>
      <c r="R24" s="33">
        <v>239835</v>
      </c>
      <c r="S24" s="33">
        <v>47900</v>
      </c>
      <c r="T24" s="38">
        <f t="shared" si="6"/>
        <v>0.19972064127420935</v>
      </c>
      <c r="U24" s="38">
        <f t="shared" si="7"/>
        <v>-0.67551924674605379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11111575</v>
      </c>
      <c r="Q25" s="33">
        <v>29692300</v>
      </c>
      <c r="R25" s="33">
        <v>29692300</v>
      </c>
      <c r="S25" s="33">
        <v>11111575</v>
      </c>
      <c r="T25" s="38">
        <f t="shared" si="6"/>
        <v>0.37422412544666461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59591220</v>
      </c>
      <c r="E26" s="33">
        <v>66147563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877050</v>
      </c>
      <c r="K26" s="38">
        <f t="shared" si="2"/>
        <v>1.3258991869435915E-2</v>
      </c>
      <c r="L26" s="33">
        <v>0</v>
      </c>
      <c r="M26" s="38">
        <f t="shared" si="3"/>
        <v>0</v>
      </c>
      <c r="N26" s="33">
        <f t="shared" si="4"/>
        <v>2955648</v>
      </c>
      <c r="O26" s="38">
        <f t="shared" si="5"/>
        <v>4.4682643863992393E-2</v>
      </c>
      <c r="P26" s="33">
        <v>1376992</v>
      </c>
      <c r="Q26" s="33">
        <v>51942384</v>
      </c>
      <c r="R26" s="33">
        <v>0</v>
      </c>
      <c r="S26" s="33">
        <v>2095905</v>
      </c>
      <c r="T26" s="38">
        <f t="shared" si="6"/>
        <v>0</v>
      </c>
      <c r="U26" s="38">
        <f t="shared" si="7"/>
        <v>-0.36306819502219334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94347784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2221387</v>
      </c>
      <c r="K27" s="39">
        <f t="shared" si="2"/>
        <v>2.3544665341583434E-2</v>
      </c>
      <c r="L27" s="34">
        <f>SUM(L20:L26)</f>
        <v>0</v>
      </c>
      <c r="M27" s="39">
        <f t="shared" si="3"/>
        <v>0</v>
      </c>
      <c r="N27" s="34">
        <f t="shared" si="4"/>
        <v>6640511</v>
      </c>
      <c r="O27" s="39">
        <f t="shared" si="5"/>
        <v>7.0383327710166463E-2</v>
      </c>
      <c r="P27" s="34">
        <f>SUM(P20:P26)</f>
        <v>13147928</v>
      </c>
      <c r="Q27" s="34">
        <f>SUM(Q20:Q26)</f>
        <v>86630086</v>
      </c>
      <c r="R27" s="34">
        <f>SUM(R20:R26)</f>
        <v>34687702</v>
      </c>
      <c r="S27" s="34">
        <f>SUM(S20:S26)</f>
        <v>15266072</v>
      </c>
      <c r="T27" s="39">
        <f t="shared" si="6"/>
        <v>0.44010041368551889</v>
      </c>
      <c r="U27" s="39">
        <f t="shared" si="7"/>
        <v>-0.83104661053817752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30547</v>
      </c>
      <c r="K28" s="38">
        <f t="shared" si="2"/>
        <v>3.5284673050489185E-2</v>
      </c>
      <c r="L28" s="33">
        <v>0</v>
      </c>
      <c r="M28" s="38">
        <f t="shared" si="3"/>
        <v>0</v>
      </c>
      <c r="N28" s="33">
        <f t="shared" si="4"/>
        <v>312368</v>
      </c>
      <c r="O28" s="38">
        <f t="shared" si="5"/>
        <v>0.36081457267277328</v>
      </c>
      <c r="P28" s="33">
        <v>91830</v>
      </c>
      <c r="Q28" s="33">
        <v>649983</v>
      </c>
      <c r="R28" s="33">
        <v>833233</v>
      </c>
      <c r="S28" s="33">
        <v>267131</v>
      </c>
      <c r="T28" s="38">
        <f t="shared" si="6"/>
        <v>0.32059579973428803</v>
      </c>
      <c r="U28" s="38">
        <f t="shared" si="7"/>
        <v>-0.66735271697702281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1856098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17655</v>
      </c>
      <c r="K29" s="38">
        <f t="shared" si="2"/>
        <v>9.5118899971876492E-3</v>
      </c>
      <c r="L29" s="33">
        <v>0</v>
      </c>
      <c r="M29" s="38">
        <f t="shared" si="3"/>
        <v>0</v>
      </c>
      <c r="N29" s="33">
        <f t="shared" si="4"/>
        <v>1125372</v>
      </c>
      <c r="O29" s="38">
        <f t="shared" si="5"/>
        <v>0.60631065816567875</v>
      </c>
      <c r="P29" s="33">
        <v>91609</v>
      </c>
      <c r="Q29" s="33">
        <v>1567626</v>
      </c>
      <c r="R29" s="33">
        <v>1839098</v>
      </c>
      <c r="S29" s="33">
        <v>1183444</v>
      </c>
      <c r="T29" s="38">
        <f t="shared" si="6"/>
        <v>0.64349153769945922</v>
      </c>
      <c r="U29" s="38">
        <f t="shared" si="7"/>
        <v>-0.80727876082044348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303542</v>
      </c>
      <c r="K30" s="38">
        <f t="shared" si="2"/>
        <v>7.7478635063841478E-2</v>
      </c>
      <c r="L30" s="33">
        <v>0</v>
      </c>
      <c r="M30" s="38">
        <f t="shared" si="3"/>
        <v>0</v>
      </c>
      <c r="N30" s="33">
        <f t="shared" si="4"/>
        <v>3006437</v>
      </c>
      <c r="O30" s="38">
        <f t="shared" si="5"/>
        <v>0.76738848385208758</v>
      </c>
      <c r="P30" s="33">
        <v>919547</v>
      </c>
      <c r="Q30" s="33">
        <v>3869582</v>
      </c>
      <c r="R30" s="33">
        <v>4702557</v>
      </c>
      <c r="S30" s="33">
        <v>3269020</v>
      </c>
      <c r="T30" s="38">
        <f t="shared" si="6"/>
        <v>0.6951579746933424</v>
      </c>
      <c r="U30" s="38">
        <f t="shared" si="7"/>
        <v>-0.66990050535752932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301500</v>
      </c>
      <c r="E31" s="33">
        <v>336500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17298</v>
      </c>
      <c r="K31" s="38">
        <f t="shared" si="2"/>
        <v>5.1405646359583952E-2</v>
      </c>
      <c r="L31" s="33">
        <v>0</v>
      </c>
      <c r="M31" s="38">
        <f t="shared" si="3"/>
        <v>0</v>
      </c>
      <c r="N31" s="33">
        <f t="shared" si="4"/>
        <v>186598</v>
      </c>
      <c r="O31" s="38">
        <f t="shared" si="5"/>
        <v>0.55452600297176824</v>
      </c>
      <c r="P31" s="33">
        <v>-6298</v>
      </c>
      <c r="Q31" s="33">
        <v>319000</v>
      </c>
      <c r="R31" s="33">
        <v>176000</v>
      </c>
      <c r="S31" s="33">
        <v>115655</v>
      </c>
      <c r="T31" s="38">
        <f t="shared" si="6"/>
        <v>0.65713068181818179</v>
      </c>
      <c r="U31" s="38">
        <f t="shared" si="7"/>
        <v>-3.7465862178469354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29890</v>
      </c>
      <c r="K32" s="38">
        <f t="shared" si="2"/>
        <v>1.1992202059577453E-2</v>
      </c>
      <c r="L32" s="33">
        <v>0</v>
      </c>
      <c r="M32" s="38">
        <f t="shared" si="3"/>
        <v>0</v>
      </c>
      <c r="N32" s="33">
        <f t="shared" si="4"/>
        <v>29890</v>
      </c>
      <c r="O32" s="38">
        <f t="shared" si="5"/>
        <v>1.1992202059577453E-2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71190829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6897357</v>
      </c>
      <c r="K34" s="38">
        <f t="shared" si="2"/>
        <v>9.6885471020431574E-2</v>
      </c>
      <c r="L34" s="33">
        <v>0</v>
      </c>
      <c r="M34" s="38">
        <f t="shared" si="3"/>
        <v>0</v>
      </c>
      <c r="N34" s="33">
        <f t="shared" si="4"/>
        <v>17193312</v>
      </c>
      <c r="O34" s="38">
        <f t="shared" si="5"/>
        <v>0.2415102091310104</v>
      </c>
      <c r="P34" s="33">
        <v>32551858</v>
      </c>
      <c r="Q34" s="33">
        <v>58165712</v>
      </c>
      <c r="R34" s="33">
        <v>94296074</v>
      </c>
      <c r="S34" s="33">
        <v>53054407</v>
      </c>
      <c r="T34" s="38">
        <f t="shared" si="6"/>
        <v>0.56263643595596569</v>
      </c>
      <c r="U34" s="38">
        <f t="shared" si="7"/>
        <v>-0.78811172621851566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80659361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7296289</v>
      </c>
      <c r="K35" s="39">
        <f t="shared" si="2"/>
        <v>9.0458056071135995E-2</v>
      </c>
      <c r="L35" s="34">
        <f>SUM(L28:L34)</f>
        <v>0</v>
      </c>
      <c r="M35" s="39">
        <f t="shared" si="3"/>
        <v>0</v>
      </c>
      <c r="N35" s="34">
        <f t="shared" si="4"/>
        <v>21853977</v>
      </c>
      <c r="O35" s="39">
        <f t="shared" si="5"/>
        <v>0.27094160837698678</v>
      </c>
      <c r="P35" s="34">
        <f>SUM(P28:P34)</f>
        <v>33648546</v>
      </c>
      <c r="Q35" s="34">
        <f>SUM(Q28:Q34)</f>
        <v>69591001</v>
      </c>
      <c r="R35" s="34">
        <f>SUM(R28:R34)</f>
        <v>106866060</v>
      </c>
      <c r="S35" s="34">
        <f>SUM(S28:S34)</f>
        <v>57889657</v>
      </c>
      <c r="T35" s="39">
        <f t="shared" si="6"/>
        <v>0.54170292233100015</v>
      </c>
      <c r="U35" s="39">
        <f t="shared" si="7"/>
        <v>-0.78316183409529794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340765</v>
      </c>
      <c r="K36" s="38">
        <f t="shared" si="2"/>
        <v>0.12420563830504583</v>
      </c>
      <c r="L36" s="33">
        <v>0</v>
      </c>
      <c r="M36" s="38">
        <f t="shared" si="3"/>
        <v>0</v>
      </c>
      <c r="N36" s="33">
        <f t="shared" si="4"/>
        <v>670533</v>
      </c>
      <c r="O36" s="38">
        <f t="shared" si="5"/>
        <v>0.24440297351429077</v>
      </c>
      <c r="P36" s="33">
        <v>19144</v>
      </c>
      <c r="Q36" s="33">
        <v>2601180</v>
      </c>
      <c r="R36" s="33">
        <v>2601180</v>
      </c>
      <c r="S36" s="33">
        <v>63783</v>
      </c>
      <c r="T36" s="38">
        <f t="shared" si="6"/>
        <v>2.452079440869144E-2</v>
      </c>
      <c r="U36" s="38">
        <f t="shared" si="7"/>
        <v>16.80009402423736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2606327</v>
      </c>
      <c r="E37" s="33">
        <v>2540939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1818</v>
      </c>
      <c r="K37" s="38">
        <f t="shared" si="2"/>
        <v>7.1548352793986787E-4</v>
      </c>
      <c r="L37" s="33">
        <v>0</v>
      </c>
      <c r="M37" s="38">
        <f t="shared" si="3"/>
        <v>0</v>
      </c>
      <c r="N37" s="33">
        <f t="shared" si="4"/>
        <v>1743606</v>
      </c>
      <c r="O37" s="38">
        <f t="shared" si="5"/>
        <v>0.68620537525694236</v>
      </c>
      <c r="P37" s="33">
        <v>8163</v>
      </c>
      <c r="Q37" s="33">
        <v>2093077</v>
      </c>
      <c r="R37" s="33">
        <v>2082225</v>
      </c>
      <c r="S37" s="33">
        <v>28715</v>
      </c>
      <c r="T37" s="38">
        <f t="shared" si="6"/>
        <v>1.3790536565452821E-2</v>
      </c>
      <c r="U37" s="38">
        <f t="shared" si="7"/>
        <v>-0.77728776185226023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61136099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434279</v>
      </c>
      <c r="K39" s="38">
        <f t="shared" si="2"/>
        <v>7.1034790754313584E-3</v>
      </c>
      <c r="L39" s="33">
        <v>0</v>
      </c>
      <c r="M39" s="38">
        <f t="shared" si="3"/>
        <v>0</v>
      </c>
      <c r="N39" s="33">
        <f t="shared" si="4"/>
        <v>434279</v>
      </c>
      <c r="O39" s="38">
        <f t="shared" si="5"/>
        <v>7.1034790754313584E-3</v>
      </c>
      <c r="P39" s="33">
        <v>0</v>
      </c>
      <c r="Q39" s="33">
        <v>39435650</v>
      </c>
      <c r="R39" s="33">
        <v>54413614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66420593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776862</v>
      </c>
      <c r="K40" s="39">
        <f t="shared" si="2"/>
        <v>1.1696101538870633E-2</v>
      </c>
      <c r="L40" s="34">
        <f>SUM(L36:L39)</f>
        <v>0</v>
      </c>
      <c r="M40" s="39">
        <f t="shared" si="3"/>
        <v>0</v>
      </c>
      <c r="N40" s="34">
        <f t="shared" si="4"/>
        <v>2848418</v>
      </c>
      <c r="O40" s="39">
        <f t="shared" si="5"/>
        <v>4.2884561419076761E-2</v>
      </c>
      <c r="P40" s="34">
        <f>SUM(P36:P39)</f>
        <v>27307</v>
      </c>
      <c r="Q40" s="34">
        <f>SUM(Q36:Q39)</f>
        <v>44129907</v>
      </c>
      <c r="R40" s="34">
        <f>SUM(R36:R39)</f>
        <v>59097019</v>
      </c>
      <c r="S40" s="34">
        <f>SUM(S36:S39)</f>
        <v>92498</v>
      </c>
      <c r="T40" s="39">
        <f t="shared" si="6"/>
        <v>1.5651889311032762E-3</v>
      </c>
      <c r="U40" s="39">
        <f t="shared" si="7"/>
        <v>27.449188852675139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327465</v>
      </c>
      <c r="K41" s="38">
        <f t="shared" si="2"/>
        <v>0.63338478321418623</v>
      </c>
      <c r="L41" s="33">
        <v>0</v>
      </c>
      <c r="M41" s="38">
        <f t="shared" si="3"/>
        <v>0</v>
      </c>
      <c r="N41" s="33">
        <f t="shared" si="4"/>
        <v>1149707</v>
      </c>
      <c r="O41" s="38">
        <f t="shared" si="5"/>
        <v>2.2237702317952528</v>
      </c>
      <c r="P41" s="33">
        <v>332730</v>
      </c>
      <c r="Q41" s="33">
        <v>497590</v>
      </c>
      <c r="R41" s="33">
        <v>497590</v>
      </c>
      <c r="S41" s="33">
        <v>805094</v>
      </c>
      <c r="T41" s="38">
        <f t="shared" si="6"/>
        <v>1.6179866958741131</v>
      </c>
      <c r="U41" s="38">
        <f t="shared" si="7"/>
        <v>-1.5823640789829563E-2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9445774</v>
      </c>
      <c r="K42" s="38">
        <f t="shared" si="2"/>
        <v>0.56705808378168476</v>
      </c>
      <c r="L42" s="33">
        <v>0</v>
      </c>
      <c r="M42" s="38">
        <f t="shared" si="3"/>
        <v>0</v>
      </c>
      <c r="N42" s="33">
        <f t="shared" si="4"/>
        <v>15796132</v>
      </c>
      <c r="O42" s="38">
        <f t="shared" si="5"/>
        <v>0.94828908071297824</v>
      </c>
      <c r="P42" s="33">
        <v>4413261</v>
      </c>
      <c r="Q42" s="33">
        <v>10588439</v>
      </c>
      <c r="R42" s="33">
        <v>10588439</v>
      </c>
      <c r="S42" s="33">
        <v>4413261</v>
      </c>
      <c r="T42" s="38">
        <f t="shared" si="6"/>
        <v>0.41679996456512619</v>
      </c>
      <c r="U42" s="38">
        <f t="shared" si="7"/>
        <v>1.1403161970252835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68449</v>
      </c>
      <c r="K43" s="38">
        <f t="shared" si="2"/>
        <v>1.9275859175189564E-2</v>
      </c>
      <c r="L43" s="33">
        <v>0</v>
      </c>
      <c r="M43" s="38">
        <f t="shared" si="3"/>
        <v>0</v>
      </c>
      <c r="N43" s="33">
        <f t="shared" si="4"/>
        <v>398223</v>
      </c>
      <c r="O43" s="38">
        <f t="shared" si="5"/>
        <v>0.11214320834959626</v>
      </c>
      <c r="P43" s="33">
        <v>125444</v>
      </c>
      <c r="Q43" s="33">
        <v>3444957</v>
      </c>
      <c r="R43" s="33">
        <v>3444957</v>
      </c>
      <c r="S43" s="33">
        <v>153284</v>
      </c>
      <c r="T43" s="38">
        <f t="shared" si="6"/>
        <v>4.449518528097738E-2</v>
      </c>
      <c r="U43" s="38">
        <f t="shared" si="7"/>
        <v>-0.45434616243104498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11117563</v>
      </c>
      <c r="K44" s="38">
        <f t="shared" si="2"/>
        <v>4.765452752952271</v>
      </c>
      <c r="L44" s="33">
        <v>0</v>
      </c>
      <c r="M44" s="38">
        <f t="shared" si="3"/>
        <v>0</v>
      </c>
      <c r="N44" s="33">
        <f t="shared" si="4"/>
        <v>44384097</v>
      </c>
      <c r="O44" s="38">
        <f t="shared" si="5"/>
        <v>19.024881373368483</v>
      </c>
      <c r="P44" s="33">
        <v>15796295</v>
      </c>
      <c r="Q44" s="33">
        <v>2438503</v>
      </c>
      <c r="R44" s="33">
        <v>57995470</v>
      </c>
      <c r="S44" s="33">
        <v>74460343</v>
      </c>
      <c r="T44" s="38">
        <f t="shared" si="6"/>
        <v>1.2838992942034955</v>
      </c>
      <c r="U44" s="38">
        <f t="shared" si="7"/>
        <v>-0.29619173356790307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13757597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1953824</v>
      </c>
      <c r="K45" s="38">
        <f t="shared" si="2"/>
        <v>0.14201782476983443</v>
      </c>
      <c r="L45" s="33">
        <v>0</v>
      </c>
      <c r="M45" s="38">
        <f t="shared" si="3"/>
        <v>0</v>
      </c>
      <c r="N45" s="33">
        <f t="shared" si="4"/>
        <v>8360542</v>
      </c>
      <c r="O45" s="38">
        <f t="shared" si="5"/>
        <v>0.60770365638708568</v>
      </c>
      <c r="P45" s="33">
        <v>3183366</v>
      </c>
      <c r="Q45" s="33">
        <v>12009970</v>
      </c>
      <c r="R45" s="33">
        <v>13076243</v>
      </c>
      <c r="S45" s="33">
        <v>7327168</v>
      </c>
      <c r="T45" s="38">
        <f t="shared" si="6"/>
        <v>0.56034198813833602</v>
      </c>
      <c r="U45" s="38">
        <f t="shared" si="7"/>
        <v>-0.38623959670361496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155343240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9245000</v>
      </c>
      <c r="K46" s="38">
        <f t="shared" si="2"/>
        <v>5.9513371808132751E-2</v>
      </c>
      <c r="L46" s="33">
        <v>0</v>
      </c>
      <c r="M46" s="38">
        <f t="shared" si="3"/>
        <v>0</v>
      </c>
      <c r="N46" s="33">
        <f t="shared" si="4"/>
        <v>9245000</v>
      </c>
      <c r="O46" s="38">
        <f t="shared" si="5"/>
        <v>5.9513371808132751E-2</v>
      </c>
      <c r="P46" s="33">
        <v>1954000</v>
      </c>
      <c r="Q46" s="33">
        <v>232273397</v>
      </c>
      <c r="R46" s="33">
        <v>233152629</v>
      </c>
      <c r="S46" s="33">
        <v>6517000</v>
      </c>
      <c r="T46" s="38">
        <f t="shared" si="6"/>
        <v>2.7951647073214E-2</v>
      </c>
      <c r="U46" s="38">
        <f t="shared" si="7"/>
        <v>3.7313203684749237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192159324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32158075</v>
      </c>
      <c r="K47" s="39">
        <f t="shared" si="2"/>
        <v>0.16735110392041139</v>
      </c>
      <c r="L47" s="34">
        <f>SUM(L41:L46)</f>
        <v>0</v>
      </c>
      <c r="M47" s="39">
        <f t="shared" si="3"/>
        <v>0</v>
      </c>
      <c r="N47" s="34">
        <f t="shared" si="4"/>
        <v>79333701</v>
      </c>
      <c r="O47" s="39">
        <f t="shared" si="5"/>
        <v>0.41285376815751079</v>
      </c>
      <c r="P47" s="34">
        <f>SUM(P41:P46)</f>
        <v>25805096</v>
      </c>
      <c r="Q47" s="34">
        <f>SUM(Q41:Q46)</f>
        <v>261252856</v>
      </c>
      <c r="R47" s="34">
        <f>SUM(R41:R46)</f>
        <v>318755328</v>
      </c>
      <c r="S47" s="34">
        <f>SUM(S41:S46)</f>
        <v>93676150</v>
      </c>
      <c r="T47" s="39">
        <f t="shared" si="6"/>
        <v>0.29388104847615282</v>
      </c>
      <c r="U47" s="39">
        <f t="shared" si="7"/>
        <v>0.24619086865633055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58886</v>
      </c>
      <c r="K48" s="38">
        <f t="shared" si="2"/>
        <v>0.29153794359949303</v>
      </c>
      <c r="L48" s="33">
        <v>0</v>
      </c>
      <c r="M48" s="38">
        <f t="shared" si="3"/>
        <v>0</v>
      </c>
      <c r="N48" s="33">
        <f t="shared" si="4"/>
        <v>138557</v>
      </c>
      <c r="O48" s="38">
        <f t="shared" si="5"/>
        <v>0.68598007762991131</v>
      </c>
      <c r="P48" s="33">
        <v>41152</v>
      </c>
      <c r="Q48" s="33">
        <v>145008</v>
      </c>
      <c r="R48" s="33">
        <v>202008</v>
      </c>
      <c r="S48" s="33">
        <v>112292</v>
      </c>
      <c r="T48" s="38">
        <f t="shared" si="6"/>
        <v>0.55587897509009543</v>
      </c>
      <c r="U48" s="38">
        <f t="shared" si="7"/>
        <v>0.43093895800933124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166706</v>
      </c>
      <c r="K49" s="38">
        <f t="shared" si="2"/>
        <v>0.16856357054743271</v>
      </c>
      <c r="L49" s="33">
        <v>0</v>
      </c>
      <c r="M49" s="38">
        <f t="shared" si="3"/>
        <v>0</v>
      </c>
      <c r="N49" s="33">
        <f t="shared" si="4"/>
        <v>610551</v>
      </c>
      <c r="O49" s="38">
        <f t="shared" si="5"/>
        <v>0.61735424376630466</v>
      </c>
      <c r="P49" s="33">
        <v>515303</v>
      </c>
      <c r="Q49" s="33">
        <v>1389232</v>
      </c>
      <c r="R49" s="33">
        <v>1389232</v>
      </c>
      <c r="S49" s="33">
        <v>1187306</v>
      </c>
      <c r="T49" s="38">
        <f t="shared" si="6"/>
        <v>0.85464918746472873</v>
      </c>
      <c r="U49" s="38">
        <f t="shared" si="7"/>
        <v>-0.67648936645041857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632486</v>
      </c>
      <c r="E50" s="33">
        <v>3626702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52349</v>
      </c>
      <c r="K50" s="38">
        <f t="shared" si="2"/>
        <v>1.4434326283218196E-2</v>
      </c>
      <c r="L50" s="33">
        <v>0</v>
      </c>
      <c r="M50" s="38">
        <f t="shared" si="3"/>
        <v>0</v>
      </c>
      <c r="N50" s="33">
        <f t="shared" si="4"/>
        <v>126811</v>
      </c>
      <c r="O50" s="38">
        <f t="shared" si="5"/>
        <v>3.4965927721660066E-2</v>
      </c>
      <c r="P50" s="33">
        <v>11226</v>
      </c>
      <c r="Q50" s="33">
        <v>563112</v>
      </c>
      <c r="R50" s="33">
        <v>17648086</v>
      </c>
      <c r="S50" s="33">
        <v>79374</v>
      </c>
      <c r="T50" s="38">
        <f t="shared" si="6"/>
        <v>4.4975982098002017E-3</v>
      </c>
      <c r="U50" s="38">
        <f t="shared" si="7"/>
        <v>3.663192588633529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76106</v>
      </c>
      <c r="E51" s="33">
        <v>86106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3703</v>
      </c>
      <c r="K51" s="38">
        <f t="shared" si="2"/>
        <v>4.3005133207906533E-2</v>
      </c>
      <c r="L51" s="33">
        <v>0</v>
      </c>
      <c r="M51" s="38">
        <f t="shared" si="3"/>
        <v>0</v>
      </c>
      <c r="N51" s="33">
        <f t="shared" si="4"/>
        <v>29333</v>
      </c>
      <c r="O51" s="38">
        <f t="shared" si="5"/>
        <v>0.34066151023157504</v>
      </c>
      <c r="P51" s="33">
        <v>1232</v>
      </c>
      <c r="Q51" s="33">
        <v>30000</v>
      </c>
      <c r="R51" s="33">
        <v>557000</v>
      </c>
      <c r="S51" s="33">
        <v>13726</v>
      </c>
      <c r="T51" s="38">
        <f t="shared" si="6"/>
        <v>2.4642728904847398E-2</v>
      </c>
      <c r="U51" s="38">
        <f t="shared" si="7"/>
        <v>2.0056818181818183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4903772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281644</v>
      </c>
      <c r="K53" s="39">
        <f t="shared" si="2"/>
        <v>5.7434154769022701E-2</v>
      </c>
      <c r="L53" s="34">
        <f>SUM(L48:L52)</f>
        <v>0</v>
      </c>
      <c r="M53" s="39">
        <f t="shared" si="3"/>
        <v>0</v>
      </c>
      <c r="N53" s="34">
        <f t="shared" si="4"/>
        <v>905252</v>
      </c>
      <c r="O53" s="39">
        <f t="shared" si="5"/>
        <v>0.18460319933308481</v>
      </c>
      <c r="P53" s="34">
        <f>SUM(P48:P52)</f>
        <v>568913</v>
      </c>
      <c r="Q53" s="34">
        <f>SUM(Q48:Q52)</f>
        <v>2127352</v>
      </c>
      <c r="R53" s="34">
        <f>SUM(R48:R52)</f>
        <v>19796326</v>
      </c>
      <c r="S53" s="34">
        <f>SUM(S48:S52)</f>
        <v>1392698</v>
      </c>
      <c r="T53" s="39">
        <f t="shared" si="6"/>
        <v>7.0351336909687187E-2</v>
      </c>
      <c r="U53" s="39">
        <f t="shared" si="7"/>
        <v>-0.50494363813096199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796891595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154199818</v>
      </c>
      <c r="K54" s="39">
        <f t="shared" si="2"/>
        <v>0.19350162427048814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313915297</v>
      </c>
      <c r="O54" s="39">
        <f t="shared" si="5"/>
        <v>0.3939247182046135</v>
      </c>
      <c r="P54" s="34">
        <f>SUM(P8:P9,P11:P18,P20:P26,P28:P34,P36:P39,P41:P46,P48:P52)</f>
        <v>108574131</v>
      </c>
      <c r="Q54" s="34">
        <f>SUM(Q8:Q9,Q11:Q18,Q20:Q26,Q28:Q34,Q36:Q39,Q41:Q46,Q48:Q52)</f>
        <v>648757248</v>
      </c>
      <c r="R54" s="34">
        <f>SUM(R8:R9,R11:R18,R20:R26,R28:R34,R36:R39,R41:R46,R48:R52)</f>
        <v>742697919</v>
      </c>
      <c r="S54" s="34">
        <f>SUM(S8:S9,S11:S18,S20:S26,S28:S34,S36:S39,S41:S46,S48:S52)</f>
        <v>255925353</v>
      </c>
      <c r="T54" s="39">
        <f t="shared" si="6"/>
        <v>0.34458875735721567</v>
      </c>
      <c r="U54" s="39">
        <f t="shared" si="7"/>
        <v>0.42022613102931494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3565174</v>
      </c>
      <c r="K57" s="38">
        <f t="shared" ref="K57:K85" si="10">IF(($E57      =0),0,($J57      /$E57      ))</f>
        <v>0.27885303683902934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9899361</v>
      </c>
      <c r="O57" s="38">
        <f t="shared" ref="O57:O85" si="13">IF(($E57      =0),0,($N57      /$E57      ))</f>
        <v>0.77428671857694753</v>
      </c>
      <c r="P57" s="33">
        <v>3497735</v>
      </c>
      <c r="Q57" s="33">
        <v>20630940</v>
      </c>
      <c r="R57" s="33">
        <v>20630940</v>
      </c>
      <c r="S57" s="33">
        <v>8572352</v>
      </c>
      <c r="T57" s="38">
        <f t="shared" ref="T57:T85" si="14">IF(($R57      =0),0,($S57      /$R57      ))</f>
        <v>0.41550952113670053</v>
      </c>
      <c r="U57" s="38">
        <f t="shared" ref="U57:U85" si="15">IF(($P57      =0),0,(($J57      /$P57      )-1))</f>
        <v>1.9280763122420552E-2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3565174</v>
      </c>
      <c r="K58" s="39">
        <f t="shared" si="10"/>
        <v>0.27885303683902934</v>
      </c>
      <c r="L58" s="34">
        <f>L57</f>
        <v>0</v>
      </c>
      <c r="M58" s="39">
        <f t="shared" si="11"/>
        <v>0</v>
      </c>
      <c r="N58" s="34">
        <f t="shared" si="12"/>
        <v>9899361</v>
      </c>
      <c r="O58" s="39">
        <f t="shared" si="13"/>
        <v>0.77428671857694753</v>
      </c>
      <c r="P58" s="34">
        <f>P57</f>
        <v>3497735</v>
      </c>
      <c r="Q58" s="34">
        <f>Q57</f>
        <v>20630940</v>
      </c>
      <c r="R58" s="34">
        <f>R57</f>
        <v>20630940</v>
      </c>
      <c r="S58" s="34">
        <f>S57</f>
        <v>8572352</v>
      </c>
      <c r="T58" s="39">
        <f t="shared" si="14"/>
        <v>0.41550952113670053</v>
      </c>
      <c r="U58" s="39">
        <f t="shared" si="15"/>
        <v>1.9280763122420552E-2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338000</v>
      </c>
      <c r="K59" s="38">
        <f t="shared" si="10"/>
        <v>0.30071174377224197</v>
      </c>
      <c r="L59" s="33">
        <v>0</v>
      </c>
      <c r="M59" s="38">
        <f t="shared" si="11"/>
        <v>0</v>
      </c>
      <c r="N59" s="33">
        <f t="shared" si="12"/>
        <v>619000</v>
      </c>
      <c r="O59" s="38">
        <f t="shared" si="13"/>
        <v>0.55071174377224197</v>
      </c>
      <c r="P59" s="33">
        <v>750000</v>
      </c>
      <c r="Q59" s="33">
        <v>0</v>
      </c>
      <c r="R59" s="33">
        <v>0</v>
      </c>
      <c r="S59" s="33">
        <v>1000000</v>
      </c>
      <c r="T59" s="38">
        <f t="shared" si="14"/>
        <v>0</v>
      </c>
      <c r="U59" s="38">
        <f t="shared" si="15"/>
        <v>-0.54933333333333334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-1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749237</v>
      </c>
      <c r="O60" s="38">
        <f t="shared" si="13"/>
        <v>0</v>
      </c>
      <c r="P60" s="33">
        <v>0</v>
      </c>
      <c r="Q60" s="33">
        <v>2021200</v>
      </c>
      <c r="R60" s="33">
        <v>2021200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5250</v>
      </c>
      <c r="E61" s="33">
        <v>5000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545</v>
      </c>
      <c r="K61" s="38">
        <f t="shared" si="10"/>
        <v>0.109</v>
      </c>
      <c r="L61" s="33">
        <v>0</v>
      </c>
      <c r="M61" s="38">
        <f t="shared" si="11"/>
        <v>0</v>
      </c>
      <c r="N61" s="33">
        <f t="shared" si="12"/>
        <v>1846</v>
      </c>
      <c r="O61" s="38">
        <f t="shared" si="13"/>
        <v>0.36919999999999997</v>
      </c>
      <c r="P61" s="33">
        <v>2512</v>
      </c>
      <c r="Q61" s="33">
        <v>5004</v>
      </c>
      <c r="R61" s="33">
        <v>5004</v>
      </c>
      <c r="S61" s="33">
        <v>6710</v>
      </c>
      <c r="T61" s="38">
        <f t="shared" si="14"/>
        <v>1.3409272581934453</v>
      </c>
      <c r="U61" s="38">
        <f t="shared" si="15"/>
        <v>-0.78304140127388533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14616538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2972107</v>
      </c>
      <c r="K62" s="38">
        <f t="shared" si="10"/>
        <v>0.20333864284415365</v>
      </c>
      <c r="L62" s="33">
        <v>0</v>
      </c>
      <c r="M62" s="38">
        <f t="shared" si="11"/>
        <v>0</v>
      </c>
      <c r="N62" s="33">
        <f t="shared" si="12"/>
        <v>12471430</v>
      </c>
      <c r="O62" s="38">
        <f t="shared" si="13"/>
        <v>0.85324103423122488</v>
      </c>
      <c r="P62" s="33">
        <v>653061</v>
      </c>
      <c r="Q62" s="33">
        <v>15138788</v>
      </c>
      <c r="R62" s="33">
        <v>15588538</v>
      </c>
      <c r="S62" s="33">
        <v>9060195</v>
      </c>
      <c r="T62" s="38">
        <f t="shared" si="14"/>
        <v>0.58120877018742878</v>
      </c>
      <c r="U62" s="38">
        <f t="shared" si="15"/>
        <v>3.5510404081701399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15745538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3310651</v>
      </c>
      <c r="K63" s="39">
        <f t="shared" si="10"/>
        <v>0.21025963037909534</v>
      </c>
      <c r="L63" s="34">
        <f>SUM(L59:L62)</f>
        <v>0</v>
      </c>
      <c r="M63" s="39">
        <f t="shared" si="11"/>
        <v>0</v>
      </c>
      <c r="N63" s="34">
        <f t="shared" si="12"/>
        <v>13841513</v>
      </c>
      <c r="O63" s="39">
        <f t="shared" si="13"/>
        <v>0.87907526564033567</v>
      </c>
      <c r="P63" s="34">
        <f>SUM(P59:P62)</f>
        <v>1405573</v>
      </c>
      <c r="Q63" s="34">
        <f>SUM(Q59:Q62)</f>
        <v>17164992</v>
      </c>
      <c r="R63" s="34">
        <f>SUM(R59:R62)</f>
        <v>17614742</v>
      </c>
      <c r="S63" s="34">
        <f>SUM(S59:S62)</f>
        <v>10066905</v>
      </c>
      <c r="T63" s="39">
        <f t="shared" si="14"/>
        <v>0.57150453864155382</v>
      </c>
      <c r="U63" s="39">
        <f t="shared" si="15"/>
        <v>1.355374640804853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9067088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5.0062379454131247E-3</v>
      </c>
      <c r="P65" s="33">
        <v>4056626</v>
      </c>
      <c r="Q65" s="33">
        <v>8743913</v>
      </c>
      <c r="R65" s="33">
        <v>10002090</v>
      </c>
      <c r="S65" s="33">
        <v>7074265</v>
      </c>
      <c r="T65" s="38">
        <f t="shared" si="14"/>
        <v>0.70727867875613992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90000</v>
      </c>
      <c r="E66" s="33">
        <v>70000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73620</v>
      </c>
      <c r="K66" s="38">
        <f t="shared" si="10"/>
        <v>1.0517142857142858</v>
      </c>
      <c r="L66" s="33">
        <v>0</v>
      </c>
      <c r="M66" s="38">
        <f t="shared" si="11"/>
        <v>0</v>
      </c>
      <c r="N66" s="33">
        <f t="shared" si="12"/>
        <v>105733</v>
      </c>
      <c r="O66" s="38">
        <f t="shared" si="13"/>
        <v>1.5104714285714285</v>
      </c>
      <c r="P66" s="33">
        <v>72475</v>
      </c>
      <c r="Q66" s="33">
        <v>72200</v>
      </c>
      <c r="R66" s="33">
        <v>72200</v>
      </c>
      <c r="S66" s="33">
        <v>116553</v>
      </c>
      <c r="T66" s="38">
        <f t="shared" si="14"/>
        <v>1.6143074792243768</v>
      </c>
      <c r="U66" s="38">
        <f t="shared" si="15"/>
        <v>1.5798551224560198E-2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5622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11743</v>
      </c>
      <c r="O67" s="38">
        <f t="shared" si="13"/>
        <v>0</v>
      </c>
      <c r="P67" s="33">
        <v>7662</v>
      </c>
      <c r="Q67" s="33">
        <v>0</v>
      </c>
      <c r="R67" s="33">
        <v>0</v>
      </c>
      <c r="S67" s="33">
        <v>11842</v>
      </c>
      <c r="T67" s="38">
        <f t="shared" si="14"/>
        <v>0</v>
      </c>
      <c r="U67" s="38">
        <f t="shared" si="15"/>
        <v>-0.26624902114330462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399744</v>
      </c>
      <c r="K68" s="38">
        <f t="shared" si="10"/>
        <v>0.24478158847418105</v>
      </c>
      <c r="L68" s="33">
        <v>0</v>
      </c>
      <c r="M68" s="38">
        <f t="shared" si="11"/>
        <v>0</v>
      </c>
      <c r="N68" s="33">
        <f t="shared" si="12"/>
        <v>933288</v>
      </c>
      <c r="O68" s="38">
        <f t="shared" si="13"/>
        <v>0.57149505469473338</v>
      </c>
      <c r="P68" s="33">
        <v>828313</v>
      </c>
      <c r="Q68" s="33">
        <v>1496400</v>
      </c>
      <c r="R68" s="33">
        <v>1496400</v>
      </c>
      <c r="S68" s="33">
        <v>1347384</v>
      </c>
      <c r="T68" s="38">
        <f t="shared" si="14"/>
        <v>0.90041700080192466</v>
      </c>
      <c r="U68" s="38">
        <f t="shared" si="15"/>
        <v>-0.51739982349667335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15030152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478986</v>
      </c>
      <c r="K70" s="39">
        <f t="shared" si="10"/>
        <v>3.1868340386710658E-2</v>
      </c>
      <c r="L70" s="34">
        <f>SUM(L64:L69)</f>
        <v>0</v>
      </c>
      <c r="M70" s="39">
        <f t="shared" si="11"/>
        <v>0</v>
      </c>
      <c r="N70" s="34">
        <f t="shared" si="12"/>
        <v>1096156</v>
      </c>
      <c r="O70" s="39">
        <f t="shared" si="13"/>
        <v>7.2930466704528338E-2</v>
      </c>
      <c r="P70" s="34">
        <f>SUM(P64:P69)</f>
        <v>4965076</v>
      </c>
      <c r="Q70" s="34">
        <f>SUM(Q64:Q69)</f>
        <v>10312513</v>
      </c>
      <c r="R70" s="34">
        <f>SUM(R64:R69)</f>
        <v>11570690</v>
      </c>
      <c r="S70" s="34">
        <f>SUM(S64:S69)</f>
        <v>8550044</v>
      </c>
      <c r="T70" s="39">
        <f t="shared" si="14"/>
        <v>0.73893985579079557</v>
      </c>
      <c r="U70" s="39">
        <f t="shared" si="15"/>
        <v>-0.90352896914367475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75000</v>
      </c>
      <c r="E71" s="33">
        <v>30000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32493</v>
      </c>
      <c r="K71" s="38">
        <f t="shared" si="10"/>
        <v>1.0831</v>
      </c>
      <c r="L71" s="33">
        <v>0</v>
      </c>
      <c r="M71" s="38">
        <f t="shared" si="11"/>
        <v>0</v>
      </c>
      <c r="N71" s="33">
        <f t="shared" si="12"/>
        <v>46628</v>
      </c>
      <c r="O71" s="38">
        <f t="shared" si="13"/>
        <v>1.5542666666666667</v>
      </c>
      <c r="P71" s="33">
        <v>25253</v>
      </c>
      <c r="Q71" s="33">
        <v>45648</v>
      </c>
      <c r="R71" s="33">
        <v>45648</v>
      </c>
      <c r="S71" s="33">
        <v>63301</v>
      </c>
      <c r="T71" s="38">
        <f t="shared" si="14"/>
        <v>1.3867201191728005</v>
      </c>
      <c r="U71" s="38">
        <f t="shared" si="15"/>
        <v>0.28669861006613084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1818310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614</v>
      </c>
      <c r="K72" s="38">
        <f t="shared" si="10"/>
        <v>3.3767619382833508E-4</v>
      </c>
      <c r="L72" s="33">
        <v>0</v>
      </c>
      <c r="M72" s="38">
        <f t="shared" si="11"/>
        <v>0</v>
      </c>
      <c r="N72" s="33">
        <f t="shared" si="12"/>
        <v>15613</v>
      </c>
      <c r="O72" s="38">
        <f t="shared" si="13"/>
        <v>8.5865446486022741E-3</v>
      </c>
      <c r="P72" s="33">
        <v>3210</v>
      </c>
      <c r="Q72" s="33">
        <v>1717680</v>
      </c>
      <c r="R72" s="33">
        <v>1717680</v>
      </c>
      <c r="S72" s="33">
        <v>12270</v>
      </c>
      <c r="T72" s="38">
        <f t="shared" si="14"/>
        <v>7.1433561548134693E-3</v>
      </c>
      <c r="U72" s="38">
        <f t="shared" si="15"/>
        <v>-0.80872274143302181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1432786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805000</v>
      </c>
      <c r="E74" s="33">
        <v>531109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158583</v>
      </c>
      <c r="K74" s="38">
        <f t="shared" si="10"/>
        <v>0.2985884253514815</v>
      </c>
      <c r="L74" s="33">
        <v>0</v>
      </c>
      <c r="M74" s="38">
        <f t="shared" si="11"/>
        <v>0</v>
      </c>
      <c r="N74" s="33">
        <f t="shared" si="12"/>
        <v>298744</v>
      </c>
      <c r="O74" s="38">
        <f t="shared" si="13"/>
        <v>0.5624909387715139</v>
      </c>
      <c r="P74" s="33">
        <v>125283</v>
      </c>
      <c r="Q74" s="33">
        <v>901200</v>
      </c>
      <c r="R74" s="33">
        <v>901200</v>
      </c>
      <c r="S74" s="33">
        <v>242389</v>
      </c>
      <c r="T74" s="38">
        <f t="shared" si="14"/>
        <v>0.268962494451842</v>
      </c>
      <c r="U74" s="38">
        <f t="shared" si="15"/>
        <v>0.26579823280093873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63856</v>
      </c>
      <c r="E75" s="33">
        <v>70467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31349</v>
      </c>
      <c r="K75" s="38">
        <f t="shared" si="10"/>
        <v>0.44487490598436147</v>
      </c>
      <c r="L75" s="33">
        <v>0</v>
      </c>
      <c r="M75" s="38">
        <f t="shared" si="11"/>
        <v>0</v>
      </c>
      <c r="N75" s="33">
        <f t="shared" si="12"/>
        <v>59871</v>
      </c>
      <c r="O75" s="38">
        <f t="shared" si="13"/>
        <v>0.84963174251777429</v>
      </c>
      <c r="P75" s="33">
        <v>12948</v>
      </c>
      <c r="Q75" s="33">
        <v>25000</v>
      </c>
      <c r="R75" s="33">
        <v>685000</v>
      </c>
      <c r="S75" s="33">
        <v>23395</v>
      </c>
      <c r="T75" s="38">
        <f t="shared" si="14"/>
        <v>3.4153284671532849E-2</v>
      </c>
      <c r="U75" s="38">
        <f t="shared" si="15"/>
        <v>1.4211461229533517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3405415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31658669</v>
      </c>
      <c r="O77" s="38">
        <f t="shared" si="13"/>
        <v>0</v>
      </c>
      <c r="P77" s="33">
        <v>4896264</v>
      </c>
      <c r="Q77" s="33">
        <v>0</v>
      </c>
      <c r="R77" s="33">
        <v>0</v>
      </c>
      <c r="S77" s="33">
        <v>21032681</v>
      </c>
      <c r="T77" s="38">
        <f t="shared" si="14"/>
        <v>0</v>
      </c>
      <c r="U77" s="38">
        <f t="shared" si="15"/>
        <v>-0.30448705380265439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8564503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3628454</v>
      </c>
      <c r="K78" s="39">
        <f t="shared" si="10"/>
        <v>0.42366194512396105</v>
      </c>
      <c r="L78" s="34">
        <f>SUM(L71:L77)</f>
        <v>0</v>
      </c>
      <c r="M78" s="39">
        <f t="shared" si="11"/>
        <v>0</v>
      </c>
      <c r="N78" s="34">
        <f t="shared" si="12"/>
        <v>32079525</v>
      </c>
      <c r="O78" s="39">
        <f t="shared" si="13"/>
        <v>3.7456376628042514</v>
      </c>
      <c r="P78" s="34">
        <f>SUM(P71:P77)</f>
        <v>5062958</v>
      </c>
      <c r="Q78" s="34">
        <f>SUM(Q71:Q77)</f>
        <v>9369917</v>
      </c>
      <c r="R78" s="34">
        <f>SUM(R71:R77)</f>
        <v>10029917</v>
      </c>
      <c r="S78" s="34">
        <f>SUM(S71:S77)</f>
        <v>21374036</v>
      </c>
      <c r="T78" s="39">
        <f t="shared" si="14"/>
        <v>2.1310282029253083</v>
      </c>
      <c r="U78" s="39">
        <f t="shared" si="15"/>
        <v>-0.28333318190670354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721615</v>
      </c>
      <c r="E79" s="33">
        <v>1547899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375681</v>
      </c>
      <c r="K79" s="38">
        <f t="shared" si="10"/>
        <v>0.24270381982286959</v>
      </c>
      <c r="L79" s="33">
        <v>0</v>
      </c>
      <c r="M79" s="38">
        <f t="shared" si="11"/>
        <v>0</v>
      </c>
      <c r="N79" s="33">
        <f t="shared" si="12"/>
        <v>1098460</v>
      </c>
      <c r="O79" s="38">
        <f t="shared" si="13"/>
        <v>0.70964578438257275</v>
      </c>
      <c r="P79" s="33">
        <v>304698</v>
      </c>
      <c r="Q79" s="33">
        <v>330000</v>
      </c>
      <c r="R79" s="33">
        <v>1104000</v>
      </c>
      <c r="S79" s="33">
        <v>966880</v>
      </c>
      <c r="T79" s="38">
        <f t="shared" si="14"/>
        <v>0.87579710144927536</v>
      </c>
      <c r="U79" s="38">
        <f t="shared" si="15"/>
        <v>0.23296181793119741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40418</v>
      </c>
      <c r="K80" s="38">
        <f t="shared" si="10"/>
        <v>6.1757218862400799E-2</v>
      </c>
      <c r="L80" s="33">
        <v>0</v>
      </c>
      <c r="M80" s="38">
        <f t="shared" si="11"/>
        <v>0</v>
      </c>
      <c r="N80" s="33">
        <f t="shared" si="12"/>
        <v>191094</v>
      </c>
      <c r="O80" s="38">
        <f t="shared" si="13"/>
        <v>0.29198461035409018</v>
      </c>
      <c r="P80" s="33">
        <v>77197</v>
      </c>
      <c r="Q80" s="33">
        <v>2211500</v>
      </c>
      <c r="R80" s="33">
        <v>1308932</v>
      </c>
      <c r="S80" s="33">
        <v>47380</v>
      </c>
      <c r="T80" s="38">
        <f t="shared" si="14"/>
        <v>3.6197449523733854E-2</v>
      </c>
      <c r="U80" s="38">
        <f t="shared" si="15"/>
        <v>-0.47643043123437434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352661</v>
      </c>
      <c r="K81" s="38">
        <f t="shared" si="10"/>
        <v>8.851377298111314E-2</v>
      </c>
      <c r="L81" s="33">
        <v>0</v>
      </c>
      <c r="M81" s="38">
        <f t="shared" si="11"/>
        <v>0</v>
      </c>
      <c r="N81" s="33">
        <f t="shared" si="12"/>
        <v>1830419</v>
      </c>
      <c r="O81" s="38">
        <f t="shared" si="13"/>
        <v>0.45941369140992661</v>
      </c>
      <c r="P81" s="33">
        <v>227730</v>
      </c>
      <c r="Q81" s="33">
        <v>3782250</v>
      </c>
      <c r="R81" s="33">
        <v>3758300</v>
      </c>
      <c r="S81" s="33">
        <v>1659711</v>
      </c>
      <c r="T81" s="38">
        <f t="shared" si="14"/>
        <v>0.4416121650746348</v>
      </c>
      <c r="U81" s="38">
        <f t="shared" si="15"/>
        <v>0.54859263162517014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223680</v>
      </c>
      <c r="K82" s="38">
        <f t="shared" si="10"/>
        <v>0.20807441860465117</v>
      </c>
      <c r="L82" s="33">
        <v>0</v>
      </c>
      <c r="M82" s="38">
        <f t="shared" si="11"/>
        <v>0</v>
      </c>
      <c r="N82" s="33">
        <f t="shared" si="12"/>
        <v>471700</v>
      </c>
      <c r="O82" s="38">
        <f t="shared" si="13"/>
        <v>0.43879069767441858</v>
      </c>
      <c r="P82" s="33">
        <v>-39300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-6.6916030534351147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7261615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992440</v>
      </c>
      <c r="K84" s="39">
        <f t="shared" si="10"/>
        <v>0.13666932218246217</v>
      </c>
      <c r="L84" s="34">
        <f>SUM(L79:L83)</f>
        <v>0</v>
      </c>
      <c r="M84" s="39">
        <f t="shared" si="11"/>
        <v>0</v>
      </c>
      <c r="N84" s="34">
        <f t="shared" si="12"/>
        <v>3591673</v>
      </c>
      <c r="O84" s="39">
        <f t="shared" si="13"/>
        <v>0.49461077184620778</v>
      </c>
      <c r="P84" s="34">
        <f>SUM(P79:P83)</f>
        <v>570325</v>
      </c>
      <c r="Q84" s="34">
        <f>SUM(Q79:Q83)</f>
        <v>6323750</v>
      </c>
      <c r="R84" s="34">
        <f>SUM(R79:R83)</f>
        <v>6171232</v>
      </c>
      <c r="S84" s="34">
        <f>SUM(S79:S83)</f>
        <v>2673971</v>
      </c>
      <c r="T84" s="39">
        <f t="shared" si="14"/>
        <v>0.43329613924739824</v>
      </c>
      <c r="U84" s="39">
        <f t="shared" si="15"/>
        <v>0.74013062727392276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59386944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11975705</v>
      </c>
      <c r="K85" s="39">
        <f t="shared" si="10"/>
        <v>0.20165551876183424</v>
      </c>
      <c r="L85" s="34">
        <f>SUM(L57,L59:L62,L64:L69,L71:L77,L79:L83)</f>
        <v>0</v>
      </c>
      <c r="M85" s="39">
        <f t="shared" si="11"/>
        <v>0</v>
      </c>
      <c r="N85" s="34">
        <f t="shared" si="12"/>
        <v>60508228</v>
      </c>
      <c r="O85" s="39">
        <f t="shared" si="13"/>
        <v>1.0188809850191989</v>
      </c>
      <c r="P85" s="34">
        <f>SUM(P57,P59:P62,P64:P69,P71:P77,P79:P83)</f>
        <v>15501667</v>
      </c>
      <c r="Q85" s="34">
        <f>SUM(Q57,Q59:Q62,Q64:Q69,Q71:Q77,Q79:Q83)</f>
        <v>63802112</v>
      </c>
      <c r="R85" s="34">
        <f>SUM(R57,R59:R62,R64:R69,R71:R77,R79:R83)</f>
        <v>66017521</v>
      </c>
      <c r="S85" s="34">
        <f>SUM(S57,S59:S62,S64:S69,S71:S77,S79:S83)</f>
        <v>51237308</v>
      </c>
      <c r="T85" s="39">
        <f t="shared" si="14"/>
        <v>0.77611681298969104</v>
      </c>
      <c r="U85" s="39">
        <f t="shared" si="15"/>
        <v>-0.22745695672600885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174170752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50953151</v>
      </c>
      <c r="K88" s="38">
        <f t="shared" ref="K88:K99" si="18">IF(($E88      =0),0,($J88      /$E88      ))</f>
        <v>0.29254711491398971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96281296</v>
      </c>
      <c r="O88" s="38">
        <f t="shared" ref="O88:O99" si="21">IF(($E88      =0),0,($N88      /$E88      ))</f>
        <v>0.55279830220862802</v>
      </c>
      <c r="P88" s="33">
        <v>11545561</v>
      </c>
      <c r="Q88" s="33">
        <v>53782400</v>
      </c>
      <c r="R88" s="33">
        <v>53782400</v>
      </c>
      <c r="S88" s="33">
        <v>41977259</v>
      </c>
      <c r="T88" s="38">
        <f t="shared" ref="T88:T99" si="22">IF(($R88      =0),0,($S88      /$R88      ))</f>
        <v>0.78050178125185932</v>
      </c>
      <c r="U88" s="38">
        <f t="shared" ref="U88:U99" si="23">IF(($P88      =0),0,(($J88      /$P88      )-1))</f>
        <v>3.4132243552305512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468201000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31738539</v>
      </c>
      <c r="K89" s="38">
        <f t="shared" si="18"/>
        <v>6.7788276829823094E-2</v>
      </c>
      <c r="L89" s="33">
        <v>0</v>
      </c>
      <c r="M89" s="38">
        <f t="shared" si="19"/>
        <v>0</v>
      </c>
      <c r="N89" s="33">
        <f t="shared" si="20"/>
        <v>102616782</v>
      </c>
      <c r="O89" s="38">
        <f t="shared" si="21"/>
        <v>0.21917249642781625</v>
      </c>
      <c r="P89" s="33">
        <v>26079586</v>
      </c>
      <c r="Q89" s="33">
        <v>313207100</v>
      </c>
      <c r="R89" s="33">
        <v>313304400</v>
      </c>
      <c r="S89" s="33">
        <v>80909303</v>
      </c>
      <c r="T89" s="38">
        <f t="shared" si="22"/>
        <v>0.25824502624284879</v>
      </c>
      <c r="U89" s="38">
        <f t="shared" si="23"/>
        <v>0.21698783868731653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206010184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15493304</v>
      </c>
      <c r="K90" s="38">
        <f t="shared" si="18"/>
        <v>7.5206495616740962E-2</v>
      </c>
      <c r="L90" s="33">
        <v>0</v>
      </c>
      <c r="M90" s="38">
        <f t="shared" si="19"/>
        <v>0</v>
      </c>
      <c r="N90" s="33">
        <f t="shared" si="20"/>
        <v>53925746</v>
      </c>
      <c r="O90" s="38">
        <f t="shared" si="21"/>
        <v>0.26176252529340976</v>
      </c>
      <c r="P90" s="33">
        <v>15167570</v>
      </c>
      <c r="Q90" s="33">
        <v>66708390</v>
      </c>
      <c r="R90" s="33">
        <v>66393059</v>
      </c>
      <c r="S90" s="33">
        <v>70731490</v>
      </c>
      <c r="T90" s="38">
        <f t="shared" si="22"/>
        <v>1.0653446469456995</v>
      </c>
      <c r="U90" s="38">
        <f t="shared" si="23"/>
        <v>2.1475687931554077E-2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848381936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98184994</v>
      </c>
      <c r="K91" s="39">
        <f t="shared" si="18"/>
        <v>0.11573206575204591</v>
      </c>
      <c r="L91" s="34">
        <f>SUM(L88:L90)</f>
        <v>0</v>
      </c>
      <c r="M91" s="39">
        <f t="shared" si="19"/>
        <v>0</v>
      </c>
      <c r="N91" s="34">
        <f t="shared" si="20"/>
        <v>252823824</v>
      </c>
      <c r="O91" s="39">
        <f t="shared" si="21"/>
        <v>0.29800708062223524</v>
      </c>
      <c r="P91" s="34">
        <f>SUM(P88:P90)</f>
        <v>52792717</v>
      </c>
      <c r="Q91" s="34">
        <f>SUM(Q88:Q90)</f>
        <v>433697890</v>
      </c>
      <c r="R91" s="34">
        <f>SUM(R88:R90)</f>
        <v>433479859</v>
      </c>
      <c r="S91" s="34">
        <f>SUM(S88:S90)</f>
        <v>193618052</v>
      </c>
      <c r="T91" s="39">
        <f t="shared" si="22"/>
        <v>0.44665985738451575</v>
      </c>
      <c r="U91" s="39">
        <f t="shared" si="23"/>
        <v>0.85982081581442382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949277814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153737738</v>
      </c>
      <c r="K92" s="38">
        <f t="shared" si="18"/>
        <v>0.16195231336144975</v>
      </c>
      <c r="L92" s="33">
        <v>0</v>
      </c>
      <c r="M92" s="38">
        <f t="shared" si="19"/>
        <v>0</v>
      </c>
      <c r="N92" s="33">
        <f t="shared" si="20"/>
        <v>815596398</v>
      </c>
      <c r="O92" s="38">
        <f t="shared" si="21"/>
        <v>0.8591756659341877</v>
      </c>
      <c r="P92" s="33">
        <v>472948646</v>
      </c>
      <c r="Q92" s="33">
        <v>905778570</v>
      </c>
      <c r="R92" s="33">
        <v>1028760674</v>
      </c>
      <c r="S92" s="33">
        <v>864646731</v>
      </c>
      <c r="T92" s="38">
        <f t="shared" si="22"/>
        <v>0.84047412858240733</v>
      </c>
      <c r="U92" s="38">
        <f t="shared" si="23"/>
        <v>-0.6749377774939227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650926</v>
      </c>
      <c r="K93" s="38">
        <f t="shared" si="18"/>
        <v>0.20759316044693416</v>
      </c>
      <c r="L93" s="33">
        <v>0</v>
      </c>
      <c r="M93" s="38">
        <f t="shared" si="19"/>
        <v>0</v>
      </c>
      <c r="N93" s="33">
        <f t="shared" si="20"/>
        <v>2509377</v>
      </c>
      <c r="O93" s="38">
        <f t="shared" si="21"/>
        <v>0.80028989805730033</v>
      </c>
      <c r="P93" s="33">
        <v>638106</v>
      </c>
      <c r="Q93" s="33">
        <v>2868261</v>
      </c>
      <c r="R93" s="33">
        <v>2676366</v>
      </c>
      <c r="S93" s="33">
        <v>2083371</v>
      </c>
      <c r="T93" s="38">
        <f t="shared" si="22"/>
        <v>0.77843277040584136</v>
      </c>
      <c r="U93" s="38">
        <f t="shared" si="23"/>
        <v>2.0090705932870101E-2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272434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68087</v>
      </c>
      <c r="K94" s="38">
        <f t="shared" si="18"/>
        <v>0.24992108180329914</v>
      </c>
      <c r="L94" s="33">
        <v>0</v>
      </c>
      <c r="M94" s="38">
        <f t="shared" si="19"/>
        <v>0</v>
      </c>
      <c r="N94" s="33">
        <f t="shared" si="20"/>
        <v>204327</v>
      </c>
      <c r="O94" s="38">
        <f t="shared" si="21"/>
        <v>0.75000550592070003</v>
      </c>
      <c r="P94" s="33">
        <v>67974</v>
      </c>
      <c r="Q94" s="33">
        <v>203718</v>
      </c>
      <c r="R94" s="33">
        <v>247425</v>
      </c>
      <c r="S94" s="33">
        <v>191688</v>
      </c>
      <c r="T94" s="38">
        <f t="shared" si="22"/>
        <v>0.77473173688996666</v>
      </c>
      <c r="U94" s="38">
        <f t="shared" si="23"/>
        <v>1.6624003295377943E-3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2167674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-30931</v>
      </c>
      <c r="K95" s="38">
        <f t="shared" si="18"/>
        <v>-1.4269212067866294E-2</v>
      </c>
      <c r="L95" s="33">
        <v>0</v>
      </c>
      <c r="M95" s="38">
        <f t="shared" si="19"/>
        <v>0</v>
      </c>
      <c r="N95" s="33">
        <f t="shared" si="20"/>
        <v>1696779</v>
      </c>
      <c r="O95" s="38">
        <f t="shared" si="21"/>
        <v>0.78276484379108668</v>
      </c>
      <c r="P95" s="33">
        <v>737000</v>
      </c>
      <c r="Q95" s="33">
        <v>18281000</v>
      </c>
      <c r="R95" s="33">
        <v>1856000</v>
      </c>
      <c r="S95" s="33">
        <v>2456000</v>
      </c>
      <c r="T95" s="38">
        <f t="shared" si="22"/>
        <v>1.3232758620689655</v>
      </c>
      <c r="U95" s="38">
        <f t="shared" si="23"/>
        <v>-1.0419687924016283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954853507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154425820</v>
      </c>
      <c r="K96" s="39">
        <f t="shared" si="18"/>
        <v>0.16172723760022803</v>
      </c>
      <c r="L96" s="34">
        <f>SUM(L92:L95)</f>
        <v>0</v>
      </c>
      <c r="M96" s="39">
        <f t="shared" si="19"/>
        <v>0</v>
      </c>
      <c r="N96" s="34">
        <f t="shared" si="20"/>
        <v>820006881</v>
      </c>
      <c r="O96" s="39">
        <f t="shared" si="21"/>
        <v>0.85877768159048085</v>
      </c>
      <c r="P96" s="34">
        <f>SUM(P92:P95)</f>
        <v>474391726</v>
      </c>
      <c r="Q96" s="34">
        <f>SUM(Q92:Q95)</f>
        <v>927131549</v>
      </c>
      <c r="R96" s="34">
        <f>SUM(R92:R95)</f>
        <v>1033540465</v>
      </c>
      <c r="S96" s="34">
        <f>SUM(S92:S95)</f>
        <v>869377790</v>
      </c>
      <c r="T96" s="39">
        <f t="shared" si="22"/>
        <v>0.84116473369042211</v>
      </c>
      <c r="U96" s="39">
        <f t="shared" si="23"/>
        <v>-0.67447615222530244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26294858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6336322</v>
      </c>
      <c r="K97" s="38">
        <f t="shared" si="18"/>
        <v>0.24097190408862448</v>
      </c>
      <c r="L97" s="33">
        <v>0</v>
      </c>
      <c r="M97" s="38">
        <f t="shared" si="19"/>
        <v>0</v>
      </c>
      <c r="N97" s="33">
        <f t="shared" si="20"/>
        <v>17260796</v>
      </c>
      <c r="O97" s="38">
        <f t="shared" si="21"/>
        <v>0.65643237168270696</v>
      </c>
      <c r="P97" s="33">
        <v>5128715</v>
      </c>
      <c r="Q97" s="33">
        <v>18086237</v>
      </c>
      <c r="R97" s="33">
        <v>22134236</v>
      </c>
      <c r="S97" s="33">
        <v>17407688</v>
      </c>
      <c r="T97" s="38">
        <f t="shared" si="22"/>
        <v>0.78645985341441194</v>
      </c>
      <c r="U97" s="38">
        <f t="shared" si="23"/>
        <v>0.23545995439403433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4158165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684695</v>
      </c>
      <c r="K98" s="38">
        <f t="shared" si="18"/>
        <v>0.16466277793209264</v>
      </c>
      <c r="L98" s="33">
        <v>0</v>
      </c>
      <c r="M98" s="38">
        <f t="shared" si="19"/>
        <v>0</v>
      </c>
      <c r="N98" s="33">
        <f t="shared" si="20"/>
        <v>1195861</v>
      </c>
      <c r="O98" s="38">
        <f t="shared" si="21"/>
        <v>0.28759344566653799</v>
      </c>
      <c r="P98" s="33">
        <v>222425</v>
      </c>
      <c r="Q98" s="33">
        <v>3660428</v>
      </c>
      <c r="R98" s="33">
        <v>4234936</v>
      </c>
      <c r="S98" s="33">
        <v>4946063</v>
      </c>
      <c r="T98" s="38">
        <f t="shared" si="22"/>
        <v>1.1679191846110544</v>
      </c>
      <c r="U98" s="38">
        <f t="shared" si="23"/>
        <v>2.0783185343374173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8590556</v>
      </c>
      <c r="K99" s="38">
        <f t="shared" si="18"/>
        <v>0.21664947621884934</v>
      </c>
      <c r="L99" s="33">
        <v>0</v>
      </c>
      <c r="M99" s="38">
        <f t="shared" si="19"/>
        <v>0</v>
      </c>
      <c r="N99" s="33">
        <f t="shared" si="20"/>
        <v>30067403</v>
      </c>
      <c r="O99" s="38">
        <f t="shared" si="21"/>
        <v>0.7582846920747689</v>
      </c>
      <c r="P99" s="33">
        <v>13708784</v>
      </c>
      <c r="Q99" s="33">
        <v>32874523</v>
      </c>
      <c r="R99" s="33">
        <v>38226451</v>
      </c>
      <c r="S99" s="33">
        <v>22221454</v>
      </c>
      <c r="T99" s="38">
        <f t="shared" si="22"/>
        <v>0.58131093571830672</v>
      </c>
      <c r="U99" s="38">
        <f t="shared" si="23"/>
        <v>-0.37335390214040864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20765867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12238790</v>
      </c>
      <c r="K100" s="38">
        <f>IF(($E100     =0),0,($J100     /$E100     ))</f>
        <v>0.58937052808823254</v>
      </c>
      <c r="L100" s="33">
        <v>0</v>
      </c>
      <c r="M100" s="38">
        <f>IF(($E100     =0),0,($L100     /$E100     ))</f>
        <v>0</v>
      </c>
      <c r="N100" s="33">
        <f>$F100     +$H100     +$J100</f>
        <v>21813289</v>
      </c>
      <c r="O100" s="38">
        <f>IF(($E100     =0),0,($N100     /$E100     ))</f>
        <v>1.0504395987896868</v>
      </c>
      <c r="P100" s="33">
        <v>5145210</v>
      </c>
      <c r="Q100" s="33">
        <v>22307140</v>
      </c>
      <c r="R100" s="33">
        <v>21727140</v>
      </c>
      <c r="S100" s="33">
        <v>21157140</v>
      </c>
      <c r="T100" s="38">
        <f>IF(($R100     =0),0,($S100     /$R100     ))</f>
        <v>0.9737655301157907</v>
      </c>
      <c r="U100" s="38">
        <f>IF(($P100     =0),0,(($J100     /$P100     )-1))</f>
        <v>1.3786764777336589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90870756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27850363</v>
      </c>
      <c r="K101" s="39">
        <f>IF(($E101     =0),0,($J101     /$E101     ))</f>
        <v>0.30648323207523442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70337349</v>
      </c>
      <c r="O101" s="39">
        <f>IF(($E101     =0),0,($N101     /$E101     ))</f>
        <v>0.77403723811871883</v>
      </c>
      <c r="P101" s="34">
        <f>SUM(P97:P100)</f>
        <v>24205134</v>
      </c>
      <c r="Q101" s="34">
        <f>SUM(Q97:Q100)</f>
        <v>76928328</v>
      </c>
      <c r="R101" s="34">
        <f>SUM(R97:R100)</f>
        <v>86322763</v>
      </c>
      <c r="S101" s="34">
        <f>SUM(S97:S100)</f>
        <v>65732345</v>
      </c>
      <c r="T101" s="39">
        <f>IF(($R101     =0),0,($S101     /$R101     ))</f>
        <v>0.76147174529156347</v>
      </c>
      <c r="U101" s="39">
        <f>IF(($P101     =0),0,(($J101     /$P101     )-1))</f>
        <v>0.15059734847987216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1894106199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280461177</v>
      </c>
      <c r="K102" s="39">
        <f>IF(($E102     =0),0,($J102     /$E102     ))</f>
        <v>0.14807046043567698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1143168054</v>
      </c>
      <c r="O102" s="39">
        <f>IF(($E102     =0),0,($N102     /$E102     ))</f>
        <v>0.60353957692738647</v>
      </c>
      <c r="P102" s="34">
        <f>SUM(P88:P90,P92:P95,P97:P100)</f>
        <v>551389577</v>
      </c>
      <c r="Q102" s="34">
        <f>SUM(Q88:Q90,Q92:Q95,Q97:Q100)</f>
        <v>1437757767</v>
      </c>
      <c r="R102" s="34">
        <f>SUM(R88:R90,R92:R95,R97:R100)</f>
        <v>1553343087</v>
      </c>
      <c r="S102" s="34">
        <f>SUM(S88:S90,S92:S95,S97:S100)</f>
        <v>1128728187</v>
      </c>
      <c r="T102" s="39">
        <f>IF(($R102     =0),0,($S102     /$R102     ))</f>
        <v>0.72664448469007159</v>
      </c>
      <c r="U102" s="39">
        <f>IF(($P102     =0),0,(($J102     /$P102     )-1))</f>
        <v>-0.49135567899935118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345359484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5471408</v>
      </c>
      <c r="K105" s="38">
        <f t="shared" ref="K105:K136" si="26">IF(($E105     =0),0,($J105     /$E105     ))</f>
        <v>1.5842645861724763E-2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18391776</v>
      </c>
      <c r="O105" s="38">
        <f t="shared" ref="O105:O136" si="29">IF(($E105     =0),0,($N105     /$E105     ))</f>
        <v>5.3254005904178385E-2</v>
      </c>
      <c r="P105" s="33">
        <v>4228421</v>
      </c>
      <c r="Q105" s="33">
        <v>41701510</v>
      </c>
      <c r="R105" s="33">
        <v>39003234</v>
      </c>
      <c r="S105" s="33">
        <v>8584712</v>
      </c>
      <c r="T105" s="38">
        <f t="shared" ref="T105:T136" si="30">IF(($R105     =0),0,($S105     /$R105     ))</f>
        <v>0.22010256893056612</v>
      </c>
      <c r="U105" s="38">
        <f t="shared" ref="U105:U136" si="31">IF(($P105     =0),0,(($J105     /$P105     )-1))</f>
        <v>0.29396008580980948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345359484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5471408</v>
      </c>
      <c r="K106" s="39">
        <f t="shared" si="26"/>
        <v>1.5842645861724763E-2</v>
      </c>
      <c r="L106" s="34">
        <f>L105</f>
        <v>0</v>
      </c>
      <c r="M106" s="39">
        <f t="shared" si="27"/>
        <v>0</v>
      </c>
      <c r="N106" s="34">
        <f t="shared" si="28"/>
        <v>18391776</v>
      </c>
      <c r="O106" s="39">
        <f t="shared" si="29"/>
        <v>5.3254005904178385E-2</v>
      </c>
      <c r="P106" s="34">
        <f>P105</f>
        <v>4228421</v>
      </c>
      <c r="Q106" s="34">
        <f>Q105</f>
        <v>41701510</v>
      </c>
      <c r="R106" s="34">
        <f>R105</f>
        <v>39003234</v>
      </c>
      <c r="S106" s="34">
        <f>S105</f>
        <v>8584712</v>
      </c>
      <c r="T106" s="39">
        <f t="shared" si="30"/>
        <v>0.22010256893056612</v>
      </c>
      <c r="U106" s="39">
        <f t="shared" si="31"/>
        <v>0.29396008580980948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2514464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643408</v>
      </c>
      <c r="K107" s="38">
        <f t="shared" si="26"/>
        <v>0.25588276467668658</v>
      </c>
      <c r="L107" s="33">
        <v>0</v>
      </c>
      <c r="M107" s="38">
        <f t="shared" si="27"/>
        <v>0</v>
      </c>
      <c r="N107" s="33">
        <f t="shared" si="28"/>
        <v>2462335</v>
      </c>
      <c r="O107" s="38">
        <f t="shared" si="29"/>
        <v>0.97926834506280469</v>
      </c>
      <c r="P107" s="33">
        <v>405990</v>
      </c>
      <c r="Q107" s="33">
        <v>3326160</v>
      </c>
      <c r="R107" s="33">
        <v>2456396</v>
      </c>
      <c r="S107" s="33">
        <v>1673487</v>
      </c>
      <c r="T107" s="38">
        <f t="shared" si="30"/>
        <v>0.68127736733002331</v>
      </c>
      <c r="U107" s="38">
        <f t="shared" si="31"/>
        <v>0.58478780265523778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5031056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441956</v>
      </c>
      <c r="K108" s="38">
        <f t="shared" si="26"/>
        <v>8.7845573573420765E-2</v>
      </c>
      <c r="L108" s="33">
        <v>0</v>
      </c>
      <c r="M108" s="38">
        <f t="shared" si="27"/>
        <v>0</v>
      </c>
      <c r="N108" s="33">
        <f t="shared" si="28"/>
        <v>1198008</v>
      </c>
      <c r="O108" s="38">
        <f t="shared" si="29"/>
        <v>0.23812257307412202</v>
      </c>
      <c r="P108" s="33">
        <v>3695</v>
      </c>
      <c r="Q108" s="33">
        <v>5721206</v>
      </c>
      <c r="R108" s="33">
        <v>5727206</v>
      </c>
      <c r="S108" s="33">
        <v>12991</v>
      </c>
      <c r="T108" s="38">
        <f t="shared" si="30"/>
        <v>2.268296268721607E-3</v>
      </c>
      <c r="U108" s="38">
        <f t="shared" si="31"/>
        <v>118.60920162381596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17801790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7523588</v>
      </c>
      <c r="K109" s="38">
        <f t="shared" si="26"/>
        <v>0.42263098261466964</v>
      </c>
      <c r="L109" s="33">
        <v>0</v>
      </c>
      <c r="M109" s="38">
        <f t="shared" si="27"/>
        <v>0</v>
      </c>
      <c r="N109" s="33">
        <f t="shared" si="28"/>
        <v>18078104</v>
      </c>
      <c r="O109" s="38">
        <f t="shared" si="29"/>
        <v>1.0155216975371577</v>
      </c>
      <c r="P109" s="33">
        <v>6892566</v>
      </c>
      <c r="Q109" s="33">
        <v>10617720</v>
      </c>
      <c r="R109" s="33">
        <v>10517720</v>
      </c>
      <c r="S109" s="33">
        <v>15742265</v>
      </c>
      <c r="T109" s="38">
        <f t="shared" si="30"/>
        <v>1.4967374107696345</v>
      </c>
      <c r="U109" s="38">
        <f t="shared" si="31"/>
        <v>9.1551100127296614E-2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2168741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246033</v>
      </c>
      <c r="K110" s="38">
        <f t="shared" si="26"/>
        <v>0.11344508173175127</v>
      </c>
      <c r="L110" s="33">
        <v>0</v>
      </c>
      <c r="M110" s="38">
        <f t="shared" si="27"/>
        <v>0</v>
      </c>
      <c r="N110" s="33">
        <f t="shared" si="28"/>
        <v>886644</v>
      </c>
      <c r="O110" s="38">
        <f t="shared" si="29"/>
        <v>0.4088289011919819</v>
      </c>
      <c r="P110" s="33">
        <v>171577</v>
      </c>
      <c r="Q110" s="33">
        <v>9802004</v>
      </c>
      <c r="R110" s="33">
        <v>3256399</v>
      </c>
      <c r="S110" s="33">
        <v>1495782</v>
      </c>
      <c r="T110" s="38">
        <f t="shared" si="30"/>
        <v>0.45933621770550842</v>
      </c>
      <c r="U110" s="38">
        <f t="shared" si="31"/>
        <v>0.43395093747996527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49023616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100111</v>
      </c>
      <c r="K111" s="38">
        <f t="shared" si="26"/>
        <v>2.0420974250451047E-3</v>
      </c>
      <c r="L111" s="33">
        <v>0</v>
      </c>
      <c r="M111" s="38">
        <f t="shared" si="27"/>
        <v>0</v>
      </c>
      <c r="N111" s="33">
        <f t="shared" si="28"/>
        <v>649814</v>
      </c>
      <c r="O111" s="38">
        <f t="shared" si="29"/>
        <v>1.3255121776410781E-2</v>
      </c>
      <c r="P111" s="33">
        <v>458548</v>
      </c>
      <c r="Q111" s="33">
        <v>51447930</v>
      </c>
      <c r="R111" s="33">
        <v>52820899</v>
      </c>
      <c r="S111" s="33">
        <v>2529488</v>
      </c>
      <c r="T111" s="38">
        <f t="shared" si="30"/>
        <v>4.7888014931362681E-2</v>
      </c>
      <c r="U111" s="38">
        <f t="shared" si="31"/>
        <v>-0.7816782539668693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76539667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8955096</v>
      </c>
      <c r="K112" s="39">
        <f t="shared" si="26"/>
        <v>0.11699941156002155</v>
      </c>
      <c r="L112" s="34">
        <f>SUM(L107:L111)</f>
        <v>0</v>
      </c>
      <c r="M112" s="39">
        <f t="shared" si="27"/>
        <v>0</v>
      </c>
      <c r="N112" s="34">
        <f t="shared" si="28"/>
        <v>23274905</v>
      </c>
      <c r="O112" s="39">
        <f t="shared" si="29"/>
        <v>0.30408944684852102</v>
      </c>
      <c r="P112" s="34">
        <f>SUM(P107:P111)</f>
        <v>7932376</v>
      </c>
      <c r="Q112" s="34">
        <f>SUM(Q107:Q111)</f>
        <v>80915020</v>
      </c>
      <c r="R112" s="34">
        <f>SUM(R107:R111)</f>
        <v>74778620</v>
      </c>
      <c r="S112" s="34">
        <f>SUM(S107:S111)</f>
        <v>21454013</v>
      </c>
      <c r="T112" s="39">
        <f t="shared" si="30"/>
        <v>0.28690036002269098</v>
      </c>
      <c r="U112" s="39">
        <f t="shared" si="31"/>
        <v>0.12892984397108753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5083738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356776</v>
      </c>
      <c r="K114" s="38">
        <f t="shared" si="26"/>
        <v>7.0179855846229683E-2</v>
      </c>
      <c r="L114" s="33">
        <v>0</v>
      </c>
      <c r="M114" s="38">
        <f t="shared" si="27"/>
        <v>0</v>
      </c>
      <c r="N114" s="33">
        <f t="shared" si="28"/>
        <v>1435518</v>
      </c>
      <c r="O114" s="38">
        <f t="shared" si="29"/>
        <v>0.28237450474434361</v>
      </c>
      <c r="P114" s="33">
        <v>328838</v>
      </c>
      <c r="Q114" s="33">
        <v>5697182</v>
      </c>
      <c r="R114" s="33">
        <v>2843732</v>
      </c>
      <c r="S114" s="33">
        <v>1451314</v>
      </c>
      <c r="T114" s="38">
        <f t="shared" si="30"/>
        <v>0.51035540620564812</v>
      </c>
      <c r="U114" s="38">
        <f t="shared" si="31"/>
        <v>8.4959767423472998E-2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1892800</v>
      </c>
      <c r="Q115" s="33">
        <v>1211000</v>
      </c>
      <c r="R115" s="33">
        <v>0</v>
      </c>
      <c r="S115" s="33">
        <v>8863600</v>
      </c>
      <c r="T115" s="38">
        <f t="shared" si="30"/>
        <v>0</v>
      </c>
      <c r="U115" s="38">
        <f t="shared" si="31"/>
        <v>-1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11505768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3031285</v>
      </c>
      <c r="K116" s="38">
        <f t="shared" si="26"/>
        <v>0.26345785870182675</v>
      </c>
      <c r="L116" s="33">
        <v>0</v>
      </c>
      <c r="M116" s="38">
        <f t="shared" si="27"/>
        <v>0</v>
      </c>
      <c r="N116" s="33">
        <f t="shared" si="28"/>
        <v>11748320</v>
      </c>
      <c r="O116" s="38">
        <f t="shared" si="29"/>
        <v>1.0210809048122647</v>
      </c>
      <c r="P116" s="33">
        <v>2670579</v>
      </c>
      <c r="Q116" s="33">
        <v>11806750</v>
      </c>
      <c r="R116" s="33">
        <v>12116750</v>
      </c>
      <c r="S116" s="33">
        <v>12240480</v>
      </c>
      <c r="T116" s="38">
        <f t="shared" si="30"/>
        <v>1.0102114841025853</v>
      </c>
      <c r="U116" s="38">
        <f t="shared" si="31"/>
        <v>0.13506659042851754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3967239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-26854728</v>
      </c>
      <c r="K117" s="38">
        <f t="shared" si="26"/>
        <v>-6.7691228080788681</v>
      </c>
      <c r="L117" s="33">
        <v>0</v>
      </c>
      <c r="M117" s="38">
        <f t="shared" si="27"/>
        <v>0</v>
      </c>
      <c r="N117" s="33">
        <f t="shared" si="28"/>
        <v>-23976376</v>
      </c>
      <c r="O117" s="38">
        <f t="shared" si="29"/>
        <v>-6.0435925337495418</v>
      </c>
      <c r="P117" s="33">
        <v>4347380</v>
      </c>
      <c r="Q117" s="33">
        <v>5580196</v>
      </c>
      <c r="R117" s="33">
        <v>5580196</v>
      </c>
      <c r="S117" s="33">
        <v>14048854</v>
      </c>
      <c r="T117" s="38">
        <f t="shared" si="30"/>
        <v>2.5176273378211089</v>
      </c>
      <c r="U117" s="38">
        <f t="shared" si="31"/>
        <v>-7.1772212228974697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955301</v>
      </c>
      <c r="K118" s="38">
        <f t="shared" si="26"/>
        <v>1.0157654544410584</v>
      </c>
      <c r="L118" s="33">
        <v>0</v>
      </c>
      <c r="M118" s="38">
        <f t="shared" si="27"/>
        <v>0</v>
      </c>
      <c r="N118" s="33">
        <f t="shared" si="28"/>
        <v>1433185</v>
      </c>
      <c r="O118" s="38">
        <f t="shared" si="29"/>
        <v>1.5238964607208705</v>
      </c>
      <c r="P118" s="33">
        <v>20959</v>
      </c>
      <c r="Q118" s="33">
        <v>938955</v>
      </c>
      <c r="R118" s="33">
        <v>2465166</v>
      </c>
      <c r="S118" s="33">
        <v>2391785</v>
      </c>
      <c r="T118" s="38">
        <f t="shared" si="30"/>
        <v>0.97023283624713308</v>
      </c>
      <c r="U118" s="38">
        <f t="shared" si="31"/>
        <v>44.579512381315901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2582947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277607</v>
      </c>
      <c r="K119" s="38">
        <f t="shared" si="26"/>
        <v>0.1074768471826948</v>
      </c>
      <c r="L119" s="33">
        <v>0</v>
      </c>
      <c r="M119" s="38">
        <f t="shared" si="27"/>
        <v>0</v>
      </c>
      <c r="N119" s="33">
        <f t="shared" si="28"/>
        <v>1716630</v>
      </c>
      <c r="O119" s="38">
        <f t="shared" si="29"/>
        <v>0.66460132554016793</v>
      </c>
      <c r="P119" s="33">
        <v>1850902</v>
      </c>
      <c r="Q119" s="33">
        <v>2727163</v>
      </c>
      <c r="R119" s="33">
        <v>3370673</v>
      </c>
      <c r="S119" s="33">
        <v>3007489</v>
      </c>
      <c r="T119" s="38">
        <f t="shared" si="30"/>
        <v>0.8922517847326038</v>
      </c>
      <c r="U119" s="38">
        <f t="shared" si="31"/>
        <v>-0.85001528984246599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11735423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307970</v>
      </c>
      <c r="K120" s="38">
        <f t="shared" si="26"/>
        <v>2.6242769434045965E-2</v>
      </c>
      <c r="L120" s="33">
        <v>0</v>
      </c>
      <c r="M120" s="38">
        <f t="shared" si="27"/>
        <v>0</v>
      </c>
      <c r="N120" s="33">
        <f t="shared" si="28"/>
        <v>9833290</v>
      </c>
      <c r="O120" s="38">
        <f t="shared" si="29"/>
        <v>0.83791525878530326</v>
      </c>
      <c r="P120" s="33">
        <v>5137179</v>
      </c>
      <c r="Q120" s="33">
        <v>9428346</v>
      </c>
      <c r="R120" s="33">
        <v>9428346</v>
      </c>
      <c r="S120" s="33">
        <v>5137179</v>
      </c>
      <c r="T120" s="38">
        <f t="shared" si="30"/>
        <v>0.54486534541689502</v>
      </c>
      <c r="U120" s="38">
        <f t="shared" si="31"/>
        <v>-0.94005075548272699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36951589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-21925789</v>
      </c>
      <c r="K121" s="39">
        <f t="shared" si="26"/>
        <v>-0.59336525419786412</v>
      </c>
      <c r="L121" s="34">
        <f>SUM(L113:L120)</f>
        <v>0</v>
      </c>
      <c r="M121" s="39">
        <f t="shared" si="27"/>
        <v>0</v>
      </c>
      <c r="N121" s="34">
        <f t="shared" si="28"/>
        <v>5630289</v>
      </c>
      <c r="O121" s="39">
        <f t="shared" si="29"/>
        <v>0.15236933383297807</v>
      </c>
      <c r="P121" s="34">
        <f>SUM(P113:P120)</f>
        <v>16248637</v>
      </c>
      <c r="Q121" s="34">
        <f>SUM(Q113:Q120)</f>
        <v>37389592</v>
      </c>
      <c r="R121" s="34">
        <f>SUM(R113:R120)</f>
        <v>35804863</v>
      </c>
      <c r="S121" s="34">
        <f>SUM(S113:S120)</f>
        <v>47140701</v>
      </c>
      <c r="T121" s="39">
        <f t="shared" si="30"/>
        <v>1.3166005131761012</v>
      </c>
      <c r="U121" s="39">
        <f t="shared" si="31"/>
        <v>-2.3493925059683467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1315562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35960</v>
      </c>
      <c r="K122" s="38">
        <f t="shared" si="26"/>
        <v>2.7334325558202501E-2</v>
      </c>
      <c r="L122" s="33">
        <v>0</v>
      </c>
      <c r="M122" s="38">
        <f t="shared" si="27"/>
        <v>0</v>
      </c>
      <c r="N122" s="33">
        <f t="shared" si="28"/>
        <v>193473</v>
      </c>
      <c r="O122" s="38">
        <f t="shared" si="29"/>
        <v>0.14706490458070393</v>
      </c>
      <c r="P122" s="33">
        <v>63812</v>
      </c>
      <c r="Q122" s="33">
        <v>469687</v>
      </c>
      <c r="R122" s="33">
        <v>366687</v>
      </c>
      <c r="S122" s="33">
        <v>199729</v>
      </c>
      <c r="T122" s="38">
        <f t="shared" si="30"/>
        <v>0.54468524927254036</v>
      </c>
      <c r="U122" s="38">
        <f t="shared" si="31"/>
        <v>-0.43646962953676427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194109</v>
      </c>
      <c r="K123" s="38">
        <f t="shared" si="26"/>
        <v>0.90235829540752999</v>
      </c>
      <c r="L123" s="33">
        <v>0</v>
      </c>
      <c r="M123" s="38">
        <f t="shared" si="27"/>
        <v>0</v>
      </c>
      <c r="N123" s="33">
        <f t="shared" si="28"/>
        <v>301617</v>
      </c>
      <c r="O123" s="38">
        <f t="shared" si="29"/>
        <v>1.4021328325112847</v>
      </c>
      <c r="P123" s="33">
        <v>172998</v>
      </c>
      <c r="Q123" s="33">
        <v>0</v>
      </c>
      <c r="R123" s="33">
        <v>0</v>
      </c>
      <c r="S123" s="33">
        <v>339002</v>
      </c>
      <c r="T123" s="38">
        <f t="shared" si="30"/>
        <v>0</v>
      </c>
      <c r="U123" s="38">
        <f t="shared" si="31"/>
        <v>0.12203031248916174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24238553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23053846</v>
      </c>
      <c r="K124" s="38">
        <f t="shared" si="26"/>
        <v>0.95112303114794028</v>
      </c>
      <c r="L124" s="33">
        <v>0</v>
      </c>
      <c r="M124" s="38">
        <f t="shared" si="27"/>
        <v>0</v>
      </c>
      <c r="N124" s="33">
        <f t="shared" si="28"/>
        <v>24869300</v>
      </c>
      <c r="O124" s="38">
        <f t="shared" si="29"/>
        <v>1.0260224692455857</v>
      </c>
      <c r="P124" s="33">
        <v>327823</v>
      </c>
      <c r="Q124" s="33">
        <v>5389692</v>
      </c>
      <c r="R124" s="33">
        <v>7304297</v>
      </c>
      <c r="S124" s="33">
        <v>4046062</v>
      </c>
      <c r="T124" s="38">
        <f t="shared" si="30"/>
        <v>0.55392900918459365</v>
      </c>
      <c r="U124" s="38">
        <f t="shared" si="31"/>
        <v>69.3240651205071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2205875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25769228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23283915</v>
      </c>
      <c r="K126" s="39">
        <f t="shared" si="26"/>
        <v>0.90355500754620977</v>
      </c>
      <c r="L126" s="34">
        <f>SUM(L122:L125)</f>
        <v>0</v>
      </c>
      <c r="M126" s="39">
        <f t="shared" si="27"/>
        <v>0</v>
      </c>
      <c r="N126" s="34">
        <f t="shared" si="28"/>
        <v>25364390</v>
      </c>
      <c r="O126" s="39">
        <f t="shared" si="29"/>
        <v>0.98428986696846332</v>
      </c>
      <c r="P126" s="34">
        <f>SUM(P122:P125)</f>
        <v>564633</v>
      </c>
      <c r="Q126" s="34">
        <f>SUM(Q122:Q125)</f>
        <v>7359379</v>
      </c>
      <c r="R126" s="34">
        <f>SUM(R122:R125)</f>
        <v>9876859</v>
      </c>
      <c r="S126" s="34">
        <f>SUM(S122:S125)</f>
        <v>4584793</v>
      </c>
      <c r="T126" s="39">
        <f t="shared" si="30"/>
        <v>0.46419544918075678</v>
      </c>
      <c r="U126" s="39">
        <f t="shared" si="31"/>
        <v>40.237254995722886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252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891</v>
      </c>
      <c r="O127" s="38">
        <f t="shared" si="29"/>
        <v>0</v>
      </c>
      <c r="P127" s="33">
        <v>409</v>
      </c>
      <c r="Q127" s="33">
        <v>0</v>
      </c>
      <c r="R127" s="33">
        <v>0</v>
      </c>
      <c r="S127" s="33">
        <v>579</v>
      </c>
      <c r="T127" s="38">
        <f t="shared" si="30"/>
        <v>0</v>
      </c>
      <c r="U127" s="38">
        <f t="shared" si="31"/>
        <v>-0.38386308068459662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16900</v>
      </c>
      <c r="K128" s="38">
        <f t="shared" si="26"/>
        <v>6.104124076254596E-2</v>
      </c>
      <c r="L128" s="33">
        <v>0</v>
      </c>
      <c r="M128" s="38">
        <f t="shared" si="27"/>
        <v>0</v>
      </c>
      <c r="N128" s="33">
        <f t="shared" si="28"/>
        <v>44559</v>
      </c>
      <c r="O128" s="38">
        <f t="shared" si="29"/>
        <v>0.16094299687208791</v>
      </c>
      <c r="P128" s="33">
        <v>9988</v>
      </c>
      <c r="Q128" s="33">
        <v>295970</v>
      </c>
      <c r="R128" s="33">
        <v>261189</v>
      </c>
      <c r="S128" s="33">
        <v>201730</v>
      </c>
      <c r="T128" s="38">
        <f t="shared" si="30"/>
        <v>0.77235258758982961</v>
      </c>
      <c r="U128" s="38">
        <f t="shared" si="31"/>
        <v>0.69203043652382856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327011</v>
      </c>
      <c r="Q129" s="33">
        <v>0</v>
      </c>
      <c r="R129" s="33">
        <v>750000</v>
      </c>
      <c r="S129" s="33">
        <v>413268</v>
      </c>
      <c r="T129" s="38">
        <f t="shared" si="30"/>
        <v>0.55102399999999996</v>
      </c>
      <c r="U129" s="38">
        <f t="shared" si="31"/>
        <v>-1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2444138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154106</v>
      </c>
      <c r="K130" s="38">
        <f t="shared" si="26"/>
        <v>6.3051267972594013E-2</v>
      </c>
      <c r="L130" s="33">
        <v>0</v>
      </c>
      <c r="M130" s="38">
        <f t="shared" si="27"/>
        <v>0</v>
      </c>
      <c r="N130" s="33">
        <f t="shared" si="28"/>
        <v>1220218</v>
      </c>
      <c r="O130" s="38">
        <f t="shared" si="29"/>
        <v>0.49924267778660614</v>
      </c>
      <c r="P130" s="33">
        <v>97219</v>
      </c>
      <c r="Q130" s="33">
        <v>4605451</v>
      </c>
      <c r="R130" s="33">
        <v>6790563</v>
      </c>
      <c r="S130" s="33">
        <v>1678634</v>
      </c>
      <c r="T130" s="38">
        <f t="shared" si="30"/>
        <v>0.2472010052774711</v>
      </c>
      <c r="U130" s="38">
        <f t="shared" si="31"/>
        <v>0.58514282187638211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426045</v>
      </c>
      <c r="Q131" s="33">
        <v>0</v>
      </c>
      <c r="R131" s="33">
        <v>7515000</v>
      </c>
      <c r="S131" s="33">
        <v>783317</v>
      </c>
      <c r="T131" s="38">
        <f t="shared" si="30"/>
        <v>0.1042337990685296</v>
      </c>
      <c r="U131" s="38">
        <f t="shared" si="31"/>
        <v>-1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2721000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171258</v>
      </c>
      <c r="K132" s="39">
        <f t="shared" si="26"/>
        <v>6.2939360529217198E-2</v>
      </c>
      <c r="L132" s="34">
        <f>SUM(L127:L131)</f>
        <v>0</v>
      </c>
      <c r="M132" s="39">
        <f t="shared" si="27"/>
        <v>0</v>
      </c>
      <c r="N132" s="34">
        <f t="shared" si="28"/>
        <v>1354462</v>
      </c>
      <c r="O132" s="39">
        <f t="shared" si="29"/>
        <v>0.49778096288129364</v>
      </c>
      <c r="P132" s="34">
        <f>SUM(P127:P131)</f>
        <v>860672</v>
      </c>
      <c r="Q132" s="34">
        <f>SUM(Q127:Q131)</f>
        <v>4901421</v>
      </c>
      <c r="R132" s="34">
        <f>SUM(R127:R131)</f>
        <v>15316752</v>
      </c>
      <c r="S132" s="34">
        <f>SUM(S127:S131)</f>
        <v>3077528</v>
      </c>
      <c r="T132" s="39">
        <f t="shared" si="30"/>
        <v>0.20092562705200162</v>
      </c>
      <c r="U132" s="39">
        <f t="shared" si="31"/>
        <v>-0.80101827409280191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12674092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1471077</v>
      </c>
      <c r="K133" s="38">
        <f t="shared" si="26"/>
        <v>0.11606961666366317</v>
      </c>
      <c r="L133" s="33">
        <v>0</v>
      </c>
      <c r="M133" s="38">
        <f t="shared" si="27"/>
        <v>0</v>
      </c>
      <c r="N133" s="33">
        <f t="shared" si="28"/>
        <v>5143444</v>
      </c>
      <c r="O133" s="38">
        <f t="shared" si="29"/>
        <v>0.40582347043086003</v>
      </c>
      <c r="P133" s="33">
        <v>1691586</v>
      </c>
      <c r="Q133" s="33">
        <v>46956155</v>
      </c>
      <c r="R133" s="33">
        <v>9322150</v>
      </c>
      <c r="S133" s="33">
        <v>3924761</v>
      </c>
      <c r="T133" s="38">
        <f t="shared" si="30"/>
        <v>0.42101457281850219</v>
      </c>
      <c r="U133" s="38">
        <f t="shared" si="31"/>
        <v>-0.13035636379114035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489656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13297</v>
      </c>
      <c r="K134" s="38">
        <f t="shared" si="26"/>
        <v>2.7155799173297173E-2</v>
      </c>
      <c r="L134" s="33">
        <v>0</v>
      </c>
      <c r="M134" s="38">
        <f t="shared" si="27"/>
        <v>0</v>
      </c>
      <c r="N134" s="33">
        <f t="shared" si="28"/>
        <v>29718</v>
      </c>
      <c r="O134" s="38">
        <f t="shared" si="29"/>
        <v>6.0691587563513977E-2</v>
      </c>
      <c r="P134" s="33">
        <v>199131</v>
      </c>
      <c r="Q134" s="33">
        <v>3071917</v>
      </c>
      <c r="R134" s="33">
        <v>1771917</v>
      </c>
      <c r="S134" s="33">
        <v>240976</v>
      </c>
      <c r="T134" s="38">
        <f t="shared" si="30"/>
        <v>0.13599734073322847</v>
      </c>
      <c r="U134" s="38">
        <f t="shared" si="31"/>
        <v>-0.93322486202550081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219710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9566</v>
      </c>
      <c r="K135" s="38">
        <f t="shared" si="26"/>
        <v>4.3539210777843521E-2</v>
      </c>
      <c r="L135" s="33">
        <v>0</v>
      </c>
      <c r="M135" s="38">
        <f t="shared" si="27"/>
        <v>0</v>
      </c>
      <c r="N135" s="33">
        <f t="shared" si="28"/>
        <v>18375</v>
      </c>
      <c r="O135" s="38">
        <f t="shared" si="29"/>
        <v>8.3632970734149562E-2</v>
      </c>
      <c r="P135" s="33">
        <v>-604</v>
      </c>
      <c r="Q135" s="33">
        <v>110192</v>
      </c>
      <c r="R135" s="33">
        <v>139637</v>
      </c>
      <c r="S135" s="33">
        <v>10077</v>
      </c>
      <c r="T135" s="38">
        <f t="shared" si="30"/>
        <v>7.2165686744917176E-2</v>
      </c>
      <c r="U135" s="38">
        <f t="shared" si="31"/>
        <v>-16.837748344370858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4738166</v>
      </c>
      <c r="K136" s="38">
        <f t="shared" si="26"/>
        <v>0.26177712707182321</v>
      </c>
      <c r="L136" s="33">
        <v>0</v>
      </c>
      <c r="M136" s="38">
        <f t="shared" si="27"/>
        <v>0</v>
      </c>
      <c r="N136" s="33">
        <f t="shared" si="28"/>
        <v>18713304</v>
      </c>
      <c r="O136" s="38">
        <f t="shared" si="29"/>
        <v>1.0338841988950276</v>
      </c>
      <c r="P136" s="33">
        <v>1542561</v>
      </c>
      <c r="Q136" s="33">
        <v>19582376</v>
      </c>
      <c r="R136" s="33">
        <v>18362376</v>
      </c>
      <c r="S136" s="33">
        <v>1542561</v>
      </c>
      <c r="T136" s="38">
        <f t="shared" si="30"/>
        <v>8.400661221619686E-2</v>
      </c>
      <c r="U136" s="38">
        <f t="shared" si="31"/>
        <v>2.0716230995078964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31483458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6232106</v>
      </c>
      <c r="K137" s="39">
        <f t="shared" ref="K137:K170" si="34">IF(($E137     =0),0,($J137     /$E137     ))</f>
        <v>0.19794858620676292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23904841</v>
      </c>
      <c r="O137" s="39">
        <f t="shared" ref="O137:O170" si="37">IF(($E137     =0),0,($N137     /$E137     ))</f>
        <v>0.7592825730896523</v>
      </c>
      <c r="P137" s="34">
        <f>SUM(P133:P136)</f>
        <v>3432674</v>
      </c>
      <c r="Q137" s="34">
        <f>SUM(Q133:Q136)</f>
        <v>69720640</v>
      </c>
      <c r="R137" s="34">
        <f>SUM(R133:R136)</f>
        <v>29596080</v>
      </c>
      <c r="S137" s="34">
        <f>SUM(S133:S136)</f>
        <v>5718375</v>
      </c>
      <c r="T137" s="39">
        <f t="shared" ref="T137:T170" si="38">IF(($R137     =0),0,($S137     /$R137     ))</f>
        <v>0.19321393238564025</v>
      </c>
      <c r="U137" s="39">
        <f t="shared" ref="U137:U170" si="39">IF(($P137     =0),0,(($J137     /$P137     )-1))</f>
        <v>0.81552515619018884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72243408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9706646</v>
      </c>
      <c r="K138" s="38">
        <f t="shared" si="34"/>
        <v>0.1343603003889296</v>
      </c>
      <c r="L138" s="33">
        <v>0</v>
      </c>
      <c r="M138" s="38">
        <f t="shared" si="35"/>
        <v>0</v>
      </c>
      <c r="N138" s="33">
        <f t="shared" si="36"/>
        <v>38374182</v>
      </c>
      <c r="O138" s="38">
        <f t="shared" si="37"/>
        <v>0.53117901082407404</v>
      </c>
      <c r="P138" s="33">
        <v>9653778</v>
      </c>
      <c r="Q138" s="33">
        <v>59843412</v>
      </c>
      <c r="R138" s="33">
        <v>66098412</v>
      </c>
      <c r="S138" s="33">
        <v>52324162</v>
      </c>
      <c r="T138" s="38">
        <f t="shared" si="38"/>
        <v>0.79160997090217533</v>
      </c>
      <c r="U138" s="38">
        <f t="shared" si="39"/>
        <v>5.4764051959761417E-3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25808948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5494684</v>
      </c>
      <c r="K139" s="38">
        <f t="shared" si="34"/>
        <v>0.21289841027228232</v>
      </c>
      <c r="L139" s="33">
        <v>0</v>
      </c>
      <c r="M139" s="38">
        <f t="shared" si="35"/>
        <v>0</v>
      </c>
      <c r="N139" s="33">
        <f t="shared" si="36"/>
        <v>21959525</v>
      </c>
      <c r="O139" s="38">
        <f t="shared" si="37"/>
        <v>0.85084928684423711</v>
      </c>
      <c r="P139" s="33">
        <v>23786301</v>
      </c>
      <c r="Q139" s="33">
        <v>26892253</v>
      </c>
      <c r="R139" s="33">
        <v>56580003</v>
      </c>
      <c r="S139" s="33">
        <v>24888675</v>
      </c>
      <c r="T139" s="38">
        <f t="shared" si="38"/>
        <v>0.43988465324047438</v>
      </c>
      <c r="U139" s="38">
        <f t="shared" si="39"/>
        <v>-0.76899796231452711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162927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259521</v>
      </c>
      <c r="K140" s="38">
        <f t="shared" si="34"/>
        <v>1.5928667440019149</v>
      </c>
      <c r="L140" s="33">
        <v>0</v>
      </c>
      <c r="M140" s="38">
        <f t="shared" si="35"/>
        <v>0</v>
      </c>
      <c r="N140" s="33">
        <f t="shared" si="36"/>
        <v>364420</v>
      </c>
      <c r="O140" s="38">
        <f t="shared" si="37"/>
        <v>2.2367072369834342</v>
      </c>
      <c r="P140" s="33">
        <v>50508</v>
      </c>
      <c r="Q140" s="33">
        <v>530250</v>
      </c>
      <c r="R140" s="33">
        <v>530250</v>
      </c>
      <c r="S140" s="33">
        <v>141805</v>
      </c>
      <c r="T140" s="38">
        <f t="shared" si="38"/>
        <v>0.26743045733144744</v>
      </c>
      <c r="U140" s="38">
        <f t="shared" si="39"/>
        <v>4.1382157282014731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1761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4235</v>
      </c>
      <c r="K141" s="38">
        <f t="shared" si="34"/>
        <v>2.4048835888699602</v>
      </c>
      <c r="L141" s="33">
        <v>0</v>
      </c>
      <c r="M141" s="38">
        <f t="shared" si="35"/>
        <v>0</v>
      </c>
      <c r="N141" s="33">
        <f t="shared" si="36"/>
        <v>11770</v>
      </c>
      <c r="O141" s="38">
        <f t="shared" si="37"/>
        <v>6.6837024417944351</v>
      </c>
      <c r="P141" s="33">
        <v>3118</v>
      </c>
      <c r="Q141" s="33">
        <v>141798</v>
      </c>
      <c r="R141" s="33">
        <v>141798</v>
      </c>
      <c r="S141" s="33">
        <v>12518</v>
      </c>
      <c r="T141" s="38">
        <f t="shared" si="38"/>
        <v>8.828051171384646E-2</v>
      </c>
      <c r="U141" s="38">
        <f t="shared" si="39"/>
        <v>0.35824246311738284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29496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121903</v>
      </c>
      <c r="O142" s="38">
        <f t="shared" si="37"/>
        <v>0</v>
      </c>
      <c r="P142" s="33">
        <v>95223</v>
      </c>
      <c r="Q142" s="33">
        <v>650000</v>
      </c>
      <c r="R142" s="33">
        <v>1850000</v>
      </c>
      <c r="S142" s="33">
        <v>363204</v>
      </c>
      <c r="T142" s="38">
        <f t="shared" si="38"/>
        <v>0.19632648648648648</v>
      </c>
      <c r="U142" s="38">
        <f t="shared" si="39"/>
        <v>-0.69024290350020479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-16538667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3500000</v>
      </c>
      <c r="Q143" s="33">
        <v>0</v>
      </c>
      <c r="R143" s="33">
        <v>0</v>
      </c>
      <c r="S143" s="33">
        <v>3500000</v>
      </c>
      <c r="T143" s="38">
        <f t="shared" si="38"/>
        <v>0</v>
      </c>
      <c r="U143" s="38">
        <f t="shared" si="39"/>
        <v>-5.7253334285714281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98217044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-1044085</v>
      </c>
      <c r="K144" s="39">
        <f t="shared" si="34"/>
        <v>-1.0630385088763209E-2</v>
      </c>
      <c r="L144" s="34">
        <f>SUM(L138:L143)</f>
        <v>0</v>
      </c>
      <c r="M144" s="39">
        <f t="shared" si="35"/>
        <v>0</v>
      </c>
      <c r="N144" s="34">
        <f t="shared" si="36"/>
        <v>60831800</v>
      </c>
      <c r="O144" s="39">
        <f t="shared" si="37"/>
        <v>0.61936093291506511</v>
      </c>
      <c r="P144" s="34">
        <f>SUM(P138:P143)</f>
        <v>37088928</v>
      </c>
      <c r="Q144" s="34">
        <f>SUM(Q138:Q143)</f>
        <v>88057713</v>
      </c>
      <c r="R144" s="34">
        <f>SUM(R138:R143)</f>
        <v>125200463</v>
      </c>
      <c r="S144" s="34">
        <f>SUM(S138:S143)</f>
        <v>81230364</v>
      </c>
      <c r="T144" s="39">
        <f t="shared" si="38"/>
        <v>0.64880242495588858</v>
      </c>
      <c r="U144" s="39">
        <f t="shared" si="39"/>
        <v>-1.0281508540769904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661493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1484573</v>
      </c>
      <c r="K145" s="38">
        <f t="shared" si="34"/>
        <v>2.2442762054927261</v>
      </c>
      <c r="L145" s="33">
        <v>0</v>
      </c>
      <c r="M145" s="38">
        <f t="shared" si="35"/>
        <v>0</v>
      </c>
      <c r="N145" s="33">
        <f t="shared" si="36"/>
        <v>3868281</v>
      </c>
      <c r="O145" s="38">
        <f t="shared" si="37"/>
        <v>5.8478033781158683</v>
      </c>
      <c r="P145" s="33">
        <v>703549</v>
      </c>
      <c r="Q145" s="33">
        <v>1092202</v>
      </c>
      <c r="R145" s="33">
        <v>1397644</v>
      </c>
      <c r="S145" s="33">
        <v>3726683</v>
      </c>
      <c r="T145" s="38">
        <f t="shared" si="38"/>
        <v>2.6664036049237145</v>
      </c>
      <c r="U145" s="38">
        <f t="shared" si="39"/>
        <v>1.1101202617017436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61561391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19965425</v>
      </c>
      <c r="K146" s="38">
        <f t="shared" si="34"/>
        <v>0.3243173144024637</v>
      </c>
      <c r="L146" s="33">
        <v>0</v>
      </c>
      <c r="M146" s="38">
        <f t="shared" si="35"/>
        <v>0</v>
      </c>
      <c r="N146" s="33">
        <f t="shared" si="36"/>
        <v>69942636</v>
      </c>
      <c r="O146" s="38">
        <f t="shared" si="37"/>
        <v>1.1361445032975295</v>
      </c>
      <c r="P146" s="33">
        <v>5471263</v>
      </c>
      <c r="Q146" s="33">
        <v>17971011</v>
      </c>
      <c r="R146" s="33">
        <v>31229071</v>
      </c>
      <c r="S146" s="33">
        <v>28349667</v>
      </c>
      <c r="T146" s="38">
        <f t="shared" si="38"/>
        <v>0.90779732128438917</v>
      </c>
      <c r="U146" s="38">
        <f t="shared" si="39"/>
        <v>2.6491437169077781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17430000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17292862</v>
      </c>
      <c r="K147" s="38">
        <f t="shared" si="34"/>
        <v>0.99213207114170965</v>
      </c>
      <c r="L147" s="33">
        <v>0</v>
      </c>
      <c r="M147" s="38">
        <f t="shared" si="35"/>
        <v>0</v>
      </c>
      <c r="N147" s="33">
        <f t="shared" si="36"/>
        <v>17357073</v>
      </c>
      <c r="O147" s="38">
        <f t="shared" si="37"/>
        <v>0.99581600688468164</v>
      </c>
      <c r="P147" s="33">
        <v>208165</v>
      </c>
      <c r="Q147" s="33">
        <v>18869000</v>
      </c>
      <c r="R147" s="33">
        <v>21529000</v>
      </c>
      <c r="S147" s="33">
        <v>460151</v>
      </c>
      <c r="T147" s="38">
        <f t="shared" si="38"/>
        <v>2.1373542663384273E-2</v>
      </c>
      <c r="U147" s="38">
        <f t="shared" si="39"/>
        <v>82.072860471260782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10629</v>
      </c>
      <c r="K148" s="38">
        <f t="shared" si="34"/>
        <v>3.3445900021649051E-4</v>
      </c>
      <c r="L148" s="33">
        <v>0</v>
      </c>
      <c r="M148" s="38">
        <f t="shared" si="35"/>
        <v>0</v>
      </c>
      <c r="N148" s="33">
        <f t="shared" si="36"/>
        <v>28045</v>
      </c>
      <c r="O148" s="38">
        <f t="shared" si="37"/>
        <v>8.8248213953066867E-4</v>
      </c>
      <c r="P148" s="33">
        <v>1015</v>
      </c>
      <c r="Q148" s="33">
        <v>124692</v>
      </c>
      <c r="R148" s="33">
        <v>124692</v>
      </c>
      <c r="S148" s="33">
        <v>22554</v>
      </c>
      <c r="T148" s="38">
        <f t="shared" si="38"/>
        <v>0.18087768260995091</v>
      </c>
      <c r="U148" s="38">
        <f t="shared" si="39"/>
        <v>9.4719211822660103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10646000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614247</v>
      </c>
      <c r="K149" s="38">
        <f t="shared" si="34"/>
        <v>5.7697445049783955E-2</v>
      </c>
      <c r="L149" s="33">
        <v>0</v>
      </c>
      <c r="M149" s="38">
        <f t="shared" si="35"/>
        <v>0</v>
      </c>
      <c r="N149" s="33">
        <f t="shared" si="36"/>
        <v>3920547</v>
      </c>
      <c r="O149" s="38">
        <f t="shared" si="37"/>
        <v>0.36826479428893483</v>
      </c>
      <c r="P149" s="33">
        <v>0</v>
      </c>
      <c r="Q149" s="33">
        <v>6338000</v>
      </c>
      <c r="R149" s="33">
        <v>6588000</v>
      </c>
      <c r="S149" s="33">
        <v>1134782</v>
      </c>
      <c r="T149" s="38">
        <f t="shared" si="38"/>
        <v>0.1722498482088646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122078564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39367736</v>
      </c>
      <c r="K150" s="39">
        <f t="shared" si="34"/>
        <v>0.32247869494926235</v>
      </c>
      <c r="L150" s="34">
        <f>SUM(L145:L149)</f>
        <v>0</v>
      </c>
      <c r="M150" s="39">
        <f t="shared" si="35"/>
        <v>0</v>
      </c>
      <c r="N150" s="34">
        <f t="shared" si="36"/>
        <v>95116582</v>
      </c>
      <c r="O150" s="39">
        <f t="shared" si="37"/>
        <v>0.77914237261178798</v>
      </c>
      <c r="P150" s="34">
        <f>SUM(P145:P149)</f>
        <v>6383992</v>
      </c>
      <c r="Q150" s="34">
        <f>SUM(Q145:Q149)</f>
        <v>44394905</v>
      </c>
      <c r="R150" s="34">
        <f>SUM(R145:R149)</f>
        <v>60868407</v>
      </c>
      <c r="S150" s="34">
        <f>SUM(S145:S149)</f>
        <v>33693837</v>
      </c>
      <c r="T150" s="39">
        <f t="shared" si="38"/>
        <v>0.55355214076819848</v>
      </c>
      <c r="U150" s="39">
        <f t="shared" si="39"/>
        <v>5.1666330408935348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1867817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2153550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14593498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1817173</v>
      </c>
      <c r="K152" s="38">
        <f t="shared" si="34"/>
        <v>0.12451935786745577</v>
      </c>
      <c r="L152" s="33">
        <v>0</v>
      </c>
      <c r="M152" s="38">
        <f t="shared" si="35"/>
        <v>0</v>
      </c>
      <c r="N152" s="33">
        <f t="shared" si="36"/>
        <v>4667964</v>
      </c>
      <c r="O152" s="38">
        <f t="shared" si="37"/>
        <v>0.3198660115621354</v>
      </c>
      <c r="P152" s="33">
        <v>95915173</v>
      </c>
      <c r="Q152" s="33">
        <v>17662800</v>
      </c>
      <c r="R152" s="33">
        <v>15386597</v>
      </c>
      <c r="S152" s="33">
        <v>98866976</v>
      </c>
      <c r="T152" s="38">
        <f t="shared" si="38"/>
        <v>6.4255258001493116</v>
      </c>
      <c r="U152" s="38">
        <f t="shared" si="39"/>
        <v>-0.98105437395186679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7101220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459954</v>
      </c>
      <c r="K153" s="38">
        <f t="shared" si="34"/>
        <v>6.4771123835059327E-2</v>
      </c>
      <c r="L153" s="33">
        <v>0</v>
      </c>
      <c r="M153" s="38">
        <f t="shared" si="35"/>
        <v>0</v>
      </c>
      <c r="N153" s="33">
        <f t="shared" si="36"/>
        <v>1858532</v>
      </c>
      <c r="O153" s="38">
        <f t="shared" si="37"/>
        <v>0.26172009879992453</v>
      </c>
      <c r="P153" s="33">
        <v>555804</v>
      </c>
      <c r="Q153" s="33">
        <v>5617400</v>
      </c>
      <c r="R153" s="33">
        <v>5363680</v>
      </c>
      <c r="S153" s="33">
        <v>2068954</v>
      </c>
      <c r="T153" s="38">
        <f t="shared" si="38"/>
        <v>0.38573404826537006</v>
      </c>
      <c r="U153" s="38">
        <f t="shared" si="39"/>
        <v>-0.17245287907247875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100000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24362535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2277127</v>
      </c>
      <c r="K157" s="39">
        <f t="shared" si="34"/>
        <v>9.3468393170086775E-2</v>
      </c>
      <c r="L157" s="34">
        <f>SUM(L151:L156)</f>
        <v>0</v>
      </c>
      <c r="M157" s="39">
        <f t="shared" si="35"/>
        <v>0</v>
      </c>
      <c r="N157" s="34">
        <f t="shared" si="36"/>
        <v>6526496</v>
      </c>
      <c r="O157" s="39">
        <f t="shared" si="37"/>
        <v>0.26789067722221849</v>
      </c>
      <c r="P157" s="34">
        <f>SUM(P151:P156)</f>
        <v>96470977</v>
      </c>
      <c r="Q157" s="34">
        <f>SUM(Q151:Q156)</f>
        <v>27219750</v>
      </c>
      <c r="R157" s="34">
        <f>SUM(R151:R156)</f>
        <v>23778827</v>
      </c>
      <c r="S157" s="34">
        <f>SUM(S151:S156)</f>
        <v>100935930</v>
      </c>
      <c r="T157" s="39">
        <f t="shared" si="38"/>
        <v>4.2447817127396572</v>
      </c>
      <c r="U157" s="39">
        <f t="shared" si="39"/>
        <v>-0.9763957298784276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4583586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1373637</v>
      </c>
      <c r="K158" s="38">
        <f t="shared" si="34"/>
        <v>0.2996860973045995</v>
      </c>
      <c r="L158" s="33">
        <v>0</v>
      </c>
      <c r="M158" s="38">
        <f t="shared" si="35"/>
        <v>0</v>
      </c>
      <c r="N158" s="33">
        <f t="shared" si="36"/>
        <v>2218018</v>
      </c>
      <c r="O158" s="38">
        <f t="shared" si="37"/>
        <v>0.48390452366335007</v>
      </c>
      <c r="P158" s="33">
        <v>973934</v>
      </c>
      <c r="Q158" s="33">
        <v>2070787</v>
      </c>
      <c r="R158" s="33">
        <v>2561701</v>
      </c>
      <c r="S158" s="33">
        <v>2399266</v>
      </c>
      <c r="T158" s="38">
        <f t="shared" si="38"/>
        <v>0.93659096045947599</v>
      </c>
      <c r="U158" s="38">
        <f t="shared" si="39"/>
        <v>0.41040049941782497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52955416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12769174</v>
      </c>
      <c r="K159" s="38">
        <f t="shared" si="34"/>
        <v>0.24113065224527741</v>
      </c>
      <c r="L159" s="33">
        <v>0</v>
      </c>
      <c r="M159" s="38">
        <f t="shared" si="35"/>
        <v>0</v>
      </c>
      <c r="N159" s="33">
        <f t="shared" si="36"/>
        <v>31275272</v>
      </c>
      <c r="O159" s="38">
        <f t="shared" si="37"/>
        <v>0.59059628575101741</v>
      </c>
      <c r="P159" s="33">
        <v>1309461</v>
      </c>
      <c r="Q159" s="33">
        <v>46150764</v>
      </c>
      <c r="R159" s="33">
        <v>51507430</v>
      </c>
      <c r="S159" s="33">
        <v>31907874</v>
      </c>
      <c r="T159" s="38">
        <f t="shared" si="38"/>
        <v>0.61948099526611988</v>
      </c>
      <c r="U159" s="38">
        <f t="shared" si="39"/>
        <v>8.7514733161201441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97097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59240025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10132287</v>
      </c>
      <c r="K162" s="38">
        <f t="shared" si="34"/>
        <v>0.17103785827234205</v>
      </c>
      <c r="L162" s="33">
        <v>0</v>
      </c>
      <c r="M162" s="38">
        <f t="shared" si="35"/>
        <v>0</v>
      </c>
      <c r="N162" s="33">
        <f t="shared" si="36"/>
        <v>34213287</v>
      </c>
      <c r="O162" s="38">
        <f t="shared" si="37"/>
        <v>0.57753667389573182</v>
      </c>
      <c r="P162" s="33">
        <v>12035714</v>
      </c>
      <c r="Q162" s="33">
        <v>69142404</v>
      </c>
      <c r="R162" s="33">
        <v>70824751</v>
      </c>
      <c r="S162" s="33">
        <v>44311174</v>
      </c>
      <c r="T162" s="38">
        <f t="shared" si="38"/>
        <v>0.62564531995318984</v>
      </c>
      <c r="U162" s="38">
        <f t="shared" si="39"/>
        <v>-0.15814824114298498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116935027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24275098</v>
      </c>
      <c r="K163" s="39">
        <f t="shared" si="34"/>
        <v>0.20759475259709823</v>
      </c>
      <c r="L163" s="34">
        <f>SUM(L158:L162)</f>
        <v>0</v>
      </c>
      <c r="M163" s="39">
        <f t="shared" si="35"/>
        <v>0</v>
      </c>
      <c r="N163" s="34">
        <f t="shared" si="36"/>
        <v>67706577</v>
      </c>
      <c r="O163" s="39">
        <f t="shared" si="37"/>
        <v>0.57901023104052474</v>
      </c>
      <c r="P163" s="34">
        <f>SUM(P158:P162)</f>
        <v>14319109</v>
      </c>
      <c r="Q163" s="34">
        <f>SUM(Q158:Q162)</f>
        <v>117513955</v>
      </c>
      <c r="R163" s="34">
        <f>SUM(R158:R162)</f>
        <v>125140979</v>
      </c>
      <c r="S163" s="34">
        <f>SUM(S158:S162)</f>
        <v>78618314</v>
      </c>
      <c r="T163" s="39">
        <f t="shared" si="38"/>
        <v>0.6282379651193235</v>
      </c>
      <c r="U163" s="39">
        <f t="shared" si="39"/>
        <v>0.69529389014358367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6877933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3954580</v>
      </c>
      <c r="K164" s="38">
        <f t="shared" si="34"/>
        <v>0.57496634526681201</v>
      </c>
      <c r="L164" s="33">
        <v>0</v>
      </c>
      <c r="M164" s="38">
        <f t="shared" si="35"/>
        <v>0</v>
      </c>
      <c r="N164" s="33">
        <f t="shared" si="36"/>
        <v>4293987</v>
      </c>
      <c r="O164" s="38">
        <f t="shared" si="37"/>
        <v>0.62431358374674484</v>
      </c>
      <c r="P164" s="33">
        <v>225292</v>
      </c>
      <c r="Q164" s="33">
        <v>4384588</v>
      </c>
      <c r="R164" s="33">
        <v>4884888</v>
      </c>
      <c r="S164" s="33">
        <v>532414</v>
      </c>
      <c r="T164" s="38">
        <f t="shared" si="38"/>
        <v>0.10899205877391661</v>
      </c>
      <c r="U164" s="38">
        <f t="shared" si="39"/>
        <v>16.553131047706977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1088112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385322</v>
      </c>
      <c r="K165" s="38">
        <f t="shared" si="34"/>
        <v>0.35411979649153763</v>
      </c>
      <c r="L165" s="33">
        <v>0</v>
      </c>
      <c r="M165" s="38">
        <f t="shared" si="35"/>
        <v>0</v>
      </c>
      <c r="N165" s="33">
        <f t="shared" si="36"/>
        <v>414829</v>
      </c>
      <c r="O165" s="38">
        <f t="shared" si="37"/>
        <v>0.3812374093843281</v>
      </c>
      <c r="P165" s="33">
        <v>1087</v>
      </c>
      <c r="Q165" s="33">
        <v>286780</v>
      </c>
      <c r="R165" s="33">
        <v>215780</v>
      </c>
      <c r="S165" s="33">
        <v>17017</v>
      </c>
      <c r="T165" s="38">
        <f t="shared" si="38"/>
        <v>7.8862730558902583E-2</v>
      </c>
      <c r="U165" s="38">
        <f t="shared" si="39"/>
        <v>353.4820607175713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36970840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8968209</v>
      </c>
      <c r="K166" s="38">
        <f t="shared" si="34"/>
        <v>0.24257520251095188</v>
      </c>
      <c r="L166" s="33">
        <v>0</v>
      </c>
      <c r="M166" s="38">
        <f t="shared" si="35"/>
        <v>0</v>
      </c>
      <c r="N166" s="33">
        <f t="shared" si="36"/>
        <v>35875671</v>
      </c>
      <c r="O166" s="38">
        <f t="shared" si="37"/>
        <v>0.97037749209917867</v>
      </c>
      <c r="P166" s="33">
        <v>3488631</v>
      </c>
      <c r="Q166" s="33">
        <v>29590310</v>
      </c>
      <c r="R166" s="33">
        <v>29359310</v>
      </c>
      <c r="S166" s="33">
        <v>28435600</v>
      </c>
      <c r="T166" s="38">
        <f t="shared" si="38"/>
        <v>0.96853774833264128</v>
      </c>
      <c r="U166" s="38">
        <f t="shared" si="39"/>
        <v>1.5706957829589889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577375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391235</v>
      </c>
      <c r="K167" s="38">
        <f t="shared" si="34"/>
        <v>0.67760987226672442</v>
      </c>
      <c r="L167" s="33">
        <v>0</v>
      </c>
      <c r="M167" s="38">
        <f t="shared" si="35"/>
        <v>0</v>
      </c>
      <c r="N167" s="33">
        <f t="shared" si="36"/>
        <v>423053</v>
      </c>
      <c r="O167" s="38">
        <f t="shared" si="37"/>
        <v>0.73271790430829187</v>
      </c>
      <c r="P167" s="33">
        <v>231745</v>
      </c>
      <c r="Q167" s="33">
        <v>123168</v>
      </c>
      <c r="R167" s="33">
        <v>623168</v>
      </c>
      <c r="S167" s="33">
        <v>236211</v>
      </c>
      <c r="T167" s="38">
        <f t="shared" si="38"/>
        <v>0.37904866745404131</v>
      </c>
      <c r="U167" s="38">
        <f t="shared" si="39"/>
        <v>0.68821333793609352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17090000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1326813</v>
      </c>
      <c r="K168" s="38">
        <f t="shared" si="34"/>
        <v>7.7636805149210064E-2</v>
      </c>
      <c r="L168" s="33">
        <v>0</v>
      </c>
      <c r="M168" s="38">
        <f t="shared" si="35"/>
        <v>0</v>
      </c>
      <c r="N168" s="33">
        <f t="shared" si="36"/>
        <v>11468404</v>
      </c>
      <c r="O168" s="38">
        <f t="shared" si="37"/>
        <v>0.67105933294324172</v>
      </c>
      <c r="P168" s="33">
        <v>3523533</v>
      </c>
      <c r="Q168" s="33">
        <v>6966200</v>
      </c>
      <c r="R168" s="33">
        <v>25576200</v>
      </c>
      <c r="S168" s="33">
        <v>3523533</v>
      </c>
      <c r="T168" s="38">
        <f t="shared" si="38"/>
        <v>0.13776608722171393</v>
      </c>
      <c r="U168" s="38">
        <f t="shared" si="39"/>
        <v>-0.62344243689501422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62604260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15026159</v>
      </c>
      <c r="K169" s="39">
        <f t="shared" si="34"/>
        <v>0.24001815531403134</v>
      </c>
      <c r="L169" s="34">
        <f>SUM(L164:L168)</f>
        <v>0</v>
      </c>
      <c r="M169" s="39">
        <f t="shared" si="35"/>
        <v>0</v>
      </c>
      <c r="N169" s="34">
        <f t="shared" si="36"/>
        <v>52475944</v>
      </c>
      <c r="O169" s="39">
        <f t="shared" si="37"/>
        <v>0.83821682422250499</v>
      </c>
      <c r="P169" s="34">
        <f>SUM(P164:P168)</f>
        <v>7470288</v>
      </c>
      <c r="Q169" s="34">
        <f>SUM(Q164:Q168)</f>
        <v>41351046</v>
      </c>
      <c r="R169" s="34">
        <f>SUM(R164:R168)</f>
        <v>60659346</v>
      </c>
      <c r="S169" s="34">
        <f>SUM(S164:S168)</f>
        <v>32744775</v>
      </c>
      <c r="T169" s="39">
        <f t="shared" si="38"/>
        <v>0.53981417801636045</v>
      </c>
      <c r="U169" s="39">
        <f t="shared" si="39"/>
        <v>1.0114564525490852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943021856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102090029</v>
      </c>
      <c r="K170" s="39">
        <f t="shared" si="34"/>
        <v>0.10825839120318331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380578062</v>
      </c>
      <c r="O170" s="39">
        <f t="shared" si="37"/>
        <v>0.40357289661799739</v>
      </c>
      <c r="P170" s="34">
        <f>SUM(P105,P107:P111,P113:P120,P122:P125,P127:P131,P133:P136,P138:P143,P145:P149,P151:P156,P158:P162,P164:P168)</f>
        <v>195000707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600024430</v>
      </c>
      <c r="S170" s="34">
        <f>SUM(S105,S107:S111,S113:S120,S122:S125,S127:S131,S133:S136,S138:S143,S145:S149,S151:S156,S158:S162,S164:S168)</f>
        <v>417783342</v>
      </c>
      <c r="T170" s="39">
        <f t="shared" si="38"/>
        <v>0.69627721991252922</v>
      </c>
      <c r="U170" s="39">
        <f t="shared" si="39"/>
        <v>-0.47646328789977155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589201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159686</v>
      </c>
      <c r="K173" s="38">
        <f t="shared" ref="K173:K205" si="42">IF(($E173     =0),0,($J173     /$E173     ))</f>
        <v>0.27102126439025054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388103</v>
      </c>
      <c r="O173" s="38">
        <f t="shared" ref="O173:O205" si="45">IF(($E173     =0),0,($N173     /$E173     ))</f>
        <v>0.65869372251574587</v>
      </c>
      <c r="P173" s="33">
        <v>99195</v>
      </c>
      <c r="Q173" s="33">
        <v>1187095</v>
      </c>
      <c r="R173" s="33">
        <v>528900</v>
      </c>
      <c r="S173" s="33">
        <v>9889346</v>
      </c>
      <c r="T173" s="38">
        <f t="shared" ref="T173:T205" si="46">IF(($R173     =0),0,($S173     /$R173     ))</f>
        <v>18.697950463225563</v>
      </c>
      <c r="U173" s="38">
        <f t="shared" ref="U173:U205" si="47">IF(($P173     =0),0,(($J173     /$P173     )-1))</f>
        <v>0.6098190432985533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39980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36040</v>
      </c>
      <c r="K175" s="38">
        <f t="shared" si="42"/>
        <v>9.0071627437357235E-2</v>
      </c>
      <c r="L175" s="33">
        <v>0</v>
      </c>
      <c r="M175" s="38">
        <f t="shared" si="43"/>
        <v>0</v>
      </c>
      <c r="N175" s="33">
        <f t="shared" si="44"/>
        <v>98749</v>
      </c>
      <c r="O175" s="38">
        <f t="shared" si="45"/>
        <v>0.24679475965071002</v>
      </c>
      <c r="P175" s="33">
        <v>10029</v>
      </c>
      <c r="Q175" s="33">
        <v>400125</v>
      </c>
      <c r="R175" s="33">
        <v>400125</v>
      </c>
      <c r="S175" s="33">
        <v>29745</v>
      </c>
      <c r="T175" s="38">
        <f t="shared" si="46"/>
        <v>7.4339268978444242E-2</v>
      </c>
      <c r="U175" s="38">
        <f t="shared" si="47"/>
        <v>2.5935786219962109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332419</v>
      </c>
      <c r="K176" s="38">
        <f t="shared" si="42"/>
        <v>4.6208454384965041</v>
      </c>
      <c r="L176" s="33">
        <v>0</v>
      </c>
      <c r="M176" s="38">
        <f t="shared" si="43"/>
        <v>0</v>
      </c>
      <c r="N176" s="33">
        <f t="shared" si="44"/>
        <v>372286</v>
      </c>
      <c r="O176" s="38">
        <f t="shared" si="45"/>
        <v>5.1750232836152854</v>
      </c>
      <c r="P176" s="33">
        <v>174</v>
      </c>
      <c r="Q176" s="33">
        <v>11069105</v>
      </c>
      <c r="R176" s="33">
        <v>11069105</v>
      </c>
      <c r="S176" s="33">
        <v>78197</v>
      </c>
      <c r="T176" s="38">
        <f t="shared" si="46"/>
        <v>7.064437459035758E-3</v>
      </c>
      <c r="U176" s="38">
        <f t="shared" si="47"/>
        <v>1909.4540229885058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3066362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1233437</v>
      </c>
      <c r="K177" s="38">
        <f t="shared" si="42"/>
        <v>0.40224767982384335</v>
      </c>
      <c r="L177" s="33">
        <v>0</v>
      </c>
      <c r="M177" s="38">
        <f t="shared" si="43"/>
        <v>0</v>
      </c>
      <c r="N177" s="33">
        <f t="shared" si="44"/>
        <v>2742942</v>
      </c>
      <c r="O177" s="38">
        <f t="shared" si="45"/>
        <v>0.89452647795661444</v>
      </c>
      <c r="P177" s="33">
        <v>114198</v>
      </c>
      <c r="Q177" s="33">
        <v>2461123</v>
      </c>
      <c r="R177" s="33">
        <v>2289681</v>
      </c>
      <c r="S177" s="33">
        <v>1117342</v>
      </c>
      <c r="T177" s="38">
        <f t="shared" si="46"/>
        <v>0.48799024842325195</v>
      </c>
      <c r="U177" s="38">
        <f t="shared" si="47"/>
        <v>9.8008634126692229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1845496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5646436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4169167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3607078</v>
      </c>
      <c r="K179" s="39">
        <f t="shared" si="42"/>
        <v>0.86517954305980072</v>
      </c>
      <c r="L179" s="34">
        <f>SUM(L173:L178)</f>
        <v>0</v>
      </c>
      <c r="M179" s="39">
        <f t="shared" si="43"/>
        <v>0</v>
      </c>
      <c r="N179" s="34">
        <f t="shared" si="44"/>
        <v>9248516</v>
      </c>
      <c r="O179" s="39">
        <f t="shared" si="45"/>
        <v>2.2183126749300279</v>
      </c>
      <c r="P179" s="34">
        <f>SUM(P173:P178)</f>
        <v>223596</v>
      </c>
      <c r="Q179" s="34">
        <f>SUM(Q173:Q178)</f>
        <v>15117448</v>
      </c>
      <c r="R179" s="34">
        <f>SUM(R173:R178)</f>
        <v>14327791</v>
      </c>
      <c r="S179" s="34">
        <f>SUM(S173:S178)</f>
        <v>11114630</v>
      </c>
      <c r="T179" s="39">
        <f t="shared" si="46"/>
        <v>0.77573926085326061</v>
      </c>
      <c r="U179" s="39">
        <f t="shared" si="47"/>
        <v>15.132122220433281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4062401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660515</v>
      </c>
      <c r="K180" s="38">
        <f t="shared" si="42"/>
        <v>0.16259226994085518</v>
      </c>
      <c r="L180" s="33">
        <v>0</v>
      </c>
      <c r="M180" s="38">
        <f t="shared" si="43"/>
        <v>0</v>
      </c>
      <c r="N180" s="33">
        <f t="shared" si="44"/>
        <v>2944379</v>
      </c>
      <c r="O180" s="38">
        <f t="shared" si="45"/>
        <v>0.72478787790767085</v>
      </c>
      <c r="P180" s="33">
        <v>1687814</v>
      </c>
      <c r="Q180" s="33">
        <v>3492171</v>
      </c>
      <c r="R180" s="33">
        <v>1639000</v>
      </c>
      <c r="S180" s="33">
        <v>2772734</v>
      </c>
      <c r="T180" s="38">
        <f t="shared" si="46"/>
        <v>1.6917230018303844</v>
      </c>
      <c r="U180" s="38">
        <f t="shared" si="47"/>
        <v>-0.60865652257890979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25968000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7548091</v>
      </c>
      <c r="K181" s="38">
        <f t="shared" si="42"/>
        <v>0.29066893869377697</v>
      </c>
      <c r="L181" s="33">
        <v>0</v>
      </c>
      <c r="M181" s="38">
        <f t="shared" si="43"/>
        <v>0</v>
      </c>
      <c r="N181" s="33">
        <f t="shared" si="44"/>
        <v>17040802</v>
      </c>
      <c r="O181" s="38">
        <f t="shared" si="45"/>
        <v>0.65622312076401723</v>
      </c>
      <c r="P181" s="33">
        <v>2997111</v>
      </c>
      <c r="Q181" s="33">
        <v>47451856</v>
      </c>
      <c r="R181" s="33">
        <v>29929504</v>
      </c>
      <c r="S181" s="33">
        <v>14281174</v>
      </c>
      <c r="T181" s="38">
        <f t="shared" si="46"/>
        <v>0.47716039664406068</v>
      </c>
      <c r="U181" s="38">
        <f t="shared" si="47"/>
        <v>1.5184556060819903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103503460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59211293</v>
      </c>
      <c r="K182" s="38">
        <f t="shared" si="42"/>
        <v>0.5720706631449809</v>
      </c>
      <c r="L182" s="33">
        <v>0</v>
      </c>
      <c r="M182" s="38">
        <f t="shared" si="43"/>
        <v>0</v>
      </c>
      <c r="N182" s="33">
        <f t="shared" si="44"/>
        <v>59485301</v>
      </c>
      <c r="O182" s="38">
        <f t="shared" si="45"/>
        <v>0.57471799493466214</v>
      </c>
      <c r="P182" s="33">
        <v>53336</v>
      </c>
      <c r="Q182" s="33">
        <v>5985336</v>
      </c>
      <c r="R182" s="33">
        <v>5985336</v>
      </c>
      <c r="S182" s="33">
        <v>360394</v>
      </c>
      <c r="T182" s="38">
        <f t="shared" si="46"/>
        <v>6.0212826815403513E-2</v>
      </c>
      <c r="U182" s="38">
        <f t="shared" si="47"/>
        <v>1109.1562359382031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93219296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2947439</v>
      </c>
      <c r="K183" s="38">
        <f t="shared" si="42"/>
        <v>3.1618335757438033E-2</v>
      </c>
      <c r="L183" s="33">
        <v>0</v>
      </c>
      <c r="M183" s="38">
        <f t="shared" si="43"/>
        <v>0</v>
      </c>
      <c r="N183" s="33">
        <f t="shared" si="44"/>
        <v>4109819</v>
      </c>
      <c r="O183" s="38">
        <f t="shared" si="45"/>
        <v>4.4087642541303894E-2</v>
      </c>
      <c r="P183" s="33">
        <v>747482</v>
      </c>
      <c r="Q183" s="33">
        <v>22021304</v>
      </c>
      <c r="R183" s="33">
        <v>6981304</v>
      </c>
      <c r="S183" s="33">
        <v>4649949</v>
      </c>
      <c r="T183" s="38">
        <f t="shared" si="46"/>
        <v>0.66605737266275755</v>
      </c>
      <c r="U183" s="38">
        <f t="shared" si="47"/>
        <v>2.943157159637289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1122534350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-432096828</v>
      </c>
      <c r="K184" s="38">
        <f t="shared" si="42"/>
        <v>-0.38492971551382815</v>
      </c>
      <c r="L184" s="33">
        <v>0</v>
      </c>
      <c r="M184" s="38">
        <f t="shared" si="43"/>
        <v>0</v>
      </c>
      <c r="N184" s="33">
        <f t="shared" si="44"/>
        <v>439952201</v>
      </c>
      <c r="O184" s="38">
        <f t="shared" si="45"/>
        <v>0.39192760649150737</v>
      </c>
      <c r="P184" s="33">
        <v>324411914</v>
      </c>
      <c r="Q184" s="33">
        <v>49444170</v>
      </c>
      <c r="R184" s="33">
        <v>59510924</v>
      </c>
      <c r="S184" s="33">
        <v>1412366350</v>
      </c>
      <c r="T184" s="38">
        <f t="shared" si="46"/>
        <v>23.732892300579973</v>
      </c>
      <c r="U184" s="38">
        <f t="shared" si="47"/>
        <v>-2.3319388387197151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1349287507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-361729490</v>
      </c>
      <c r="K185" s="39">
        <f t="shared" si="42"/>
        <v>-0.26808926053444887</v>
      </c>
      <c r="L185" s="34">
        <f>SUM(L180:L184)</f>
        <v>0</v>
      </c>
      <c r="M185" s="39">
        <f t="shared" si="43"/>
        <v>0</v>
      </c>
      <c r="N185" s="34">
        <f t="shared" si="44"/>
        <v>523532502</v>
      </c>
      <c r="O185" s="39">
        <f t="shared" si="45"/>
        <v>0.38800663259976365</v>
      </c>
      <c r="P185" s="34">
        <f>SUM(P180:P184)</f>
        <v>329897657</v>
      </c>
      <c r="Q185" s="34">
        <f>SUM(Q180:Q184)</f>
        <v>128394837</v>
      </c>
      <c r="R185" s="34">
        <f>SUM(R180:R184)</f>
        <v>104046068</v>
      </c>
      <c r="S185" s="34">
        <f>SUM(S180:S184)</f>
        <v>1434430601</v>
      </c>
      <c r="T185" s="39">
        <f t="shared" si="46"/>
        <v>13.786495045636901</v>
      </c>
      <c r="U185" s="39">
        <f t="shared" si="47"/>
        <v>-2.0964900244805316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197905</v>
      </c>
      <c r="K186" s="38">
        <f t="shared" si="42"/>
        <v>1.4869499954881711E-2</v>
      </c>
      <c r="L186" s="33">
        <v>0</v>
      </c>
      <c r="M186" s="38">
        <f t="shared" si="43"/>
        <v>0</v>
      </c>
      <c r="N186" s="33">
        <f t="shared" si="44"/>
        <v>326997</v>
      </c>
      <c r="O186" s="38">
        <f t="shared" si="45"/>
        <v>2.4568767220365606E-2</v>
      </c>
      <c r="P186" s="33">
        <v>131903</v>
      </c>
      <c r="Q186" s="33">
        <v>5329677</v>
      </c>
      <c r="R186" s="33">
        <v>4329677</v>
      </c>
      <c r="S186" s="33">
        <v>433831</v>
      </c>
      <c r="T186" s="38">
        <f t="shared" si="46"/>
        <v>0.10019939131718139</v>
      </c>
      <c r="U186" s="38">
        <f t="shared" si="47"/>
        <v>0.50038285709953523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9996068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1054202</v>
      </c>
      <c r="K187" s="38">
        <f t="shared" si="42"/>
        <v>0.10546166752767189</v>
      </c>
      <c r="L187" s="33">
        <v>0</v>
      </c>
      <c r="M187" s="38">
        <f t="shared" si="43"/>
        <v>0</v>
      </c>
      <c r="N187" s="33">
        <f t="shared" si="44"/>
        <v>1487553</v>
      </c>
      <c r="O187" s="38">
        <f t="shared" si="45"/>
        <v>0.14881381359150417</v>
      </c>
      <c r="P187" s="33">
        <v>392883</v>
      </c>
      <c r="Q187" s="33">
        <v>9445154</v>
      </c>
      <c r="R187" s="33">
        <v>1874848</v>
      </c>
      <c r="S187" s="33">
        <v>1270369</v>
      </c>
      <c r="T187" s="38">
        <f t="shared" si="46"/>
        <v>0.67758506289576537</v>
      </c>
      <c r="U187" s="38">
        <f t="shared" si="47"/>
        <v>1.6832466663103265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4292906</v>
      </c>
      <c r="K188" s="38">
        <f t="shared" si="42"/>
        <v>8.189036789476295E-2</v>
      </c>
      <c r="L188" s="33">
        <v>0</v>
      </c>
      <c r="M188" s="38">
        <f t="shared" si="43"/>
        <v>0</v>
      </c>
      <c r="N188" s="33">
        <f t="shared" si="44"/>
        <v>13904362</v>
      </c>
      <c r="O188" s="38">
        <f t="shared" si="45"/>
        <v>0.26523602415751985</v>
      </c>
      <c r="P188" s="33">
        <v>4034032</v>
      </c>
      <c r="Q188" s="33">
        <v>53905406</v>
      </c>
      <c r="R188" s="33">
        <v>50405406</v>
      </c>
      <c r="S188" s="33">
        <v>12443737</v>
      </c>
      <c r="T188" s="38">
        <f t="shared" si="46"/>
        <v>0.24687306357576011</v>
      </c>
      <c r="U188" s="38">
        <f t="shared" si="47"/>
        <v>6.4172520198154004E-2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23344277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3493796</v>
      </c>
      <c r="K189" s="38">
        <f t="shared" si="42"/>
        <v>0.1496639197692865</v>
      </c>
      <c r="L189" s="33">
        <v>0</v>
      </c>
      <c r="M189" s="38">
        <f t="shared" si="43"/>
        <v>0</v>
      </c>
      <c r="N189" s="33">
        <f t="shared" si="44"/>
        <v>7686392</v>
      </c>
      <c r="O189" s="38">
        <f t="shared" si="45"/>
        <v>0.32926237124413832</v>
      </c>
      <c r="P189" s="33">
        <v>1075803</v>
      </c>
      <c r="Q189" s="33">
        <v>6812862</v>
      </c>
      <c r="R189" s="33">
        <v>2194191</v>
      </c>
      <c r="S189" s="33">
        <v>1890665</v>
      </c>
      <c r="T189" s="38">
        <f t="shared" si="46"/>
        <v>0.86166837800355578</v>
      </c>
      <c r="U189" s="38">
        <f t="shared" si="47"/>
        <v>2.2476168964020364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17388000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5475323</v>
      </c>
      <c r="K190" s="38">
        <f t="shared" si="42"/>
        <v>0.31489090177133655</v>
      </c>
      <c r="L190" s="33">
        <v>0</v>
      </c>
      <c r="M190" s="38">
        <f t="shared" si="43"/>
        <v>0</v>
      </c>
      <c r="N190" s="33">
        <f t="shared" si="44"/>
        <v>18993530</v>
      </c>
      <c r="O190" s="38">
        <f t="shared" si="45"/>
        <v>1.0923355187485622</v>
      </c>
      <c r="P190" s="33">
        <v>6407278</v>
      </c>
      <c r="Q190" s="33">
        <v>19196000</v>
      </c>
      <c r="R190" s="33">
        <v>17921000</v>
      </c>
      <c r="S190" s="33">
        <v>20606135</v>
      </c>
      <c r="T190" s="38">
        <f t="shared" si="46"/>
        <v>1.1498317616204452</v>
      </c>
      <c r="U190" s="38">
        <f t="shared" si="47"/>
        <v>-0.14545256191474754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116460404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14514132</v>
      </c>
      <c r="K191" s="39">
        <f t="shared" si="42"/>
        <v>0.12462718229965955</v>
      </c>
      <c r="L191" s="34">
        <f>SUM(L186:L190)</f>
        <v>0</v>
      </c>
      <c r="M191" s="39">
        <f t="shared" si="43"/>
        <v>0</v>
      </c>
      <c r="N191" s="34">
        <f t="shared" si="44"/>
        <v>42398834</v>
      </c>
      <c r="O191" s="39">
        <f t="shared" si="45"/>
        <v>0.36406222667748944</v>
      </c>
      <c r="P191" s="34">
        <f>SUM(P186:P190)</f>
        <v>12041899</v>
      </c>
      <c r="Q191" s="34">
        <f>SUM(Q186:Q190)</f>
        <v>94689099</v>
      </c>
      <c r="R191" s="34">
        <f>SUM(R186:R190)</f>
        <v>76725122</v>
      </c>
      <c r="S191" s="34">
        <f>SUM(S186:S190)</f>
        <v>36644737</v>
      </c>
      <c r="T191" s="39">
        <f t="shared" si="46"/>
        <v>0.477610670987268</v>
      </c>
      <c r="U191" s="39">
        <f t="shared" si="47"/>
        <v>0.20530258558056325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51848</v>
      </c>
      <c r="K192" s="38">
        <f t="shared" si="42"/>
        <v>0.1559638546968439</v>
      </c>
      <c r="L192" s="33">
        <v>0</v>
      </c>
      <c r="M192" s="38">
        <f t="shared" si="43"/>
        <v>0</v>
      </c>
      <c r="N192" s="33">
        <f t="shared" si="44"/>
        <v>200926</v>
      </c>
      <c r="O192" s="38">
        <f t="shared" si="45"/>
        <v>0.60440505841725922</v>
      </c>
      <c r="P192" s="33">
        <v>72602</v>
      </c>
      <c r="Q192" s="33">
        <v>177048</v>
      </c>
      <c r="R192" s="33">
        <v>177048</v>
      </c>
      <c r="S192" s="33">
        <v>244963</v>
      </c>
      <c r="T192" s="38">
        <f t="shared" si="46"/>
        <v>1.3835965387917402</v>
      </c>
      <c r="U192" s="38">
        <f t="shared" si="47"/>
        <v>-0.28585989366684117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96034</v>
      </c>
      <c r="K193" s="38">
        <f t="shared" si="42"/>
        <v>0.10400888094657894</v>
      </c>
      <c r="L193" s="33">
        <v>0</v>
      </c>
      <c r="M193" s="38">
        <f t="shared" si="43"/>
        <v>0</v>
      </c>
      <c r="N193" s="33">
        <f t="shared" si="44"/>
        <v>234171</v>
      </c>
      <c r="O193" s="38">
        <f t="shared" si="45"/>
        <v>0.25361709040695313</v>
      </c>
      <c r="P193" s="33">
        <v>87646</v>
      </c>
      <c r="Q193" s="33">
        <v>888666</v>
      </c>
      <c r="R193" s="33">
        <v>888666</v>
      </c>
      <c r="S193" s="33">
        <v>369494</v>
      </c>
      <c r="T193" s="38">
        <f t="shared" si="46"/>
        <v>0.41578500809077878</v>
      </c>
      <c r="U193" s="38">
        <f t="shared" si="47"/>
        <v>9.5703169568491342E-2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2486557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481494</v>
      </c>
      <c r="K194" s="38">
        <f t="shared" si="42"/>
        <v>0.19363883474217564</v>
      </c>
      <c r="L194" s="33">
        <v>0</v>
      </c>
      <c r="M194" s="38">
        <f t="shared" si="43"/>
        <v>0</v>
      </c>
      <c r="N194" s="33">
        <f t="shared" si="44"/>
        <v>1946885</v>
      </c>
      <c r="O194" s="38">
        <f t="shared" si="45"/>
        <v>0.78296415485347814</v>
      </c>
      <c r="P194" s="33">
        <v>185083</v>
      </c>
      <c r="Q194" s="33">
        <v>2288820</v>
      </c>
      <c r="R194" s="33">
        <v>2588820</v>
      </c>
      <c r="S194" s="33">
        <v>445037</v>
      </c>
      <c r="T194" s="38">
        <f t="shared" si="46"/>
        <v>0.17190727821942042</v>
      </c>
      <c r="U194" s="38">
        <f t="shared" si="47"/>
        <v>1.6015031094157757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136269</v>
      </c>
      <c r="K195" s="38">
        <f t="shared" si="42"/>
        <v>1.4592816002590681E-2</v>
      </c>
      <c r="L195" s="33">
        <v>0</v>
      </c>
      <c r="M195" s="38">
        <f t="shared" si="43"/>
        <v>0</v>
      </c>
      <c r="N195" s="33">
        <f t="shared" si="44"/>
        <v>623414</v>
      </c>
      <c r="O195" s="38">
        <f t="shared" si="45"/>
        <v>6.6760347514394816E-2</v>
      </c>
      <c r="P195" s="33">
        <v>216487</v>
      </c>
      <c r="Q195" s="33">
        <v>8637900</v>
      </c>
      <c r="R195" s="33">
        <v>8737900</v>
      </c>
      <c r="S195" s="33">
        <v>638199</v>
      </c>
      <c r="T195" s="38">
        <f t="shared" si="46"/>
        <v>7.3038029732544432E-2</v>
      </c>
      <c r="U195" s="38">
        <f t="shared" si="47"/>
        <v>-0.37054418972039893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126422976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31491427</v>
      </c>
      <c r="K196" s="38">
        <f t="shared" si="42"/>
        <v>0.24909575772049536</v>
      </c>
      <c r="L196" s="33">
        <v>0</v>
      </c>
      <c r="M196" s="38">
        <f t="shared" si="43"/>
        <v>0</v>
      </c>
      <c r="N196" s="33">
        <f t="shared" si="44"/>
        <v>121214041</v>
      </c>
      <c r="O196" s="38">
        <f t="shared" si="45"/>
        <v>0.95879756065859423</v>
      </c>
      <c r="P196" s="33">
        <v>30011178</v>
      </c>
      <c r="Q196" s="33">
        <v>121179600</v>
      </c>
      <c r="R196" s="33">
        <v>140021600</v>
      </c>
      <c r="S196" s="33">
        <v>122535959</v>
      </c>
      <c r="T196" s="38">
        <f t="shared" si="46"/>
        <v>0.87512183120318576</v>
      </c>
      <c r="U196" s="38">
        <f t="shared" si="47"/>
        <v>4.9323255488338269E-2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2151000</v>
      </c>
      <c r="R197" s="33">
        <v>2151000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139503382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32257072</v>
      </c>
      <c r="K198" s="39">
        <f t="shared" si="42"/>
        <v>0.23122788521356422</v>
      </c>
      <c r="L198" s="34">
        <f>SUM(L192:L197)</f>
        <v>0</v>
      </c>
      <c r="M198" s="39">
        <f t="shared" si="43"/>
        <v>0</v>
      </c>
      <c r="N198" s="34">
        <f t="shared" si="44"/>
        <v>124219437</v>
      </c>
      <c r="O198" s="39">
        <f t="shared" si="45"/>
        <v>0.89044032638577897</v>
      </c>
      <c r="P198" s="34">
        <f>SUM(P192:P197)</f>
        <v>30572996</v>
      </c>
      <c r="Q198" s="34">
        <f>SUM(Q192:Q197)</f>
        <v>135323034</v>
      </c>
      <c r="R198" s="34">
        <f>SUM(R192:R197)</f>
        <v>154565034</v>
      </c>
      <c r="S198" s="34">
        <f>SUM(S192:S197)</f>
        <v>124233652</v>
      </c>
      <c r="T198" s="39">
        <f t="shared" si="46"/>
        <v>0.80376297785435746</v>
      </c>
      <c r="U198" s="39">
        <f t="shared" si="47"/>
        <v>5.5083773929123669E-2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59035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2435</v>
      </c>
      <c r="K199" s="38">
        <f t="shared" si="42"/>
        <v>4.1246718048615232E-2</v>
      </c>
      <c r="L199" s="33">
        <v>0</v>
      </c>
      <c r="M199" s="38">
        <f t="shared" si="43"/>
        <v>0</v>
      </c>
      <c r="N199" s="33">
        <f t="shared" si="44"/>
        <v>31953</v>
      </c>
      <c r="O199" s="38">
        <f t="shared" si="45"/>
        <v>0.54125518760057589</v>
      </c>
      <c r="P199" s="33">
        <v>1832</v>
      </c>
      <c r="Q199" s="33">
        <v>47070</v>
      </c>
      <c r="R199" s="33">
        <v>31006</v>
      </c>
      <c r="S199" s="33">
        <v>19919</v>
      </c>
      <c r="T199" s="38">
        <f t="shared" si="46"/>
        <v>0.64242404695865318</v>
      </c>
      <c r="U199" s="38">
        <f t="shared" si="47"/>
        <v>0.32914847161572047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24421845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5502031</v>
      </c>
      <c r="K200" s="38">
        <f t="shared" si="42"/>
        <v>0.22529137335856483</v>
      </c>
      <c r="L200" s="33">
        <v>0</v>
      </c>
      <c r="M200" s="38">
        <f t="shared" si="43"/>
        <v>0</v>
      </c>
      <c r="N200" s="33">
        <f t="shared" si="44"/>
        <v>22926559</v>
      </c>
      <c r="O200" s="38">
        <f t="shared" si="45"/>
        <v>0.93877260297082388</v>
      </c>
      <c r="P200" s="33">
        <v>8620862</v>
      </c>
      <c r="Q200" s="33">
        <v>23604206</v>
      </c>
      <c r="R200" s="33">
        <v>26970875</v>
      </c>
      <c r="S200" s="33">
        <v>29749482</v>
      </c>
      <c r="T200" s="38">
        <f t="shared" si="46"/>
        <v>1.1030225011238974</v>
      </c>
      <c r="U200" s="38">
        <f t="shared" si="47"/>
        <v>-0.36177716335095034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592355</v>
      </c>
      <c r="K202" s="38">
        <f t="shared" si="42"/>
        <v>0.35069267657332309</v>
      </c>
      <c r="L202" s="33">
        <v>0</v>
      </c>
      <c r="M202" s="38">
        <f t="shared" si="43"/>
        <v>0</v>
      </c>
      <c r="N202" s="33">
        <f t="shared" si="44"/>
        <v>1688053</v>
      </c>
      <c r="O202" s="38">
        <f t="shared" si="45"/>
        <v>0.99938014327156477</v>
      </c>
      <c r="P202" s="33">
        <v>62807</v>
      </c>
      <c r="Q202" s="33">
        <v>1100</v>
      </c>
      <c r="R202" s="33">
        <v>784176</v>
      </c>
      <c r="S202" s="33">
        <v>207363</v>
      </c>
      <c r="T202" s="38">
        <f t="shared" si="46"/>
        <v>0.2644342596559956</v>
      </c>
      <c r="U202" s="38">
        <f t="shared" si="47"/>
        <v>8.4313531931154166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26169980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6096821</v>
      </c>
      <c r="K204" s="39">
        <f t="shared" si="42"/>
        <v>0.23297002901798167</v>
      </c>
      <c r="L204" s="34">
        <f>SUM(L199:L203)</f>
        <v>0</v>
      </c>
      <c r="M204" s="39">
        <f t="shared" si="43"/>
        <v>0</v>
      </c>
      <c r="N204" s="34">
        <f t="shared" si="44"/>
        <v>24646565</v>
      </c>
      <c r="O204" s="39">
        <f t="shared" si="45"/>
        <v>0.94178768955879977</v>
      </c>
      <c r="P204" s="34">
        <f>SUM(P199:P203)</f>
        <v>8685501</v>
      </c>
      <c r="Q204" s="34">
        <f>SUM(Q199:Q203)</f>
        <v>23652376</v>
      </c>
      <c r="R204" s="34">
        <f>SUM(R199:R203)</f>
        <v>27786057</v>
      </c>
      <c r="S204" s="34">
        <f>SUM(S199:S203)</f>
        <v>29976764</v>
      </c>
      <c r="T204" s="39">
        <f t="shared" si="46"/>
        <v>1.0788419529982249</v>
      </c>
      <c r="U204" s="39">
        <f t="shared" si="47"/>
        <v>-0.29804613458682461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1635590440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-305254387</v>
      </c>
      <c r="K205" s="39">
        <f t="shared" si="42"/>
        <v>-0.18663253314197656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724045854</v>
      </c>
      <c r="O205" s="39">
        <f t="shared" si="45"/>
        <v>0.44268163734192528</v>
      </c>
      <c r="P205" s="34">
        <f>SUM(P173:P178,P180:P184,P186:P190,P192:P197,P199:P203)</f>
        <v>381421649</v>
      </c>
      <c r="Q205" s="34">
        <f>SUM(Q173:Q178,Q180:Q184,Q186:Q190,Q192:Q197,Q199:Q203)</f>
        <v>397176794</v>
      </c>
      <c r="R205" s="34">
        <f>SUM(R173:R178,R180:R184,R186:R190,R192:R197,R199:R203)</f>
        <v>377450072</v>
      </c>
      <c r="S205" s="34">
        <f>SUM(S173:S178,S180:S184,S186:S190,S192:S197,S199:S203)</f>
        <v>1636400384</v>
      </c>
      <c r="T205" s="39">
        <f t="shared" si="46"/>
        <v>4.3354088537569551</v>
      </c>
      <c r="U205" s="39">
        <f t="shared" si="47"/>
        <v>-1.8003069248961272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269695</v>
      </c>
      <c r="K208" s="38">
        <f t="shared" ref="K208:K231" si="50">IF(($E208     =0),0,($J208     /$E208     ))</f>
        <v>1.2699238596606881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425238</v>
      </c>
      <c r="O208" s="38">
        <f t="shared" ref="O208:O231" si="53">IF(($E208     =0),0,($N208     /$E208     ))</f>
        <v>2.0023355354544643</v>
      </c>
      <c r="P208" s="33">
        <v>102053</v>
      </c>
      <c r="Q208" s="33">
        <v>191723</v>
      </c>
      <c r="R208" s="33">
        <v>191723</v>
      </c>
      <c r="S208" s="33">
        <v>852397</v>
      </c>
      <c r="T208" s="38">
        <f t="shared" ref="T208:T231" si="54">IF(($R208     =0),0,($S208     /$R208     ))</f>
        <v>4.4459819635620139</v>
      </c>
      <c r="U208" s="38">
        <f t="shared" ref="U208:U231" si="55">IF(($P208     =0),0,(($J208     /$P208     )-1))</f>
        <v>1.6426954621618179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4841640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2708059</v>
      </c>
      <c r="K209" s="38">
        <f t="shared" si="50"/>
        <v>0.55932679835758137</v>
      </c>
      <c r="L209" s="33">
        <v>0</v>
      </c>
      <c r="M209" s="38">
        <f t="shared" si="51"/>
        <v>0</v>
      </c>
      <c r="N209" s="33">
        <f t="shared" si="52"/>
        <v>3955358</v>
      </c>
      <c r="O209" s="38">
        <f t="shared" si="53"/>
        <v>0.81694591088969848</v>
      </c>
      <c r="P209" s="33">
        <v>427344</v>
      </c>
      <c r="Q209" s="33">
        <v>4859523</v>
      </c>
      <c r="R209" s="33">
        <v>4684213</v>
      </c>
      <c r="S209" s="33">
        <v>1807810</v>
      </c>
      <c r="T209" s="38">
        <f t="shared" si="54"/>
        <v>0.38593676248283332</v>
      </c>
      <c r="U209" s="38">
        <f t="shared" si="55"/>
        <v>5.3369533677786514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912059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149865</v>
      </c>
      <c r="K210" s="38">
        <f t="shared" si="50"/>
        <v>0.16431502786552185</v>
      </c>
      <c r="L210" s="33">
        <v>0</v>
      </c>
      <c r="M210" s="38">
        <f t="shared" si="51"/>
        <v>0</v>
      </c>
      <c r="N210" s="33">
        <f t="shared" si="52"/>
        <v>580445</v>
      </c>
      <c r="O210" s="38">
        <f t="shared" si="53"/>
        <v>0.63641167950757571</v>
      </c>
      <c r="P210" s="33">
        <v>109880</v>
      </c>
      <c r="Q210" s="33">
        <v>879408</v>
      </c>
      <c r="R210" s="33">
        <v>1160697</v>
      </c>
      <c r="S210" s="33">
        <v>663663</v>
      </c>
      <c r="T210" s="38">
        <f t="shared" si="54"/>
        <v>0.57177971511944981</v>
      </c>
      <c r="U210" s="38">
        <f t="shared" si="55"/>
        <v>0.36389697852202407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36546</v>
      </c>
      <c r="K211" s="38">
        <f t="shared" si="50"/>
        <v>1.3238057186697322E-2</v>
      </c>
      <c r="L211" s="33">
        <v>0</v>
      </c>
      <c r="M211" s="38">
        <f t="shared" si="51"/>
        <v>0</v>
      </c>
      <c r="N211" s="33">
        <f t="shared" si="52"/>
        <v>94999</v>
      </c>
      <c r="O211" s="38">
        <f t="shared" si="53"/>
        <v>3.441148674763473E-2</v>
      </c>
      <c r="P211" s="33">
        <v>14082</v>
      </c>
      <c r="Q211" s="33">
        <v>2727450</v>
      </c>
      <c r="R211" s="33">
        <v>2727450</v>
      </c>
      <c r="S211" s="33">
        <v>61115</v>
      </c>
      <c r="T211" s="38">
        <f t="shared" si="54"/>
        <v>2.2407376853837833E-2</v>
      </c>
      <c r="U211" s="38">
        <f t="shared" si="55"/>
        <v>1.5952279505752025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2015000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267599</v>
      </c>
      <c r="K212" s="38">
        <f t="shared" si="50"/>
        <v>0.13280347394540942</v>
      </c>
      <c r="L212" s="33">
        <v>0</v>
      </c>
      <c r="M212" s="38">
        <f t="shared" si="51"/>
        <v>0</v>
      </c>
      <c r="N212" s="33">
        <f t="shared" si="52"/>
        <v>565296</v>
      </c>
      <c r="O212" s="38">
        <f t="shared" si="53"/>
        <v>0.28054392059553351</v>
      </c>
      <c r="P212" s="33">
        <v>101118</v>
      </c>
      <c r="Q212" s="33">
        <v>4400000</v>
      </c>
      <c r="R212" s="33">
        <v>1700000</v>
      </c>
      <c r="S212" s="33">
        <v>243813</v>
      </c>
      <c r="T212" s="38">
        <f t="shared" si="54"/>
        <v>0.14341941176470588</v>
      </c>
      <c r="U212" s="38">
        <f t="shared" si="55"/>
        <v>1.6464032120888468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6625</v>
      </c>
      <c r="K213" s="38">
        <f t="shared" si="50"/>
        <v>6.6424030961118128E-3</v>
      </c>
      <c r="L213" s="33">
        <v>0</v>
      </c>
      <c r="M213" s="38">
        <f t="shared" si="51"/>
        <v>0</v>
      </c>
      <c r="N213" s="33">
        <f t="shared" si="52"/>
        <v>13889</v>
      </c>
      <c r="O213" s="38">
        <f t="shared" si="53"/>
        <v>1.3925484770097656E-2</v>
      </c>
      <c r="P213" s="33">
        <v>581</v>
      </c>
      <c r="Q213" s="33">
        <v>974616</v>
      </c>
      <c r="R213" s="33">
        <v>974616</v>
      </c>
      <c r="S213" s="33">
        <v>8341</v>
      </c>
      <c r="T213" s="38">
        <f t="shared" si="54"/>
        <v>8.5582424257348542E-3</v>
      </c>
      <c r="U213" s="38">
        <f t="shared" si="55"/>
        <v>10.40275387263339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1797593</v>
      </c>
      <c r="K214" s="38">
        <f t="shared" si="50"/>
        <v>0.56089262652349747</v>
      </c>
      <c r="L214" s="33">
        <v>0</v>
      </c>
      <c r="M214" s="38">
        <f t="shared" si="51"/>
        <v>0</v>
      </c>
      <c r="N214" s="33">
        <f t="shared" si="52"/>
        <v>4394739</v>
      </c>
      <c r="O214" s="38">
        <f t="shared" si="53"/>
        <v>1.3712651866107894</v>
      </c>
      <c r="P214" s="33">
        <v>825901</v>
      </c>
      <c r="Q214" s="33">
        <v>3126684</v>
      </c>
      <c r="R214" s="33">
        <v>3126684</v>
      </c>
      <c r="S214" s="33">
        <v>1952678</v>
      </c>
      <c r="T214" s="38">
        <f t="shared" si="54"/>
        <v>0.62452041843691275</v>
      </c>
      <c r="U214" s="38">
        <f t="shared" si="55"/>
        <v>1.1765235784918531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826000</v>
      </c>
      <c r="K215" s="38">
        <f t="shared" si="50"/>
        <v>0.29744114194352217</v>
      </c>
      <c r="L215" s="33">
        <v>0</v>
      </c>
      <c r="M215" s="38">
        <f t="shared" si="51"/>
        <v>0</v>
      </c>
      <c r="N215" s="33">
        <f t="shared" si="52"/>
        <v>2752671</v>
      </c>
      <c r="O215" s="38">
        <f t="shared" si="53"/>
        <v>0.99123196808089242</v>
      </c>
      <c r="P215" s="33">
        <v>1000756</v>
      </c>
      <c r="Q215" s="33">
        <v>3356067</v>
      </c>
      <c r="R215" s="33">
        <v>3356067</v>
      </c>
      <c r="S215" s="33">
        <v>3333599</v>
      </c>
      <c r="T215" s="38">
        <f t="shared" si="54"/>
        <v>0.99330525880442788</v>
      </c>
      <c r="U215" s="38">
        <f t="shared" si="55"/>
        <v>-0.1746239842678935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17721026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6061982</v>
      </c>
      <c r="K216" s="39">
        <f t="shared" si="50"/>
        <v>0.34207850042091242</v>
      </c>
      <c r="L216" s="34">
        <f>SUM(L208:L215)</f>
        <v>0</v>
      </c>
      <c r="M216" s="39">
        <f t="shared" si="51"/>
        <v>0</v>
      </c>
      <c r="N216" s="34">
        <f t="shared" si="52"/>
        <v>12782635</v>
      </c>
      <c r="O216" s="39">
        <f t="shared" si="53"/>
        <v>0.72132589839888506</v>
      </c>
      <c r="P216" s="34">
        <f>SUM(P208:P215)</f>
        <v>2581715</v>
      </c>
      <c r="Q216" s="34">
        <f>SUM(Q208:Q215)</f>
        <v>20515471</v>
      </c>
      <c r="R216" s="34">
        <f>SUM(R208:R215)</f>
        <v>17921450</v>
      </c>
      <c r="S216" s="34">
        <f>SUM(S208:S215)</f>
        <v>8923416</v>
      </c>
      <c r="T216" s="39">
        <f t="shared" si="54"/>
        <v>0.49791819300335632</v>
      </c>
      <c r="U216" s="39">
        <f t="shared" si="55"/>
        <v>1.3480446137548103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21804734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3598991</v>
      </c>
      <c r="K218" s="38">
        <f t="shared" si="50"/>
        <v>0.16505548749184465</v>
      </c>
      <c r="L218" s="33">
        <v>0</v>
      </c>
      <c r="M218" s="38">
        <f t="shared" si="51"/>
        <v>0</v>
      </c>
      <c r="N218" s="33">
        <f t="shared" si="52"/>
        <v>10233290</v>
      </c>
      <c r="O218" s="38">
        <f t="shared" si="53"/>
        <v>0.46931505791357053</v>
      </c>
      <c r="P218" s="33">
        <v>2992760</v>
      </c>
      <c r="Q218" s="33">
        <v>23637745</v>
      </c>
      <c r="R218" s="33">
        <v>23637745</v>
      </c>
      <c r="S218" s="33">
        <v>15766693</v>
      </c>
      <c r="T218" s="38">
        <f t="shared" si="54"/>
        <v>0.66701341435064976</v>
      </c>
      <c r="U218" s="38">
        <f t="shared" si="55"/>
        <v>0.20256585893957424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7994231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2227987</v>
      </c>
      <c r="K219" s="38">
        <f t="shared" si="50"/>
        <v>0.27869935207026164</v>
      </c>
      <c r="L219" s="33">
        <v>0</v>
      </c>
      <c r="M219" s="38">
        <f t="shared" si="51"/>
        <v>0</v>
      </c>
      <c r="N219" s="33">
        <f t="shared" si="52"/>
        <v>7733470</v>
      </c>
      <c r="O219" s="38">
        <f t="shared" si="53"/>
        <v>0.96738135287809424</v>
      </c>
      <c r="P219" s="33">
        <v>533389</v>
      </c>
      <c r="Q219" s="33">
        <v>2616715</v>
      </c>
      <c r="R219" s="33">
        <v>2392215</v>
      </c>
      <c r="S219" s="33">
        <v>1707861</v>
      </c>
      <c r="T219" s="38">
        <f t="shared" si="54"/>
        <v>0.71392454273549832</v>
      </c>
      <c r="U219" s="38">
        <f t="shared" si="55"/>
        <v>3.1770396464868975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85444</v>
      </c>
      <c r="K220" s="38">
        <f t="shared" si="50"/>
        <v>7.1579051776106111E-3</v>
      </c>
      <c r="L220" s="33">
        <v>0</v>
      </c>
      <c r="M220" s="38">
        <f t="shared" si="51"/>
        <v>0</v>
      </c>
      <c r="N220" s="33">
        <f t="shared" si="52"/>
        <v>832343</v>
      </c>
      <c r="O220" s="38">
        <f t="shared" si="53"/>
        <v>6.9727918510930548E-2</v>
      </c>
      <c r="P220" s="33">
        <v>96423</v>
      </c>
      <c r="Q220" s="33">
        <v>6487098</v>
      </c>
      <c r="R220" s="33">
        <v>6513854</v>
      </c>
      <c r="S220" s="33">
        <v>1232277</v>
      </c>
      <c r="T220" s="38">
        <f t="shared" si="54"/>
        <v>0.18917786612963691</v>
      </c>
      <c r="U220" s="38">
        <f t="shared" si="55"/>
        <v>-0.11386287504018755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6397959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50181442</v>
      </c>
      <c r="K221" s="38">
        <f t="shared" si="50"/>
        <v>7.8433516063482118</v>
      </c>
      <c r="L221" s="33">
        <v>0</v>
      </c>
      <c r="M221" s="38">
        <f t="shared" si="51"/>
        <v>0</v>
      </c>
      <c r="N221" s="33">
        <f t="shared" si="52"/>
        <v>50375015</v>
      </c>
      <c r="O221" s="38">
        <f t="shared" si="53"/>
        <v>7.8736070362439019</v>
      </c>
      <c r="P221" s="33">
        <v>112581</v>
      </c>
      <c r="Q221" s="33">
        <v>7350369</v>
      </c>
      <c r="R221" s="33">
        <v>6701313</v>
      </c>
      <c r="S221" s="33">
        <v>578940</v>
      </c>
      <c r="T221" s="38">
        <f t="shared" si="54"/>
        <v>8.63920249658537E-2</v>
      </c>
      <c r="U221" s="38">
        <f t="shared" si="55"/>
        <v>444.73633206313679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509</v>
      </c>
      <c r="K222" s="38">
        <f t="shared" si="50"/>
        <v>4.9901960784313722E-3</v>
      </c>
      <c r="L222" s="33">
        <v>0</v>
      </c>
      <c r="M222" s="38">
        <f t="shared" si="51"/>
        <v>0</v>
      </c>
      <c r="N222" s="33">
        <f t="shared" si="52"/>
        <v>20720</v>
      </c>
      <c r="O222" s="38">
        <f t="shared" si="53"/>
        <v>0.20313725490196077</v>
      </c>
      <c r="P222" s="33">
        <v>670</v>
      </c>
      <c r="Q222" s="33">
        <v>271872</v>
      </c>
      <c r="R222" s="33">
        <v>271872</v>
      </c>
      <c r="S222" s="33">
        <v>40779</v>
      </c>
      <c r="T222" s="38">
        <f t="shared" si="54"/>
        <v>0.14999337923728814</v>
      </c>
      <c r="U222" s="38">
        <f t="shared" si="55"/>
        <v>-0.24029850746268655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50551000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999990</v>
      </c>
      <c r="K223" s="38">
        <f t="shared" si="50"/>
        <v>1.9781804514252932E-2</v>
      </c>
      <c r="L223" s="33">
        <v>0</v>
      </c>
      <c r="M223" s="38">
        <f t="shared" si="51"/>
        <v>0</v>
      </c>
      <c r="N223" s="33">
        <f t="shared" si="52"/>
        <v>3885327</v>
      </c>
      <c r="O223" s="38">
        <f t="shared" si="53"/>
        <v>7.6859547783426643E-2</v>
      </c>
      <c r="P223" s="33">
        <v>0</v>
      </c>
      <c r="Q223" s="33">
        <v>34475000</v>
      </c>
      <c r="R223" s="33">
        <v>26139760</v>
      </c>
      <c r="S223" s="33">
        <v>2987253</v>
      </c>
      <c r="T223" s="38">
        <f t="shared" si="54"/>
        <v>0.11428004694763838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98786936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57094363</v>
      </c>
      <c r="K224" s="39">
        <f t="shared" si="50"/>
        <v>0.57795458905618857</v>
      </c>
      <c r="L224" s="34">
        <f>SUM(L217:L223)</f>
        <v>0</v>
      </c>
      <c r="M224" s="39">
        <f t="shared" si="51"/>
        <v>0</v>
      </c>
      <c r="N224" s="34">
        <f t="shared" si="52"/>
        <v>73080165</v>
      </c>
      <c r="O224" s="39">
        <f t="shared" si="53"/>
        <v>0.73977560150261168</v>
      </c>
      <c r="P224" s="34">
        <f>SUM(P217:P223)</f>
        <v>3735823</v>
      </c>
      <c r="Q224" s="34">
        <f>SUM(Q217:Q223)</f>
        <v>74838799</v>
      </c>
      <c r="R224" s="34">
        <f>SUM(R217:R223)</f>
        <v>65656759</v>
      </c>
      <c r="S224" s="34">
        <f>SUM(S217:S223)</f>
        <v>22313803</v>
      </c>
      <c r="T224" s="39">
        <f t="shared" si="54"/>
        <v>0.33985538335817034</v>
      </c>
      <c r="U224" s="39">
        <f t="shared" si="55"/>
        <v>14.282941135059129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1548956</v>
      </c>
      <c r="K225" s="38">
        <f t="shared" si="50"/>
        <v>0.21625459850753562</v>
      </c>
      <c r="L225" s="33">
        <v>0</v>
      </c>
      <c r="M225" s="38">
        <f t="shared" si="51"/>
        <v>0</v>
      </c>
      <c r="N225" s="33">
        <f t="shared" si="52"/>
        <v>2636558</v>
      </c>
      <c r="O225" s="38">
        <f t="shared" si="53"/>
        <v>0.36809812010917747</v>
      </c>
      <c r="P225" s="33">
        <v>335833</v>
      </c>
      <c r="Q225" s="33">
        <v>4077420</v>
      </c>
      <c r="R225" s="33">
        <v>13186619</v>
      </c>
      <c r="S225" s="33">
        <v>1305878</v>
      </c>
      <c r="T225" s="38">
        <f t="shared" si="54"/>
        <v>9.9030539973893231E-2</v>
      </c>
      <c r="U225" s="38">
        <f t="shared" si="55"/>
        <v>3.6122805084670055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10441408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200578</v>
      </c>
      <c r="K226" s="38">
        <f t="shared" si="50"/>
        <v>1.9209861352032218E-2</v>
      </c>
      <c r="L226" s="33">
        <v>0</v>
      </c>
      <c r="M226" s="38">
        <f t="shared" si="51"/>
        <v>0</v>
      </c>
      <c r="N226" s="33">
        <f t="shared" si="52"/>
        <v>4552369</v>
      </c>
      <c r="O226" s="38">
        <f t="shared" si="53"/>
        <v>0.43599187006196866</v>
      </c>
      <c r="P226" s="33">
        <v>1867030</v>
      </c>
      <c r="Q226" s="33">
        <v>10897457</v>
      </c>
      <c r="R226" s="33">
        <v>10823628</v>
      </c>
      <c r="S226" s="33">
        <v>6019641</v>
      </c>
      <c r="T226" s="38">
        <f t="shared" si="54"/>
        <v>0.55615741782699846</v>
      </c>
      <c r="U226" s="38">
        <f t="shared" si="55"/>
        <v>-0.89256841079147098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244179561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15318</v>
      </c>
      <c r="K227" s="38">
        <f t="shared" si="50"/>
        <v>6.273252330075243E-5</v>
      </c>
      <c r="L227" s="33">
        <v>0</v>
      </c>
      <c r="M227" s="38">
        <f t="shared" si="51"/>
        <v>0</v>
      </c>
      <c r="N227" s="33">
        <f t="shared" si="52"/>
        <v>45765</v>
      </c>
      <c r="O227" s="38">
        <f t="shared" si="53"/>
        <v>1.8742354934449243E-4</v>
      </c>
      <c r="P227" s="33">
        <v>1606110</v>
      </c>
      <c r="Q227" s="33">
        <v>3693598</v>
      </c>
      <c r="R227" s="33">
        <v>2536298</v>
      </c>
      <c r="S227" s="33">
        <v>6179563</v>
      </c>
      <c r="T227" s="38">
        <f t="shared" si="54"/>
        <v>2.4364498966604082</v>
      </c>
      <c r="U227" s="38">
        <f t="shared" si="55"/>
        <v>-0.99046267067635463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3598813</v>
      </c>
      <c r="K228" s="38">
        <f t="shared" si="50"/>
        <v>0.2515297353090335</v>
      </c>
      <c r="L228" s="33">
        <v>0</v>
      </c>
      <c r="M228" s="38">
        <f t="shared" si="51"/>
        <v>0</v>
      </c>
      <c r="N228" s="33">
        <f t="shared" si="52"/>
        <v>14708614</v>
      </c>
      <c r="O228" s="38">
        <f t="shared" si="53"/>
        <v>1.0280205684993204</v>
      </c>
      <c r="P228" s="33">
        <v>2294809</v>
      </c>
      <c r="Q228" s="33">
        <v>11169431</v>
      </c>
      <c r="R228" s="33">
        <v>11169431</v>
      </c>
      <c r="S228" s="33">
        <v>18007904</v>
      </c>
      <c r="T228" s="38">
        <f t="shared" si="54"/>
        <v>1.6122490035526429</v>
      </c>
      <c r="U228" s="38">
        <f t="shared" si="55"/>
        <v>0.56824075554871878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276091323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5363665</v>
      </c>
      <c r="K230" s="39">
        <f t="shared" si="50"/>
        <v>1.9427140779791911E-2</v>
      </c>
      <c r="L230" s="34">
        <f>SUM(L225:L229)</f>
        <v>0</v>
      </c>
      <c r="M230" s="39">
        <f t="shared" si="51"/>
        <v>0</v>
      </c>
      <c r="N230" s="34">
        <f t="shared" si="52"/>
        <v>21943306</v>
      </c>
      <c r="O230" s="39">
        <f t="shared" si="53"/>
        <v>7.9478434025251857E-2</v>
      </c>
      <c r="P230" s="34">
        <f>SUM(P225:P229)</f>
        <v>6103782</v>
      </c>
      <c r="Q230" s="34">
        <f>SUM(Q225:Q229)</f>
        <v>29837906</v>
      </c>
      <c r="R230" s="34">
        <f>SUM(R225:R229)</f>
        <v>37715976</v>
      </c>
      <c r="S230" s="34">
        <f>SUM(S225:S229)</f>
        <v>31512986</v>
      </c>
      <c r="T230" s="39">
        <f t="shared" si="54"/>
        <v>0.83553415136333742</v>
      </c>
      <c r="U230" s="39">
        <f t="shared" si="55"/>
        <v>-0.12125547734175302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392599285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68520010</v>
      </c>
      <c r="K231" s="39">
        <f t="shared" si="50"/>
        <v>0.17452912579807678</v>
      </c>
      <c r="L231" s="34">
        <f>SUM(L208:L215,L217:L223,L225:L229)</f>
        <v>0</v>
      </c>
      <c r="M231" s="39">
        <f t="shared" si="51"/>
        <v>0</v>
      </c>
      <c r="N231" s="34">
        <f t="shared" si="52"/>
        <v>107806106</v>
      </c>
      <c r="O231" s="39">
        <f t="shared" si="53"/>
        <v>0.27459577772791921</v>
      </c>
      <c r="P231" s="34">
        <f>SUM(P208:P215,P217:P223,P225:P229)</f>
        <v>12421320</v>
      </c>
      <c r="Q231" s="34">
        <f>SUM(Q208:Q215,Q217:Q223,Q225:Q229)</f>
        <v>125192176</v>
      </c>
      <c r="R231" s="34">
        <f>SUM(R208:R215,R217:R223,R225:R229)</f>
        <v>121294185</v>
      </c>
      <c r="S231" s="34">
        <f>SUM(S208:S215,S217:S223,S225:S229)</f>
        <v>62750205</v>
      </c>
      <c r="T231" s="39">
        <f t="shared" si="54"/>
        <v>0.517338939208009</v>
      </c>
      <c r="U231" s="39">
        <f t="shared" si="55"/>
        <v>4.5163227418664036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49744140</v>
      </c>
      <c r="Q234" s="33">
        <v>0</v>
      </c>
      <c r="R234" s="33">
        <v>0</v>
      </c>
      <c r="S234" s="33">
        <v>69836585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-1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14189755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1565806</v>
      </c>
      <c r="K235" s="38">
        <f t="shared" si="58"/>
        <v>0.11034764166118442</v>
      </c>
      <c r="L235" s="33">
        <v>0</v>
      </c>
      <c r="M235" s="38">
        <f t="shared" si="59"/>
        <v>0</v>
      </c>
      <c r="N235" s="33">
        <f t="shared" si="60"/>
        <v>4002922</v>
      </c>
      <c r="O235" s="38">
        <f t="shared" si="61"/>
        <v>0.28209944428215988</v>
      </c>
      <c r="P235" s="33">
        <v>4143211</v>
      </c>
      <c r="Q235" s="33">
        <v>17348145</v>
      </c>
      <c r="R235" s="33">
        <v>18377700</v>
      </c>
      <c r="S235" s="33">
        <v>7349555</v>
      </c>
      <c r="T235" s="38">
        <f t="shared" si="62"/>
        <v>0.39991701899584825</v>
      </c>
      <c r="U235" s="38">
        <f t="shared" si="63"/>
        <v>-0.6220791072431503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30808889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6534132</v>
      </c>
      <c r="K236" s="38">
        <f t="shared" si="58"/>
        <v>0.2120859340302729</v>
      </c>
      <c r="L236" s="33">
        <v>0</v>
      </c>
      <c r="M236" s="38">
        <f t="shared" si="59"/>
        <v>0</v>
      </c>
      <c r="N236" s="33">
        <f t="shared" si="60"/>
        <v>10749684</v>
      </c>
      <c r="O236" s="38">
        <f t="shared" si="61"/>
        <v>0.34891501605267233</v>
      </c>
      <c r="P236" s="33">
        <v>746432</v>
      </c>
      <c r="Q236" s="33">
        <v>37331940</v>
      </c>
      <c r="R236" s="33">
        <v>37331940</v>
      </c>
      <c r="S236" s="33">
        <v>7693427</v>
      </c>
      <c r="T236" s="38">
        <f t="shared" si="62"/>
        <v>0.20608162876078767</v>
      </c>
      <c r="U236" s="38">
        <f t="shared" si="63"/>
        <v>7.7538208436937328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2905869</v>
      </c>
      <c r="K237" s="38">
        <f t="shared" si="58"/>
        <v>14.138417749233689</v>
      </c>
      <c r="L237" s="33">
        <v>0</v>
      </c>
      <c r="M237" s="38">
        <f t="shared" si="59"/>
        <v>0</v>
      </c>
      <c r="N237" s="33">
        <f t="shared" si="60"/>
        <v>2913076</v>
      </c>
      <c r="O237" s="38">
        <f t="shared" si="61"/>
        <v>14.173483189801976</v>
      </c>
      <c r="P237" s="33">
        <v>587636</v>
      </c>
      <c r="Q237" s="33">
        <v>197815</v>
      </c>
      <c r="R237" s="33">
        <v>197815</v>
      </c>
      <c r="S237" s="33">
        <v>9855584</v>
      </c>
      <c r="T237" s="38">
        <f t="shared" si="62"/>
        <v>49.822227839142634</v>
      </c>
      <c r="U237" s="38">
        <f t="shared" si="63"/>
        <v>3.9450152815688622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5127130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2341823</v>
      </c>
      <c r="K238" s="38">
        <f t="shared" si="58"/>
        <v>0.45675124289807356</v>
      </c>
      <c r="L238" s="33">
        <v>0</v>
      </c>
      <c r="M238" s="38">
        <f t="shared" si="59"/>
        <v>0</v>
      </c>
      <c r="N238" s="33">
        <f t="shared" si="60"/>
        <v>2390186</v>
      </c>
      <c r="O238" s="38">
        <f t="shared" si="61"/>
        <v>0.46618400547674821</v>
      </c>
      <c r="P238" s="33">
        <v>2999158</v>
      </c>
      <c r="Q238" s="33">
        <v>4278767</v>
      </c>
      <c r="R238" s="33">
        <v>3298767</v>
      </c>
      <c r="S238" s="33">
        <v>3042713</v>
      </c>
      <c r="T238" s="38">
        <f t="shared" si="62"/>
        <v>0.92237887671363272</v>
      </c>
      <c r="U238" s="38">
        <f t="shared" si="63"/>
        <v>-0.21917318127287722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56407104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13347630</v>
      </c>
      <c r="K240" s="39">
        <f t="shared" si="58"/>
        <v>0.2366303010344229</v>
      </c>
      <c r="L240" s="34">
        <f>SUM(L234:L239)</f>
        <v>0</v>
      </c>
      <c r="M240" s="39">
        <f t="shared" si="59"/>
        <v>0</v>
      </c>
      <c r="N240" s="34">
        <f t="shared" si="60"/>
        <v>20055868</v>
      </c>
      <c r="O240" s="39">
        <f t="shared" si="61"/>
        <v>0.3555557115642739</v>
      </c>
      <c r="P240" s="34">
        <f>SUM(P234:P239)</f>
        <v>58220577</v>
      </c>
      <c r="Q240" s="34">
        <f>SUM(Q234:Q239)</f>
        <v>59156667</v>
      </c>
      <c r="R240" s="34">
        <f>SUM(R234:R239)</f>
        <v>59206222</v>
      </c>
      <c r="S240" s="34">
        <f>SUM(S234:S239)</f>
        <v>97777864</v>
      </c>
      <c r="T240" s="39">
        <f t="shared" si="62"/>
        <v>1.6514795353772109</v>
      </c>
      <c r="U240" s="39">
        <f t="shared" si="63"/>
        <v>-0.77074033464147906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38425074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6076734</v>
      </c>
      <c r="K241" s="38">
        <f t="shared" si="58"/>
        <v>0.15814501749560717</v>
      </c>
      <c r="L241" s="33">
        <v>0</v>
      </c>
      <c r="M241" s="38">
        <f t="shared" si="59"/>
        <v>0</v>
      </c>
      <c r="N241" s="33">
        <f t="shared" si="60"/>
        <v>25816696</v>
      </c>
      <c r="O241" s="38">
        <f t="shared" si="61"/>
        <v>0.67187108084684499</v>
      </c>
      <c r="P241" s="33">
        <v>7920604</v>
      </c>
      <c r="Q241" s="33">
        <v>33452099</v>
      </c>
      <c r="R241" s="33">
        <v>55299415</v>
      </c>
      <c r="S241" s="33">
        <v>47271699</v>
      </c>
      <c r="T241" s="38">
        <f t="shared" si="62"/>
        <v>0.85483180970359274</v>
      </c>
      <c r="U241" s="38">
        <f t="shared" si="63"/>
        <v>-0.23279411519626536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13813889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3615205</v>
      </c>
      <c r="K243" s="38">
        <f t="shared" si="58"/>
        <v>0.26170798100375642</v>
      </c>
      <c r="L243" s="33">
        <v>0</v>
      </c>
      <c r="M243" s="38">
        <f t="shared" si="59"/>
        <v>0</v>
      </c>
      <c r="N243" s="33">
        <f t="shared" si="60"/>
        <v>4058926</v>
      </c>
      <c r="O243" s="38">
        <f t="shared" si="61"/>
        <v>0.29382934812926326</v>
      </c>
      <c r="P243" s="33">
        <v>248465</v>
      </c>
      <c r="Q243" s="33">
        <v>8220288</v>
      </c>
      <c r="R243" s="33">
        <v>8220288</v>
      </c>
      <c r="S243" s="33">
        <v>755967</v>
      </c>
      <c r="T243" s="38">
        <f t="shared" si="62"/>
        <v>9.1963566240014949E-2</v>
      </c>
      <c r="U243" s="38">
        <f t="shared" si="63"/>
        <v>13.550157969935404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1657108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29141665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3899590</v>
      </c>
      <c r="K245" s="38">
        <f t="shared" si="58"/>
        <v>0.1338149347334821</v>
      </c>
      <c r="L245" s="33">
        <v>0</v>
      </c>
      <c r="M245" s="38">
        <f t="shared" si="59"/>
        <v>0</v>
      </c>
      <c r="N245" s="33">
        <f t="shared" si="60"/>
        <v>14991882</v>
      </c>
      <c r="O245" s="38">
        <f t="shared" si="61"/>
        <v>0.51444836799819094</v>
      </c>
      <c r="P245" s="33">
        <v>2066041</v>
      </c>
      <c r="Q245" s="33">
        <v>49990345</v>
      </c>
      <c r="R245" s="33">
        <v>42152847</v>
      </c>
      <c r="S245" s="33">
        <v>2177368</v>
      </c>
      <c r="T245" s="38">
        <f t="shared" si="62"/>
        <v>5.1654114845433807E-2</v>
      </c>
      <c r="U245" s="38">
        <f t="shared" si="63"/>
        <v>0.88746980335821024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956591</v>
      </c>
      <c r="K246" s="38">
        <f t="shared" si="58"/>
        <v>0.44700514018691589</v>
      </c>
      <c r="L246" s="33">
        <v>0</v>
      </c>
      <c r="M246" s="38">
        <f t="shared" si="59"/>
        <v>0</v>
      </c>
      <c r="N246" s="33">
        <f t="shared" si="60"/>
        <v>956591</v>
      </c>
      <c r="O246" s="38">
        <f t="shared" si="61"/>
        <v>0.44700514018691589</v>
      </c>
      <c r="P246" s="33">
        <v>0</v>
      </c>
      <c r="Q246" s="33">
        <v>1139000</v>
      </c>
      <c r="R246" s="33">
        <v>0</v>
      </c>
      <c r="S246" s="33">
        <v>1991552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85896073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14548120</v>
      </c>
      <c r="K247" s="39">
        <f t="shared" si="58"/>
        <v>0.169368860436728</v>
      </c>
      <c r="L247" s="34">
        <f>SUM(L241:L246)</f>
        <v>0</v>
      </c>
      <c r="M247" s="39">
        <f t="shared" si="59"/>
        <v>0</v>
      </c>
      <c r="N247" s="34">
        <f t="shared" si="60"/>
        <v>45824095</v>
      </c>
      <c r="O247" s="39">
        <f t="shared" si="61"/>
        <v>0.53348300334987375</v>
      </c>
      <c r="P247" s="34">
        <f>SUM(P241:P246)</f>
        <v>10235110</v>
      </c>
      <c r="Q247" s="34">
        <f>SUM(Q241:Q246)</f>
        <v>94457490</v>
      </c>
      <c r="R247" s="34">
        <f>SUM(R241:R246)</f>
        <v>107329658</v>
      </c>
      <c r="S247" s="34">
        <f>SUM(S241:S246)</f>
        <v>52196586</v>
      </c>
      <c r="T247" s="39">
        <f t="shared" si="62"/>
        <v>0.4863202489660407</v>
      </c>
      <c r="U247" s="39">
        <f t="shared" si="63"/>
        <v>0.42139361472421899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463336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78152</v>
      </c>
      <c r="K248" s="38">
        <f t="shared" si="58"/>
        <v>0.16867241051850063</v>
      </c>
      <c r="L248" s="33">
        <v>0</v>
      </c>
      <c r="M248" s="38">
        <f t="shared" si="59"/>
        <v>0</v>
      </c>
      <c r="N248" s="33">
        <f t="shared" si="60"/>
        <v>236746</v>
      </c>
      <c r="O248" s="38">
        <f t="shared" si="61"/>
        <v>0.51095964915309844</v>
      </c>
      <c r="P248" s="33">
        <v>69955</v>
      </c>
      <c r="Q248" s="33">
        <v>445221</v>
      </c>
      <c r="R248" s="33">
        <v>445221</v>
      </c>
      <c r="S248" s="33">
        <v>289805</v>
      </c>
      <c r="T248" s="38">
        <f t="shared" si="62"/>
        <v>0.65092392317523207</v>
      </c>
      <c r="U248" s="38">
        <f t="shared" si="63"/>
        <v>0.11717532699592592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8893</v>
      </c>
      <c r="K249" s="38">
        <f t="shared" si="58"/>
        <v>5.087706149928573E-3</v>
      </c>
      <c r="L249" s="33">
        <v>0</v>
      </c>
      <c r="M249" s="38">
        <f t="shared" si="59"/>
        <v>0</v>
      </c>
      <c r="N249" s="33">
        <f t="shared" si="60"/>
        <v>18926</v>
      </c>
      <c r="O249" s="38">
        <f t="shared" si="61"/>
        <v>1.0827608972624331E-2</v>
      </c>
      <c r="P249" s="33">
        <v>0</v>
      </c>
      <c r="Q249" s="33">
        <v>1371258</v>
      </c>
      <c r="R249" s="33">
        <v>1371258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16118</v>
      </c>
      <c r="K250" s="38">
        <f t="shared" si="58"/>
        <v>5.6809110041128276E-3</v>
      </c>
      <c r="L250" s="33">
        <v>0</v>
      </c>
      <c r="M250" s="38">
        <f t="shared" si="59"/>
        <v>0</v>
      </c>
      <c r="N250" s="33">
        <f t="shared" si="60"/>
        <v>44629</v>
      </c>
      <c r="O250" s="38">
        <f t="shared" si="61"/>
        <v>1.5729828589313277E-2</v>
      </c>
      <c r="P250" s="33">
        <v>14506</v>
      </c>
      <c r="Q250" s="33">
        <v>2545050</v>
      </c>
      <c r="R250" s="33">
        <v>2545050</v>
      </c>
      <c r="S250" s="33">
        <v>42605</v>
      </c>
      <c r="T250" s="38">
        <f t="shared" si="62"/>
        <v>1.6740339089605313E-2</v>
      </c>
      <c r="U250" s="38">
        <f t="shared" si="63"/>
        <v>0.11112643044257542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19517422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0.8682548340656876</v>
      </c>
      <c r="P252" s="33">
        <v>4604000</v>
      </c>
      <c r="Q252" s="33">
        <v>20874675</v>
      </c>
      <c r="R252" s="33">
        <v>27071198</v>
      </c>
      <c r="S252" s="33">
        <v>14605340</v>
      </c>
      <c r="T252" s="38">
        <f t="shared" si="62"/>
        <v>0.53951583524305058</v>
      </c>
      <c r="U252" s="38">
        <f t="shared" si="63"/>
        <v>-1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31589551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-9780</v>
      </c>
      <c r="K253" s="38">
        <f t="shared" si="58"/>
        <v>-3.0959604332457904E-4</v>
      </c>
      <c r="L253" s="33">
        <v>0</v>
      </c>
      <c r="M253" s="38">
        <f t="shared" si="59"/>
        <v>0</v>
      </c>
      <c r="N253" s="33">
        <f t="shared" si="60"/>
        <v>32581065</v>
      </c>
      <c r="O253" s="38">
        <f t="shared" si="61"/>
        <v>1.0313874040184996</v>
      </c>
      <c r="P253" s="33">
        <v>12431468</v>
      </c>
      <c r="Q253" s="33">
        <v>33250783</v>
      </c>
      <c r="R253" s="33">
        <v>58164741</v>
      </c>
      <c r="S253" s="33">
        <v>36552703</v>
      </c>
      <c r="T253" s="38">
        <f t="shared" si="62"/>
        <v>0.62843403703972478</v>
      </c>
      <c r="U253" s="38">
        <f t="shared" si="63"/>
        <v>-1.0007867132023347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56155469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93383</v>
      </c>
      <c r="K254" s="39">
        <f t="shared" si="58"/>
        <v>1.6629368726312304E-3</v>
      </c>
      <c r="L254" s="34">
        <f>SUM(L248:L253)</f>
        <v>0</v>
      </c>
      <c r="M254" s="39">
        <f t="shared" si="59"/>
        <v>0</v>
      </c>
      <c r="N254" s="34">
        <f t="shared" si="60"/>
        <v>49827462</v>
      </c>
      <c r="O254" s="39">
        <f t="shared" si="61"/>
        <v>0.8873127210459234</v>
      </c>
      <c r="P254" s="34">
        <f>SUM(P248:P253)</f>
        <v>17119929</v>
      </c>
      <c r="Q254" s="34">
        <f>SUM(Q248:Q253)</f>
        <v>58486987</v>
      </c>
      <c r="R254" s="34">
        <f>SUM(R248:R253)</f>
        <v>89597468</v>
      </c>
      <c r="S254" s="34">
        <f>SUM(S248:S253)</f>
        <v>51490453</v>
      </c>
      <c r="T254" s="39">
        <f t="shared" si="62"/>
        <v>0.57468647439903098</v>
      </c>
      <c r="U254" s="39">
        <f t="shared" si="63"/>
        <v>-0.99454536289256812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10118064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2820796</v>
      </c>
      <c r="K255" s="38">
        <f t="shared" si="58"/>
        <v>0.27878811598740627</v>
      </c>
      <c r="L255" s="33">
        <v>0</v>
      </c>
      <c r="M255" s="38">
        <f t="shared" si="59"/>
        <v>0</v>
      </c>
      <c r="N255" s="33">
        <f t="shared" si="60"/>
        <v>6319052</v>
      </c>
      <c r="O255" s="38">
        <f t="shared" si="61"/>
        <v>0.62453172859946327</v>
      </c>
      <c r="P255" s="33">
        <v>4580197</v>
      </c>
      <c r="Q255" s="33">
        <v>8796593</v>
      </c>
      <c r="R255" s="33">
        <v>9764884</v>
      </c>
      <c r="S255" s="33">
        <v>6941272</v>
      </c>
      <c r="T255" s="38">
        <f t="shared" si="62"/>
        <v>0.7108401902162893</v>
      </c>
      <c r="U255" s="38">
        <f t="shared" si="63"/>
        <v>-0.38413216724084143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39672000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26765</v>
      </c>
      <c r="K256" s="38">
        <f t="shared" si="58"/>
        <v>6.7465718894938495E-4</v>
      </c>
      <c r="L256" s="33">
        <v>0</v>
      </c>
      <c r="M256" s="38">
        <f t="shared" si="59"/>
        <v>0</v>
      </c>
      <c r="N256" s="33">
        <f t="shared" si="60"/>
        <v>123511</v>
      </c>
      <c r="O256" s="38">
        <f t="shared" si="61"/>
        <v>3.1133040935672515E-3</v>
      </c>
      <c r="P256" s="33">
        <v>7596784</v>
      </c>
      <c r="Q256" s="33">
        <v>28042000</v>
      </c>
      <c r="R256" s="33">
        <v>1114000</v>
      </c>
      <c r="S256" s="33">
        <v>23963588</v>
      </c>
      <c r="T256" s="38">
        <f t="shared" si="62"/>
        <v>21.511299820466785</v>
      </c>
      <c r="U256" s="38">
        <f t="shared" si="63"/>
        <v>-0.99647679860319838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5085890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701161</v>
      </c>
      <c r="K257" s="38">
        <f t="shared" si="58"/>
        <v>0.13786397267734851</v>
      </c>
      <c r="L257" s="33">
        <v>0</v>
      </c>
      <c r="M257" s="38">
        <f t="shared" si="59"/>
        <v>0</v>
      </c>
      <c r="N257" s="33">
        <f t="shared" si="60"/>
        <v>4195262</v>
      </c>
      <c r="O257" s="38">
        <f t="shared" si="61"/>
        <v>0.8248825672596144</v>
      </c>
      <c r="P257" s="33">
        <v>2133772</v>
      </c>
      <c r="Q257" s="33">
        <v>7569740</v>
      </c>
      <c r="R257" s="33">
        <v>7379740</v>
      </c>
      <c r="S257" s="33">
        <v>4188305</v>
      </c>
      <c r="T257" s="38">
        <f t="shared" si="62"/>
        <v>0.56754099737931152</v>
      </c>
      <c r="U257" s="38">
        <f t="shared" si="63"/>
        <v>-0.6713983499642886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59511954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3548722</v>
      </c>
      <c r="K259" s="39">
        <f t="shared" si="58"/>
        <v>5.9630406354998861E-2</v>
      </c>
      <c r="L259" s="34">
        <f>SUM(L255:L258)</f>
        <v>0</v>
      </c>
      <c r="M259" s="39">
        <f t="shared" si="59"/>
        <v>0</v>
      </c>
      <c r="N259" s="34">
        <f t="shared" si="60"/>
        <v>13277414</v>
      </c>
      <c r="O259" s="39">
        <f t="shared" si="61"/>
        <v>0.22310499164588007</v>
      </c>
      <c r="P259" s="34">
        <f>SUM(P255:P258)</f>
        <v>14310753</v>
      </c>
      <c r="Q259" s="34">
        <f>SUM(Q255:Q258)</f>
        <v>49276333</v>
      </c>
      <c r="R259" s="34">
        <f>SUM(R255:R258)</f>
        <v>23126624</v>
      </c>
      <c r="S259" s="34">
        <f>SUM(S255:S258)</f>
        <v>35093165</v>
      </c>
      <c r="T259" s="39">
        <f t="shared" si="62"/>
        <v>1.5174357052719845</v>
      </c>
      <c r="U259" s="39">
        <f t="shared" si="63"/>
        <v>-0.75202408985746594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257970600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31537855</v>
      </c>
      <c r="K260" s="39">
        <f t="shared" si="58"/>
        <v>0.12225367929523752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128984839</v>
      </c>
      <c r="O260" s="39">
        <f t="shared" si="61"/>
        <v>0.4999982129746568</v>
      </c>
      <c r="P260" s="34">
        <f>SUM(P234:P239,P241:P246,P248:P253,P255:P258)</f>
        <v>99886369</v>
      </c>
      <c r="Q260" s="34">
        <f>SUM(Q234:Q239,Q241:Q246,Q248:Q253,Q255:Q258)</f>
        <v>261377477</v>
      </c>
      <c r="R260" s="34">
        <f>SUM(R234:R239,R241:R246,R248:R253,R255:R258)</f>
        <v>279259972</v>
      </c>
      <c r="S260" s="34">
        <f>SUM(S234:S239,S241:S246,S248:S253,S255:S258)</f>
        <v>236558068</v>
      </c>
      <c r="T260" s="39">
        <f t="shared" si="62"/>
        <v>0.84708906294669395</v>
      </c>
      <c r="U260" s="39">
        <f t="shared" si="63"/>
        <v>-0.68426267451968348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7707037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491532</v>
      </c>
      <c r="K263" s="38">
        <f t="shared" ref="K263:K299" si="66">IF(($E263     =0),0,($J263     /$E263     ))</f>
        <v>6.3777039087784315E-2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2136322</v>
      </c>
      <c r="O263" s="38">
        <f t="shared" ref="O263:O299" si="69">IF(($E263     =0),0,($N263     /$E263     ))</f>
        <v>0.27719109172565282</v>
      </c>
      <c r="P263" s="33">
        <v>0</v>
      </c>
      <c r="Q263" s="33">
        <v>2991400</v>
      </c>
      <c r="R263" s="33">
        <v>3006400</v>
      </c>
      <c r="S263" s="33">
        <v>182388</v>
      </c>
      <c r="T263" s="38">
        <f t="shared" ref="T263:T299" si="70">IF(($R263     =0),0,($S263     /$R263     ))</f>
        <v>6.0666577967003726E-2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21282266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2741401</v>
      </c>
      <c r="K264" s="38">
        <f t="shared" si="66"/>
        <v>0.128811518472704</v>
      </c>
      <c r="L264" s="33">
        <v>0</v>
      </c>
      <c r="M264" s="38">
        <f t="shared" si="67"/>
        <v>0</v>
      </c>
      <c r="N264" s="33">
        <f t="shared" si="68"/>
        <v>9931602</v>
      </c>
      <c r="O264" s="38">
        <f t="shared" si="69"/>
        <v>0.46666092792938496</v>
      </c>
      <c r="P264" s="33">
        <v>1870326</v>
      </c>
      <c r="Q264" s="33">
        <v>16660980</v>
      </c>
      <c r="R264" s="33">
        <v>26650977</v>
      </c>
      <c r="S264" s="33">
        <v>10479533</v>
      </c>
      <c r="T264" s="38">
        <f t="shared" si="70"/>
        <v>0.39321383977780627</v>
      </c>
      <c r="U264" s="38">
        <f t="shared" si="71"/>
        <v>0.4657343158358489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3877822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990068</v>
      </c>
      <c r="K265" s="38">
        <f t="shared" si="66"/>
        <v>0.25531548379476932</v>
      </c>
      <c r="L265" s="33">
        <v>0</v>
      </c>
      <c r="M265" s="38">
        <f t="shared" si="67"/>
        <v>0</v>
      </c>
      <c r="N265" s="33">
        <f t="shared" si="68"/>
        <v>1981336</v>
      </c>
      <c r="O265" s="38">
        <f t="shared" si="69"/>
        <v>0.51094041964793635</v>
      </c>
      <c r="P265" s="33">
        <v>970818</v>
      </c>
      <c r="Q265" s="33">
        <v>1811455</v>
      </c>
      <c r="R265" s="33">
        <v>1942160</v>
      </c>
      <c r="S265" s="33">
        <v>1890060</v>
      </c>
      <c r="T265" s="38">
        <f t="shared" si="70"/>
        <v>0.97317419780038716</v>
      </c>
      <c r="U265" s="38">
        <f t="shared" si="71"/>
        <v>1.9828639353617339E-2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21304673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6280240</v>
      </c>
      <c r="K266" s="38">
        <f t="shared" si="66"/>
        <v>0.29478227617011538</v>
      </c>
      <c r="L266" s="33">
        <v>0</v>
      </c>
      <c r="M266" s="38">
        <f t="shared" si="67"/>
        <v>0</v>
      </c>
      <c r="N266" s="33">
        <f t="shared" si="68"/>
        <v>17104190</v>
      </c>
      <c r="O266" s="38">
        <f t="shared" si="69"/>
        <v>0.80283748077241079</v>
      </c>
      <c r="P266" s="33">
        <v>4433948</v>
      </c>
      <c r="Q266" s="33">
        <v>19334435</v>
      </c>
      <c r="R266" s="33">
        <v>19284435</v>
      </c>
      <c r="S266" s="33">
        <v>15839285</v>
      </c>
      <c r="T266" s="38">
        <f t="shared" si="70"/>
        <v>0.82135074219182469</v>
      </c>
      <c r="U266" s="38">
        <f t="shared" si="71"/>
        <v>0.41639910977756167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54171798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10503241</v>
      </c>
      <c r="K267" s="39">
        <f t="shared" si="66"/>
        <v>0.19388762027060649</v>
      </c>
      <c r="L267" s="34">
        <f>SUM(L263:L266)</f>
        <v>0</v>
      </c>
      <c r="M267" s="39">
        <f t="shared" si="67"/>
        <v>0</v>
      </c>
      <c r="N267" s="34">
        <f t="shared" si="68"/>
        <v>31153450</v>
      </c>
      <c r="O267" s="39">
        <f t="shared" si="69"/>
        <v>0.57508613614781623</v>
      </c>
      <c r="P267" s="34">
        <f>SUM(P263:P266)</f>
        <v>7275092</v>
      </c>
      <c r="Q267" s="34">
        <f>SUM(Q263:Q266)</f>
        <v>40798270</v>
      </c>
      <c r="R267" s="34">
        <f>SUM(R263:R266)</f>
        <v>50883972</v>
      </c>
      <c r="S267" s="34">
        <f>SUM(S263:S266)</f>
        <v>28391266</v>
      </c>
      <c r="T267" s="39">
        <f t="shared" si="70"/>
        <v>0.55796088402847166</v>
      </c>
      <c r="U267" s="39">
        <f t="shared" si="71"/>
        <v>0.44372620992284362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27412</v>
      </c>
      <c r="K268" s="38">
        <f t="shared" si="66"/>
        <v>0.30369369169750282</v>
      </c>
      <c r="L268" s="33">
        <v>0</v>
      </c>
      <c r="M268" s="38">
        <f t="shared" si="67"/>
        <v>0</v>
      </c>
      <c r="N268" s="33">
        <f t="shared" si="68"/>
        <v>46722</v>
      </c>
      <c r="O268" s="38">
        <f t="shared" si="69"/>
        <v>0.51762646517914512</v>
      </c>
      <c r="P268" s="33">
        <v>7782</v>
      </c>
      <c r="Q268" s="33">
        <v>112542</v>
      </c>
      <c r="R268" s="33">
        <v>112542</v>
      </c>
      <c r="S268" s="33">
        <v>41529</v>
      </c>
      <c r="T268" s="38">
        <f t="shared" si="70"/>
        <v>0.36900890334275205</v>
      </c>
      <c r="U268" s="38">
        <f t="shared" si="71"/>
        <v>2.5224877923413005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1000000</v>
      </c>
      <c r="R270" s="33">
        <v>1000000</v>
      </c>
      <c r="S270" s="33">
        <v>450350</v>
      </c>
      <c r="T270" s="38">
        <f t="shared" si="70"/>
        <v>0.45034999999999997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2990479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1335047</v>
      </c>
      <c r="K274" s="38">
        <f t="shared" si="66"/>
        <v>0.44643249459367546</v>
      </c>
      <c r="L274" s="33">
        <v>0</v>
      </c>
      <c r="M274" s="38">
        <f t="shared" si="67"/>
        <v>0</v>
      </c>
      <c r="N274" s="33">
        <f t="shared" si="68"/>
        <v>1504959</v>
      </c>
      <c r="O274" s="38">
        <f t="shared" si="69"/>
        <v>0.50325014822040215</v>
      </c>
      <c r="P274" s="33">
        <v>865322</v>
      </c>
      <c r="Q274" s="33">
        <v>3239050</v>
      </c>
      <c r="R274" s="33">
        <v>3259639</v>
      </c>
      <c r="S274" s="33">
        <v>2257376</v>
      </c>
      <c r="T274" s="38">
        <f t="shared" si="70"/>
        <v>0.69252331316443327</v>
      </c>
      <c r="U274" s="38">
        <f t="shared" si="71"/>
        <v>0.54283261028842444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3080741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1362459</v>
      </c>
      <c r="K275" s="39">
        <f t="shared" si="66"/>
        <v>0.44225041962307121</v>
      </c>
      <c r="L275" s="34">
        <f>SUM(L268:L274)</f>
        <v>0</v>
      </c>
      <c r="M275" s="39">
        <f t="shared" si="67"/>
        <v>0</v>
      </c>
      <c r="N275" s="34">
        <f t="shared" si="68"/>
        <v>1551681</v>
      </c>
      <c r="O275" s="39">
        <f t="shared" si="69"/>
        <v>0.50367135698846477</v>
      </c>
      <c r="P275" s="34">
        <f>SUM(P268:P274)</f>
        <v>873104</v>
      </c>
      <c r="Q275" s="34">
        <f>SUM(Q268:Q274)</f>
        <v>4351592</v>
      </c>
      <c r="R275" s="34">
        <f>SUM(R268:R274)</f>
        <v>4372181</v>
      </c>
      <c r="S275" s="34">
        <f>SUM(S268:S274)</f>
        <v>2749255</v>
      </c>
      <c r="T275" s="39">
        <f t="shared" si="70"/>
        <v>0.62880630971133167</v>
      </c>
      <c r="U275" s="39">
        <f t="shared" si="71"/>
        <v>0.56047733145192336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85217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1200558</v>
      </c>
      <c r="K276" s="38">
        <f t="shared" si="66"/>
        <v>14.088245303167209</v>
      </c>
      <c r="L276" s="33">
        <v>0</v>
      </c>
      <c r="M276" s="38">
        <f t="shared" si="67"/>
        <v>0</v>
      </c>
      <c r="N276" s="33">
        <f t="shared" si="68"/>
        <v>1183614</v>
      </c>
      <c r="O276" s="38">
        <f t="shared" si="69"/>
        <v>13.889411737094711</v>
      </c>
      <c r="P276" s="33">
        <v>1827</v>
      </c>
      <c r="Q276" s="33">
        <v>88156</v>
      </c>
      <c r="R276" s="33">
        <v>88429</v>
      </c>
      <c r="S276" s="33">
        <v>4461</v>
      </c>
      <c r="T276" s="38">
        <f t="shared" si="70"/>
        <v>5.0447251467278832E-2</v>
      </c>
      <c r="U276" s="38">
        <f t="shared" si="71"/>
        <v>656.11986863711002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1035000</v>
      </c>
      <c r="Q278" s="33">
        <v>1380001</v>
      </c>
      <c r="R278" s="33">
        <v>1380001</v>
      </c>
      <c r="S278" s="33">
        <v>1380000</v>
      </c>
      <c r="T278" s="38">
        <f t="shared" si="70"/>
        <v>0.99999927536284394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18721</v>
      </c>
      <c r="K281" s="38">
        <f t="shared" si="66"/>
        <v>4.4347321417996183E-3</v>
      </c>
      <c r="L281" s="33">
        <v>0</v>
      </c>
      <c r="M281" s="38">
        <f t="shared" si="67"/>
        <v>0</v>
      </c>
      <c r="N281" s="33">
        <f t="shared" si="68"/>
        <v>20663</v>
      </c>
      <c r="O281" s="38">
        <f t="shared" si="69"/>
        <v>4.8947636475618565E-3</v>
      </c>
      <c r="P281" s="33">
        <v>194226</v>
      </c>
      <c r="Q281" s="33">
        <v>2510732</v>
      </c>
      <c r="R281" s="33">
        <v>2400378</v>
      </c>
      <c r="S281" s="33">
        <v>194226</v>
      </c>
      <c r="T281" s="38">
        <f t="shared" si="70"/>
        <v>8.0914755925941662E-2</v>
      </c>
      <c r="U281" s="38">
        <f t="shared" si="71"/>
        <v>-0.90361228671753524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65000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79204</v>
      </c>
      <c r="K283" s="38">
        <f t="shared" si="66"/>
        <v>1.2185230769230768</v>
      </c>
      <c r="L283" s="33">
        <v>0</v>
      </c>
      <c r="M283" s="38">
        <f t="shared" si="67"/>
        <v>0</v>
      </c>
      <c r="N283" s="33">
        <f t="shared" si="68"/>
        <v>136594</v>
      </c>
      <c r="O283" s="38">
        <f t="shared" si="69"/>
        <v>2.1014461538461537</v>
      </c>
      <c r="P283" s="33">
        <v>6564</v>
      </c>
      <c r="Q283" s="33">
        <v>16867</v>
      </c>
      <c r="R283" s="33">
        <v>16867</v>
      </c>
      <c r="S283" s="33">
        <v>13276</v>
      </c>
      <c r="T283" s="38">
        <f t="shared" si="70"/>
        <v>0.78709906918835593</v>
      </c>
      <c r="U283" s="38">
        <f t="shared" si="71"/>
        <v>11.066422912858014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5151000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1696000</v>
      </c>
      <c r="K284" s="38">
        <f t="shared" si="66"/>
        <v>0.32925645505727041</v>
      </c>
      <c r="L284" s="33">
        <v>0</v>
      </c>
      <c r="M284" s="38">
        <f t="shared" si="67"/>
        <v>0</v>
      </c>
      <c r="N284" s="33">
        <f t="shared" si="68"/>
        <v>5151000</v>
      </c>
      <c r="O284" s="38">
        <f t="shared" si="69"/>
        <v>1</v>
      </c>
      <c r="P284" s="33">
        <v>1027500</v>
      </c>
      <c r="Q284" s="33">
        <v>1000000</v>
      </c>
      <c r="R284" s="33">
        <v>1970000</v>
      </c>
      <c r="S284" s="33">
        <v>1970000</v>
      </c>
      <c r="T284" s="38">
        <f t="shared" si="70"/>
        <v>1</v>
      </c>
      <c r="U284" s="38">
        <f t="shared" si="71"/>
        <v>0.65060827250608266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10911667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2994483</v>
      </c>
      <c r="K285" s="39">
        <f t="shared" si="66"/>
        <v>0.27442947076739055</v>
      </c>
      <c r="L285" s="34">
        <f>SUM(L276:L284)</f>
        <v>0</v>
      </c>
      <c r="M285" s="39">
        <f t="shared" si="67"/>
        <v>0</v>
      </c>
      <c r="N285" s="34">
        <f t="shared" si="68"/>
        <v>8160871</v>
      </c>
      <c r="O285" s="39">
        <f t="shared" si="69"/>
        <v>0.74790323055129893</v>
      </c>
      <c r="P285" s="34">
        <f>SUM(P276:P284)</f>
        <v>2265117</v>
      </c>
      <c r="Q285" s="34">
        <f>SUM(Q276:Q284)</f>
        <v>4995756</v>
      </c>
      <c r="R285" s="34">
        <f>SUM(R276:R284)</f>
        <v>5855675</v>
      </c>
      <c r="S285" s="34">
        <f>SUM(S276:S284)</f>
        <v>3561963</v>
      </c>
      <c r="T285" s="39">
        <f t="shared" si="70"/>
        <v>0.60829246841738993</v>
      </c>
      <c r="U285" s="39">
        <f t="shared" si="71"/>
        <v>0.32199926096532772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50606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16017</v>
      </c>
      <c r="K286" s="38">
        <f t="shared" si="66"/>
        <v>0.31650397186104412</v>
      </c>
      <c r="L286" s="33">
        <v>0</v>
      </c>
      <c r="M286" s="38">
        <f t="shared" si="67"/>
        <v>0</v>
      </c>
      <c r="N286" s="33">
        <f t="shared" si="68"/>
        <v>46475</v>
      </c>
      <c r="O286" s="38">
        <f t="shared" si="69"/>
        <v>0.91836936331660279</v>
      </c>
      <c r="P286" s="33">
        <v>12074</v>
      </c>
      <c r="Q286" s="33">
        <v>48000</v>
      </c>
      <c r="R286" s="33">
        <v>48000</v>
      </c>
      <c r="S286" s="33">
        <v>33562</v>
      </c>
      <c r="T286" s="38">
        <f t="shared" si="70"/>
        <v>0.69920833333333332</v>
      </c>
      <c r="U286" s="38">
        <f t="shared" si="71"/>
        <v>0.32656948815636899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-943240</v>
      </c>
      <c r="Q288" s="33">
        <v>1237280</v>
      </c>
      <c r="R288" s="33">
        <v>763800</v>
      </c>
      <c r="S288" s="33">
        <v>-943240</v>
      </c>
      <c r="T288" s="38">
        <f t="shared" si="70"/>
        <v>-1.2349306101073581</v>
      </c>
      <c r="U288" s="38">
        <f t="shared" si="71"/>
        <v>-1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26000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1735336</v>
      </c>
      <c r="K290" s="38">
        <f t="shared" si="66"/>
        <v>0.15613919412864746</v>
      </c>
      <c r="L290" s="33">
        <v>0</v>
      </c>
      <c r="M290" s="38">
        <f t="shared" si="67"/>
        <v>0</v>
      </c>
      <c r="N290" s="33">
        <f t="shared" si="68"/>
        <v>7493425</v>
      </c>
      <c r="O290" s="38">
        <f t="shared" si="69"/>
        <v>0.67423100815257686</v>
      </c>
      <c r="P290" s="33">
        <v>1798116</v>
      </c>
      <c r="Q290" s="33">
        <v>11170419</v>
      </c>
      <c r="R290" s="33">
        <v>11419131</v>
      </c>
      <c r="S290" s="33">
        <v>-24170946</v>
      </c>
      <c r="T290" s="38">
        <f t="shared" si="70"/>
        <v>-2.1167062537420755</v>
      </c>
      <c r="U290" s="38">
        <f t="shared" si="71"/>
        <v>-3.4914321434212248E-2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1805000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3890000</v>
      </c>
      <c r="R291" s="33">
        <v>4140000</v>
      </c>
      <c r="S291" s="33">
        <v>710371</v>
      </c>
      <c r="T291" s="38">
        <f t="shared" si="70"/>
        <v>0.17158719806763284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13778988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1751353</v>
      </c>
      <c r="K292" s="39">
        <f t="shared" si="66"/>
        <v>0.12710316606705804</v>
      </c>
      <c r="L292" s="34">
        <f>SUM(L286:L291)</f>
        <v>0</v>
      </c>
      <c r="M292" s="39">
        <f t="shared" si="67"/>
        <v>0</v>
      </c>
      <c r="N292" s="34">
        <f t="shared" si="68"/>
        <v>7539900</v>
      </c>
      <c r="O292" s="39">
        <f t="shared" si="69"/>
        <v>0.54720274086892307</v>
      </c>
      <c r="P292" s="34">
        <f>SUM(P286:P291)</f>
        <v>866950</v>
      </c>
      <c r="Q292" s="34">
        <f>SUM(Q286:Q291)</f>
        <v>17425695</v>
      </c>
      <c r="R292" s="34">
        <f>SUM(R286:R291)</f>
        <v>16396931</v>
      </c>
      <c r="S292" s="34">
        <f>SUM(S286:S291)</f>
        <v>-24370253</v>
      </c>
      <c r="T292" s="39">
        <f t="shared" si="70"/>
        <v>-1.4862691682974087</v>
      </c>
      <c r="U292" s="39">
        <f t="shared" si="71"/>
        <v>1.0201314954726342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979663</v>
      </c>
      <c r="K293" s="38">
        <f t="shared" si="66"/>
        <v>0.18963666279519939</v>
      </c>
      <c r="L293" s="33">
        <v>0</v>
      </c>
      <c r="M293" s="38">
        <f t="shared" si="67"/>
        <v>0</v>
      </c>
      <c r="N293" s="33">
        <f t="shared" si="68"/>
        <v>2836290</v>
      </c>
      <c r="O293" s="38">
        <f t="shared" si="69"/>
        <v>0.54903019744483161</v>
      </c>
      <c r="P293" s="33">
        <v>905489</v>
      </c>
      <c r="Q293" s="33">
        <v>4231000</v>
      </c>
      <c r="R293" s="33">
        <v>4231000</v>
      </c>
      <c r="S293" s="33">
        <v>3863160</v>
      </c>
      <c r="T293" s="38">
        <f t="shared" si="70"/>
        <v>0.9130607421413377</v>
      </c>
      <c r="U293" s="38">
        <f t="shared" si="71"/>
        <v>8.1915959222033541E-2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1778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22212</v>
      </c>
      <c r="O294" s="38">
        <f t="shared" si="69"/>
        <v>0</v>
      </c>
      <c r="P294" s="33">
        <v>5277</v>
      </c>
      <c r="Q294" s="33">
        <v>38175</v>
      </c>
      <c r="R294" s="33">
        <v>38175</v>
      </c>
      <c r="S294" s="33">
        <v>28922</v>
      </c>
      <c r="T294" s="38">
        <f t="shared" si="70"/>
        <v>0.7576162409954158</v>
      </c>
      <c r="U294" s="38">
        <f t="shared" si="71"/>
        <v>-0.66306613606215659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850222</v>
      </c>
      <c r="K297" s="38">
        <f t="shared" si="66"/>
        <v>0.11109656343917418</v>
      </c>
      <c r="L297" s="33">
        <v>0</v>
      </c>
      <c r="M297" s="38">
        <f t="shared" si="67"/>
        <v>0</v>
      </c>
      <c r="N297" s="33">
        <f t="shared" si="68"/>
        <v>1125317</v>
      </c>
      <c r="O297" s="38">
        <f t="shared" si="69"/>
        <v>0.14704259767411473</v>
      </c>
      <c r="P297" s="33">
        <v>1561883</v>
      </c>
      <c r="Q297" s="33">
        <v>5941470</v>
      </c>
      <c r="R297" s="33">
        <v>5941470</v>
      </c>
      <c r="S297" s="33">
        <v>1824793</v>
      </c>
      <c r="T297" s="38">
        <f t="shared" si="70"/>
        <v>0.30712820227990717</v>
      </c>
      <c r="U297" s="38">
        <f t="shared" si="71"/>
        <v>-0.45564296429374029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1831663</v>
      </c>
      <c r="K298" s="39">
        <f t="shared" si="66"/>
        <v>0.10911829658352809</v>
      </c>
      <c r="L298" s="34">
        <f>SUM(L293:L297)</f>
        <v>0</v>
      </c>
      <c r="M298" s="39">
        <f t="shared" si="67"/>
        <v>0</v>
      </c>
      <c r="N298" s="34">
        <f t="shared" si="68"/>
        <v>3983819</v>
      </c>
      <c r="O298" s="39">
        <f t="shared" si="69"/>
        <v>0.23732943405915513</v>
      </c>
      <c r="P298" s="34">
        <f>SUM(P293:P297)</f>
        <v>2472649</v>
      </c>
      <c r="Q298" s="34">
        <f>SUM(Q293:Q297)</f>
        <v>15177675</v>
      </c>
      <c r="R298" s="34">
        <f>SUM(R293:R297)</f>
        <v>15177675</v>
      </c>
      <c r="S298" s="34">
        <f>SUM(S293:S297)</f>
        <v>5716875</v>
      </c>
      <c r="T298" s="39">
        <f t="shared" si="70"/>
        <v>0.37666342176914447</v>
      </c>
      <c r="U298" s="39">
        <f t="shared" si="71"/>
        <v>-0.25923048520028524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98729224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18443199</v>
      </c>
      <c r="K299" s="39">
        <f t="shared" si="66"/>
        <v>0.18680587421612876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52389721</v>
      </c>
      <c r="O299" s="39">
        <f t="shared" si="69"/>
        <v>0.53064046163271783</v>
      </c>
      <c r="P299" s="34">
        <f>SUM(P263:P266,P268:P274,P276:P284,P286:P291,P293:P297)</f>
        <v>13752912</v>
      </c>
      <c r="Q299" s="34">
        <f>SUM(Q263:Q266,Q268:Q274,Q276:Q284,Q286:Q291,Q293:Q297)</f>
        <v>82748988</v>
      </c>
      <c r="R299" s="34">
        <f>SUM(R263:R266,R268:R274,R276:R284,R286:R291,R293:R297)</f>
        <v>92686434</v>
      </c>
      <c r="S299" s="34">
        <f>SUM(S263:S266,S268:S274,S276:S284,S286:S291,S293:S297)</f>
        <v>16049106</v>
      </c>
      <c r="T299" s="39">
        <f t="shared" si="70"/>
        <v>0.17315485457127416</v>
      </c>
      <c r="U299" s="39">
        <f t="shared" si="71"/>
        <v>0.34103955584097401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563800846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115580677</v>
      </c>
      <c r="K302" s="38">
        <f t="shared" ref="K302:K339" si="74">IF(($E302     =0),0,($J302     /$E302     ))</f>
        <v>0.20500266684594509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343739154</v>
      </c>
      <c r="O302" s="38">
        <f t="shared" ref="O302:O339" si="77">IF(($E302     =0),0,($N302     /$E302     ))</f>
        <v>0.60968186982819816</v>
      </c>
      <c r="P302" s="33">
        <v>92362173</v>
      </c>
      <c r="Q302" s="33">
        <v>470490093</v>
      </c>
      <c r="R302" s="33">
        <v>453306838</v>
      </c>
      <c r="S302" s="33">
        <v>289004075</v>
      </c>
      <c r="T302" s="38">
        <f t="shared" ref="T302:T339" si="78">IF(($R302     =0),0,($S302     /$R302     ))</f>
        <v>0.63754625073623972</v>
      </c>
      <c r="U302" s="38">
        <f t="shared" ref="U302:U339" si="79">IF(($P302     =0),0,(($J302     /$P302     )-1))</f>
        <v>0.25138542377083306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563800846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115580677</v>
      </c>
      <c r="K303" s="39">
        <f t="shared" si="74"/>
        <v>0.20500266684594509</v>
      </c>
      <c r="L303" s="34">
        <f>L302</f>
        <v>0</v>
      </c>
      <c r="M303" s="39">
        <f t="shared" si="75"/>
        <v>0</v>
      </c>
      <c r="N303" s="34">
        <f t="shared" si="76"/>
        <v>343739154</v>
      </c>
      <c r="O303" s="39">
        <f t="shared" si="77"/>
        <v>0.60968186982819816</v>
      </c>
      <c r="P303" s="34">
        <f>P302</f>
        <v>92362173</v>
      </c>
      <c r="Q303" s="34">
        <f>Q302</f>
        <v>470490093</v>
      </c>
      <c r="R303" s="34">
        <f>R302</f>
        <v>453306838</v>
      </c>
      <c r="S303" s="34">
        <f>S302</f>
        <v>289004075</v>
      </c>
      <c r="T303" s="39">
        <f t="shared" si="78"/>
        <v>0.63754625073623972</v>
      </c>
      <c r="U303" s="39">
        <f t="shared" si="79"/>
        <v>0.25138542377083306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564088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109190</v>
      </c>
      <c r="K304" s="38">
        <f t="shared" si="74"/>
        <v>0.19356908851101245</v>
      </c>
      <c r="L304" s="33">
        <v>0</v>
      </c>
      <c r="M304" s="38">
        <f t="shared" si="75"/>
        <v>0</v>
      </c>
      <c r="N304" s="33">
        <f t="shared" si="76"/>
        <v>362672</v>
      </c>
      <c r="O304" s="38">
        <f t="shared" si="77"/>
        <v>0.642935144871013</v>
      </c>
      <c r="P304" s="33">
        <v>123636</v>
      </c>
      <c r="Q304" s="33">
        <v>542914</v>
      </c>
      <c r="R304" s="33">
        <v>542914</v>
      </c>
      <c r="S304" s="33">
        <v>241841</v>
      </c>
      <c r="T304" s="38">
        <f t="shared" si="78"/>
        <v>0.44544992392902005</v>
      </c>
      <c r="U304" s="38">
        <f t="shared" si="79"/>
        <v>-0.11684299071467852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2398280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565481</v>
      </c>
      <c r="K305" s="38">
        <f t="shared" si="74"/>
        <v>0.23578606334539753</v>
      </c>
      <c r="L305" s="33">
        <v>0</v>
      </c>
      <c r="M305" s="38">
        <f t="shared" si="75"/>
        <v>0</v>
      </c>
      <c r="N305" s="33">
        <f t="shared" si="76"/>
        <v>2209542</v>
      </c>
      <c r="O305" s="38">
        <f t="shared" si="77"/>
        <v>0.92130276698300451</v>
      </c>
      <c r="P305" s="33">
        <v>250937</v>
      </c>
      <c r="Q305" s="33">
        <v>2104789</v>
      </c>
      <c r="R305" s="33">
        <v>2105185</v>
      </c>
      <c r="S305" s="33">
        <v>1771950</v>
      </c>
      <c r="T305" s="38">
        <f t="shared" si="78"/>
        <v>0.84170749839087777</v>
      </c>
      <c r="U305" s="38">
        <f t="shared" si="79"/>
        <v>1.2534779645887215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5149860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870281</v>
      </c>
      <c r="K306" s="38">
        <f t="shared" si="74"/>
        <v>0.16899119587716949</v>
      </c>
      <c r="L306" s="33">
        <v>0</v>
      </c>
      <c r="M306" s="38">
        <f t="shared" si="75"/>
        <v>0</v>
      </c>
      <c r="N306" s="33">
        <f t="shared" si="76"/>
        <v>2116891</v>
      </c>
      <c r="O306" s="38">
        <f t="shared" si="77"/>
        <v>0.41105797050793613</v>
      </c>
      <c r="P306" s="33">
        <v>460039</v>
      </c>
      <c r="Q306" s="33">
        <v>3755000</v>
      </c>
      <c r="R306" s="33">
        <v>4280783</v>
      </c>
      <c r="S306" s="33">
        <v>1443973</v>
      </c>
      <c r="T306" s="38">
        <f t="shared" si="78"/>
        <v>0.33731515939957712</v>
      </c>
      <c r="U306" s="38">
        <f t="shared" si="79"/>
        <v>0.89175482948184825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6276116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2982275</v>
      </c>
      <c r="K307" s="38">
        <f t="shared" si="74"/>
        <v>0.47517843838450402</v>
      </c>
      <c r="L307" s="33">
        <v>0</v>
      </c>
      <c r="M307" s="38">
        <f t="shared" si="75"/>
        <v>0</v>
      </c>
      <c r="N307" s="33">
        <f t="shared" si="76"/>
        <v>7545138</v>
      </c>
      <c r="O307" s="38">
        <f t="shared" si="77"/>
        <v>1.2021986209305247</v>
      </c>
      <c r="P307" s="33">
        <v>1704739</v>
      </c>
      <c r="Q307" s="33">
        <v>9584495</v>
      </c>
      <c r="R307" s="33">
        <v>8295230</v>
      </c>
      <c r="S307" s="33">
        <v>6329093</v>
      </c>
      <c r="T307" s="38">
        <f t="shared" si="78"/>
        <v>0.76297980887811434</v>
      </c>
      <c r="U307" s="38">
        <f t="shared" si="79"/>
        <v>0.74940269448871644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1463456</v>
      </c>
      <c r="K308" s="38">
        <f t="shared" si="74"/>
        <v>0.35992771224199283</v>
      </c>
      <c r="L308" s="33">
        <v>0</v>
      </c>
      <c r="M308" s="38">
        <f t="shared" si="75"/>
        <v>0</v>
      </c>
      <c r="N308" s="33">
        <f t="shared" si="76"/>
        <v>3990492</v>
      </c>
      <c r="O308" s="38">
        <f t="shared" si="77"/>
        <v>0.98143617319548682</v>
      </c>
      <c r="P308" s="33">
        <v>1177370</v>
      </c>
      <c r="Q308" s="33">
        <v>3774497</v>
      </c>
      <c r="R308" s="33">
        <v>3774497</v>
      </c>
      <c r="S308" s="33">
        <v>2774109</v>
      </c>
      <c r="T308" s="38">
        <f t="shared" si="78"/>
        <v>0.73496124119319739</v>
      </c>
      <c r="U308" s="38">
        <f t="shared" si="79"/>
        <v>0.24298733618148916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332521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3805</v>
      </c>
      <c r="K309" s="38">
        <f t="shared" si="74"/>
        <v>1.144288631394709E-2</v>
      </c>
      <c r="L309" s="33">
        <v>0</v>
      </c>
      <c r="M309" s="38">
        <f t="shared" si="75"/>
        <v>0</v>
      </c>
      <c r="N309" s="33">
        <f t="shared" si="76"/>
        <v>21205</v>
      </c>
      <c r="O309" s="38">
        <f t="shared" si="77"/>
        <v>6.3770408485479116E-2</v>
      </c>
      <c r="P309" s="33">
        <v>250000</v>
      </c>
      <c r="Q309" s="33">
        <v>557000</v>
      </c>
      <c r="R309" s="33">
        <v>587851</v>
      </c>
      <c r="S309" s="33">
        <v>500000</v>
      </c>
      <c r="T309" s="38">
        <f t="shared" si="78"/>
        <v>0.85055566801791616</v>
      </c>
      <c r="U309" s="38">
        <f t="shared" si="79"/>
        <v>-0.98477999999999999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18786837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5994488</v>
      </c>
      <c r="K310" s="39">
        <f t="shared" si="74"/>
        <v>0.31907915100343925</v>
      </c>
      <c r="L310" s="34">
        <f>SUM(L304:L309)</f>
        <v>0</v>
      </c>
      <c r="M310" s="39">
        <f t="shared" si="75"/>
        <v>0</v>
      </c>
      <c r="N310" s="34">
        <f t="shared" si="76"/>
        <v>16245940</v>
      </c>
      <c r="O310" s="39">
        <f t="shared" si="77"/>
        <v>0.86475120851902854</v>
      </c>
      <c r="P310" s="34">
        <f>SUM(P304:P309)</f>
        <v>3966721</v>
      </c>
      <c r="Q310" s="34">
        <f>SUM(Q304:Q309)</f>
        <v>20318695</v>
      </c>
      <c r="R310" s="34">
        <f>SUM(R304:R309)</f>
        <v>19586460</v>
      </c>
      <c r="S310" s="34">
        <f>SUM(S304:S309)</f>
        <v>13060966</v>
      </c>
      <c r="T310" s="39">
        <f t="shared" si="78"/>
        <v>0.66683647785255729</v>
      </c>
      <c r="U310" s="39">
        <f t="shared" si="79"/>
        <v>0.51119476262636065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2766918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313209</v>
      </c>
      <c r="K311" s="38">
        <f t="shared" si="74"/>
        <v>0.11319778902012997</v>
      </c>
      <c r="L311" s="33">
        <v>0</v>
      </c>
      <c r="M311" s="38">
        <f t="shared" si="75"/>
        <v>0</v>
      </c>
      <c r="N311" s="33">
        <f t="shared" si="76"/>
        <v>1024057</v>
      </c>
      <c r="O311" s="38">
        <f t="shared" si="77"/>
        <v>0.37010746252689813</v>
      </c>
      <c r="P311" s="33">
        <v>309001</v>
      </c>
      <c r="Q311" s="33">
        <v>2503535</v>
      </c>
      <c r="R311" s="33">
        <v>2841335</v>
      </c>
      <c r="S311" s="33">
        <v>963940</v>
      </c>
      <c r="T311" s="38">
        <f t="shared" si="78"/>
        <v>0.33925601873767086</v>
      </c>
      <c r="U311" s="38">
        <f t="shared" si="79"/>
        <v>1.3618078905893505E-2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11877450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2917803</v>
      </c>
      <c r="K312" s="38">
        <f t="shared" si="74"/>
        <v>0.24565904297639646</v>
      </c>
      <c r="L312" s="33">
        <v>0</v>
      </c>
      <c r="M312" s="38">
        <f t="shared" si="75"/>
        <v>0</v>
      </c>
      <c r="N312" s="33">
        <f t="shared" si="76"/>
        <v>9460305</v>
      </c>
      <c r="O312" s="38">
        <f t="shared" si="77"/>
        <v>0.79649293408938793</v>
      </c>
      <c r="P312" s="33">
        <v>1377757</v>
      </c>
      <c r="Q312" s="33">
        <v>5001769</v>
      </c>
      <c r="R312" s="33">
        <v>9360418</v>
      </c>
      <c r="S312" s="33">
        <v>5296109</v>
      </c>
      <c r="T312" s="38">
        <f t="shared" si="78"/>
        <v>0.56579834362097936</v>
      </c>
      <c r="U312" s="38">
        <f t="shared" si="79"/>
        <v>1.11779217960787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30921130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3359245</v>
      </c>
      <c r="K313" s="38">
        <f t="shared" si="74"/>
        <v>0.10863914093695799</v>
      </c>
      <c r="L313" s="33">
        <v>0</v>
      </c>
      <c r="M313" s="38">
        <f t="shared" si="75"/>
        <v>0</v>
      </c>
      <c r="N313" s="33">
        <f t="shared" si="76"/>
        <v>8564487</v>
      </c>
      <c r="O313" s="38">
        <f t="shared" si="77"/>
        <v>0.27697846100708479</v>
      </c>
      <c r="P313" s="33">
        <v>2307368</v>
      </c>
      <c r="Q313" s="33">
        <v>9719854</v>
      </c>
      <c r="R313" s="33">
        <v>17112592</v>
      </c>
      <c r="S313" s="33">
        <v>5331028</v>
      </c>
      <c r="T313" s="38">
        <f t="shared" si="78"/>
        <v>0.31152662320237634</v>
      </c>
      <c r="U313" s="38">
        <f t="shared" si="79"/>
        <v>0.45587743264186731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1541862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452202</v>
      </c>
      <c r="K314" s="38">
        <f t="shared" si="74"/>
        <v>0.29328305646030578</v>
      </c>
      <c r="L314" s="33">
        <v>0</v>
      </c>
      <c r="M314" s="38">
        <f t="shared" si="75"/>
        <v>0</v>
      </c>
      <c r="N314" s="33">
        <f t="shared" si="76"/>
        <v>1447678</v>
      </c>
      <c r="O314" s="38">
        <f t="shared" si="77"/>
        <v>0.93891541525765598</v>
      </c>
      <c r="P314" s="33">
        <v>376223</v>
      </c>
      <c r="Q314" s="33">
        <v>1309000</v>
      </c>
      <c r="R314" s="33">
        <v>1309000</v>
      </c>
      <c r="S314" s="33">
        <v>1233713</v>
      </c>
      <c r="T314" s="38">
        <f t="shared" si="78"/>
        <v>0.94248510313216194</v>
      </c>
      <c r="U314" s="38">
        <f t="shared" si="79"/>
        <v>0.20195203376720716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707772</v>
      </c>
      <c r="K315" s="38">
        <f t="shared" si="74"/>
        <v>0.29129368652135157</v>
      </c>
      <c r="L315" s="33">
        <v>0</v>
      </c>
      <c r="M315" s="38">
        <f t="shared" si="75"/>
        <v>0</v>
      </c>
      <c r="N315" s="33">
        <f t="shared" si="76"/>
        <v>1764253</v>
      </c>
      <c r="O315" s="38">
        <f t="shared" si="77"/>
        <v>0.7261035479311897</v>
      </c>
      <c r="P315" s="33">
        <v>444525</v>
      </c>
      <c r="Q315" s="33">
        <v>1532958</v>
      </c>
      <c r="R315" s="33">
        <v>1483731</v>
      </c>
      <c r="S315" s="33">
        <v>1250096</v>
      </c>
      <c r="T315" s="38">
        <f t="shared" si="78"/>
        <v>0.84253547307429721</v>
      </c>
      <c r="U315" s="38">
        <f t="shared" si="79"/>
        <v>0.59219841403745566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2389259</v>
      </c>
      <c r="K316" s="38">
        <f t="shared" si="74"/>
        <v>0.30296746591192958</v>
      </c>
      <c r="L316" s="33">
        <v>0</v>
      </c>
      <c r="M316" s="38">
        <f t="shared" si="75"/>
        <v>0</v>
      </c>
      <c r="N316" s="33">
        <f t="shared" si="76"/>
        <v>3295199</v>
      </c>
      <c r="O316" s="38">
        <f t="shared" si="77"/>
        <v>0.41784423149835342</v>
      </c>
      <c r="P316" s="33">
        <v>1458781</v>
      </c>
      <c r="Q316" s="33">
        <v>5564190</v>
      </c>
      <c r="R316" s="33">
        <v>5673190</v>
      </c>
      <c r="S316" s="33">
        <v>5044188</v>
      </c>
      <c r="T316" s="38">
        <f t="shared" si="78"/>
        <v>0.88912728112402373</v>
      </c>
      <c r="U316" s="38">
        <f t="shared" si="79"/>
        <v>0.63784625656627014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57423304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10139490</v>
      </c>
      <c r="K317" s="39">
        <f t="shared" si="74"/>
        <v>0.17657447923929978</v>
      </c>
      <c r="L317" s="34">
        <f>SUM(L311:L316)</f>
        <v>0</v>
      </c>
      <c r="M317" s="39">
        <f t="shared" si="75"/>
        <v>0</v>
      </c>
      <c r="N317" s="34">
        <f t="shared" si="76"/>
        <v>25555979</v>
      </c>
      <c r="O317" s="39">
        <f t="shared" si="77"/>
        <v>0.44504542963950666</v>
      </c>
      <c r="P317" s="34">
        <f>SUM(P311:P316)</f>
        <v>6273655</v>
      </c>
      <c r="Q317" s="34">
        <f>SUM(Q311:Q316)</f>
        <v>25631306</v>
      </c>
      <c r="R317" s="34">
        <f>SUM(R311:R316)</f>
        <v>37780266</v>
      </c>
      <c r="S317" s="34">
        <f>SUM(S311:S316)</f>
        <v>19119074</v>
      </c>
      <c r="T317" s="39">
        <f t="shared" si="78"/>
        <v>0.50605980381398052</v>
      </c>
      <c r="U317" s="39">
        <f t="shared" si="79"/>
        <v>0.61620140093773079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3538958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727834</v>
      </c>
      <c r="K318" s="38">
        <f t="shared" si="74"/>
        <v>0.20566336192743739</v>
      </c>
      <c r="L318" s="33">
        <v>0</v>
      </c>
      <c r="M318" s="38">
        <f t="shared" si="75"/>
        <v>0</v>
      </c>
      <c r="N318" s="33">
        <f t="shared" si="76"/>
        <v>1464367</v>
      </c>
      <c r="O318" s="38">
        <f t="shared" si="77"/>
        <v>0.41378479202070212</v>
      </c>
      <c r="P318" s="33">
        <v>396427</v>
      </c>
      <c r="Q318" s="33">
        <v>2965400</v>
      </c>
      <c r="R318" s="33">
        <v>2013000</v>
      </c>
      <c r="S318" s="33">
        <v>1079015</v>
      </c>
      <c r="T318" s="38">
        <f t="shared" si="78"/>
        <v>0.53602334823646303</v>
      </c>
      <c r="U318" s="38">
        <f t="shared" si="79"/>
        <v>0.83598493543578001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11297534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3728546</v>
      </c>
      <c r="K319" s="38">
        <f t="shared" si="74"/>
        <v>0.330031845887784</v>
      </c>
      <c r="L319" s="33">
        <v>0</v>
      </c>
      <c r="M319" s="38">
        <f t="shared" si="75"/>
        <v>0</v>
      </c>
      <c r="N319" s="33">
        <f t="shared" si="76"/>
        <v>10300102</v>
      </c>
      <c r="O319" s="38">
        <f t="shared" si="77"/>
        <v>0.91171241440831252</v>
      </c>
      <c r="P319" s="33">
        <v>2135410</v>
      </c>
      <c r="Q319" s="33">
        <v>9788000</v>
      </c>
      <c r="R319" s="33">
        <v>13182131</v>
      </c>
      <c r="S319" s="33">
        <v>8568464</v>
      </c>
      <c r="T319" s="38">
        <f t="shared" si="78"/>
        <v>0.65000598158218881</v>
      </c>
      <c r="U319" s="38">
        <f t="shared" si="79"/>
        <v>0.74605626085857057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760977</v>
      </c>
      <c r="K320" s="38">
        <f t="shared" si="74"/>
        <v>0.34848056051655446</v>
      </c>
      <c r="L320" s="33">
        <v>0</v>
      </c>
      <c r="M320" s="38">
        <f t="shared" si="75"/>
        <v>0</v>
      </c>
      <c r="N320" s="33">
        <f t="shared" si="76"/>
        <v>2130231</v>
      </c>
      <c r="O320" s="38">
        <f t="shared" si="77"/>
        <v>0.97551449374914134</v>
      </c>
      <c r="P320" s="33">
        <v>755882</v>
      </c>
      <c r="Q320" s="33">
        <v>2109700</v>
      </c>
      <c r="R320" s="33">
        <v>2109700</v>
      </c>
      <c r="S320" s="33">
        <v>1867076</v>
      </c>
      <c r="T320" s="38">
        <f t="shared" si="78"/>
        <v>0.88499597099113614</v>
      </c>
      <c r="U320" s="38">
        <f t="shared" si="79"/>
        <v>6.7404700733713074E-3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1136471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284967</v>
      </c>
      <c r="K321" s="38">
        <f t="shared" si="74"/>
        <v>0.2507472693979873</v>
      </c>
      <c r="L321" s="33">
        <v>0</v>
      </c>
      <c r="M321" s="38">
        <f t="shared" si="75"/>
        <v>0</v>
      </c>
      <c r="N321" s="33">
        <f t="shared" si="76"/>
        <v>979556</v>
      </c>
      <c r="O321" s="38">
        <f t="shared" si="77"/>
        <v>0.86192784505719899</v>
      </c>
      <c r="P321" s="33">
        <v>384943</v>
      </c>
      <c r="Q321" s="33">
        <v>1035221</v>
      </c>
      <c r="R321" s="33">
        <v>1470842</v>
      </c>
      <c r="S321" s="33">
        <v>1013391</v>
      </c>
      <c r="T321" s="38">
        <f t="shared" si="78"/>
        <v>0.68898698840528083</v>
      </c>
      <c r="U321" s="38">
        <f t="shared" si="79"/>
        <v>-0.2597163735929735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18156663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5502324</v>
      </c>
      <c r="K323" s="39">
        <f t="shared" si="74"/>
        <v>0.30304709626433007</v>
      </c>
      <c r="L323" s="34">
        <f>SUM(L318:L322)</f>
        <v>0</v>
      </c>
      <c r="M323" s="39">
        <f t="shared" si="75"/>
        <v>0</v>
      </c>
      <c r="N323" s="34">
        <f t="shared" si="76"/>
        <v>14874256</v>
      </c>
      <c r="O323" s="39">
        <f t="shared" si="77"/>
        <v>0.81921749607843686</v>
      </c>
      <c r="P323" s="34">
        <f>SUM(P318:P322)</f>
        <v>3672662</v>
      </c>
      <c r="Q323" s="34">
        <f>SUM(Q318:Q322)</f>
        <v>15898321</v>
      </c>
      <c r="R323" s="34">
        <f>SUM(R318:R322)</f>
        <v>18775673</v>
      </c>
      <c r="S323" s="34">
        <f>SUM(S318:S322)</f>
        <v>12527946</v>
      </c>
      <c r="T323" s="39">
        <f t="shared" si="78"/>
        <v>0.66724351238967572</v>
      </c>
      <c r="U323" s="39">
        <f t="shared" si="79"/>
        <v>0.49818415089654322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1281433</v>
      </c>
      <c r="K325" s="38">
        <f t="shared" si="74"/>
        <v>0.10410359397556788</v>
      </c>
      <c r="L325" s="33">
        <v>0</v>
      </c>
      <c r="M325" s="38">
        <f t="shared" si="75"/>
        <v>0</v>
      </c>
      <c r="N325" s="33">
        <f t="shared" si="76"/>
        <v>7747539</v>
      </c>
      <c r="O325" s="38">
        <f t="shared" si="77"/>
        <v>0.62940992963805154</v>
      </c>
      <c r="P325" s="33">
        <v>729305</v>
      </c>
      <c r="Q325" s="33">
        <v>7969820</v>
      </c>
      <c r="R325" s="33">
        <v>8026906</v>
      </c>
      <c r="S325" s="33">
        <v>1794815</v>
      </c>
      <c r="T325" s="38">
        <f t="shared" si="78"/>
        <v>0.22359985279508693</v>
      </c>
      <c r="U325" s="38">
        <f t="shared" si="79"/>
        <v>0.75706048909578305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19694069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4629105</v>
      </c>
      <c r="K326" s="38">
        <f t="shared" si="74"/>
        <v>0.23505071501475902</v>
      </c>
      <c r="L326" s="33">
        <v>0</v>
      </c>
      <c r="M326" s="38">
        <f t="shared" si="75"/>
        <v>0</v>
      </c>
      <c r="N326" s="33">
        <f t="shared" si="76"/>
        <v>15966807</v>
      </c>
      <c r="O326" s="38">
        <f t="shared" si="77"/>
        <v>0.81074190407274394</v>
      </c>
      <c r="P326" s="33">
        <v>3119668</v>
      </c>
      <c r="Q326" s="33">
        <v>13419104</v>
      </c>
      <c r="R326" s="33">
        <v>12780365</v>
      </c>
      <c r="S326" s="33">
        <v>10520560</v>
      </c>
      <c r="T326" s="38">
        <f t="shared" si="78"/>
        <v>0.82318149755503855</v>
      </c>
      <c r="U326" s="38">
        <f t="shared" si="79"/>
        <v>0.48384539636910073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11278127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3760071</v>
      </c>
      <c r="K327" s="38">
        <f t="shared" si="74"/>
        <v>0.33339498659662192</v>
      </c>
      <c r="L327" s="33">
        <v>0</v>
      </c>
      <c r="M327" s="38">
        <f t="shared" si="75"/>
        <v>0</v>
      </c>
      <c r="N327" s="33">
        <f t="shared" si="76"/>
        <v>8371190</v>
      </c>
      <c r="O327" s="38">
        <f t="shared" si="77"/>
        <v>0.74225002077029278</v>
      </c>
      <c r="P327" s="33">
        <v>2230916</v>
      </c>
      <c r="Q327" s="33">
        <v>11302063</v>
      </c>
      <c r="R327" s="33">
        <v>11058714</v>
      </c>
      <c r="S327" s="33">
        <v>6044790</v>
      </c>
      <c r="T327" s="38">
        <f t="shared" si="78"/>
        <v>0.54660876481659626</v>
      </c>
      <c r="U327" s="38">
        <f t="shared" si="79"/>
        <v>0.6854381787570667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-173913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7173095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1717881</v>
      </c>
      <c r="K329" s="38">
        <f t="shared" si="74"/>
        <v>0.23948950906129085</v>
      </c>
      <c r="L329" s="33">
        <v>0</v>
      </c>
      <c r="M329" s="38">
        <f t="shared" si="75"/>
        <v>0</v>
      </c>
      <c r="N329" s="33">
        <f t="shared" si="76"/>
        <v>9528400</v>
      </c>
      <c r="O329" s="38">
        <f t="shared" si="77"/>
        <v>1.3283526845803659</v>
      </c>
      <c r="P329" s="33">
        <v>2788536</v>
      </c>
      <c r="Q329" s="33">
        <v>6256928</v>
      </c>
      <c r="R329" s="33">
        <v>5579173</v>
      </c>
      <c r="S329" s="33">
        <v>5752874</v>
      </c>
      <c r="T329" s="38">
        <f t="shared" si="78"/>
        <v>1.0311338257480096</v>
      </c>
      <c r="U329" s="38">
        <f t="shared" si="79"/>
        <v>-0.38394878172632518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10051234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2708243</v>
      </c>
      <c r="K330" s="38">
        <f t="shared" si="74"/>
        <v>0.269443831473827</v>
      </c>
      <c r="L330" s="33">
        <v>0</v>
      </c>
      <c r="M330" s="38">
        <f t="shared" si="75"/>
        <v>0</v>
      </c>
      <c r="N330" s="33">
        <f t="shared" si="76"/>
        <v>6671364</v>
      </c>
      <c r="O330" s="38">
        <f t="shared" si="77"/>
        <v>0.66373581592071185</v>
      </c>
      <c r="P330" s="33">
        <v>1303739</v>
      </c>
      <c r="Q330" s="33">
        <v>9064835</v>
      </c>
      <c r="R330" s="33">
        <v>9439541</v>
      </c>
      <c r="S330" s="33">
        <v>4223007</v>
      </c>
      <c r="T330" s="38">
        <f t="shared" si="78"/>
        <v>0.44737418906279447</v>
      </c>
      <c r="U330" s="38">
        <f t="shared" si="79"/>
        <v>1.0772892427088552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60505735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13922820</v>
      </c>
      <c r="K332" s="39">
        <f t="shared" si="74"/>
        <v>0.23010744353407162</v>
      </c>
      <c r="L332" s="34">
        <f>SUM(L324:L331)</f>
        <v>0</v>
      </c>
      <c r="M332" s="39">
        <f t="shared" si="75"/>
        <v>0</v>
      </c>
      <c r="N332" s="34">
        <f t="shared" si="76"/>
        <v>48285300</v>
      </c>
      <c r="O332" s="39">
        <f t="shared" si="77"/>
        <v>0.79802848440730456</v>
      </c>
      <c r="P332" s="34">
        <f>SUM(P324:P331)</f>
        <v>10172164</v>
      </c>
      <c r="Q332" s="34">
        <f>SUM(Q324:Q331)</f>
        <v>48012750</v>
      </c>
      <c r="R332" s="34">
        <f>SUM(R324:R331)</f>
        <v>46884699</v>
      </c>
      <c r="S332" s="34">
        <f>SUM(S324:S331)</f>
        <v>28336046</v>
      </c>
      <c r="T332" s="39">
        <f t="shared" si="78"/>
        <v>0.60437726175868167</v>
      </c>
      <c r="U332" s="39">
        <f t="shared" si="79"/>
        <v>0.36871761013684012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57000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904</v>
      </c>
      <c r="K334" s="38">
        <f t="shared" si="74"/>
        <v>1.5859649122807018E-2</v>
      </c>
      <c r="L334" s="33">
        <v>0</v>
      </c>
      <c r="M334" s="38">
        <f t="shared" si="75"/>
        <v>0</v>
      </c>
      <c r="N334" s="33">
        <f t="shared" si="76"/>
        <v>12531</v>
      </c>
      <c r="O334" s="38">
        <f t="shared" si="77"/>
        <v>0.21984210526315789</v>
      </c>
      <c r="P334" s="33">
        <v>0</v>
      </c>
      <c r="Q334" s="33">
        <v>56000</v>
      </c>
      <c r="R334" s="33">
        <v>56000</v>
      </c>
      <c r="S334" s="33">
        <v>3191</v>
      </c>
      <c r="T334" s="38">
        <f t="shared" si="78"/>
        <v>5.6982142857142856E-2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3660810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273827</v>
      </c>
      <c r="K335" s="38">
        <f t="shared" si="74"/>
        <v>7.4799566216219901E-2</v>
      </c>
      <c r="L335" s="33">
        <v>0</v>
      </c>
      <c r="M335" s="38">
        <f t="shared" si="75"/>
        <v>0</v>
      </c>
      <c r="N335" s="33">
        <f t="shared" si="76"/>
        <v>836217</v>
      </c>
      <c r="O335" s="38">
        <f t="shared" si="77"/>
        <v>0.22842403730321978</v>
      </c>
      <c r="P335" s="33">
        <v>419056</v>
      </c>
      <c r="Q335" s="33">
        <v>1544400</v>
      </c>
      <c r="R335" s="33">
        <v>1839990</v>
      </c>
      <c r="S335" s="33">
        <v>1163985</v>
      </c>
      <c r="T335" s="38">
        <f t="shared" si="78"/>
        <v>0.63260398154337794</v>
      </c>
      <c r="U335" s="38">
        <f t="shared" si="79"/>
        <v>-0.34656227329998857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3363546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910585</v>
      </c>
      <c r="Q336" s="33">
        <v>2100000</v>
      </c>
      <c r="R336" s="33">
        <v>5191443</v>
      </c>
      <c r="S336" s="33">
        <v>900415</v>
      </c>
      <c r="T336" s="38">
        <f t="shared" si="78"/>
        <v>0.17344214315749976</v>
      </c>
      <c r="U336" s="38">
        <f t="shared" si="79"/>
        <v>-1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7081356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274731</v>
      </c>
      <c r="K337" s="39">
        <f t="shared" si="74"/>
        <v>3.8796383065616245E-2</v>
      </c>
      <c r="L337" s="34">
        <f>SUM(L333:L336)</f>
        <v>0</v>
      </c>
      <c r="M337" s="39">
        <f t="shared" si="75"/>
        <v>0</v>
      </c>
      <c r="N337" s="34">
        <f t="shared" si="76"/>
        <v>848748</v>
      </c>
      <c r="O337" s="39">
        <f t="shared" si="77"/>
        <v>0.11985670541065864</v>
      </c>
      <c r="P337" s="34">
        <f>SUM(P333:P336)</f>
        <v>1329641</v>
      </c>
      <c r="Q337" s="34">
        <f>SUM(Q333:Q336)</f>
        <v>3700400</v>
      </c>
      <c r="R337" s="34">
        <f>SUM(R333:R336)</f>
        <v>7087433</v>
      </c>
      <c r="S337" s="34">
        <f>SUM(S333:S336)</f>
        <v>2067591</v>
      </c>
      <c r="T337" s="39">
        <f t="shared" si="78"/>
        <v>0.29172635564949961</v>
      </c>
      <c r="U337" s="39">
        <f t="shared" si="79"/>
        <v>-0.79337956636415397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725754741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151414530</v>
      </c>
      <c r="K338" s="39">
        <f t="shared" si="74"/>
        <v>0.20863043869526718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449549377</v>
      </c>
      <c r="O338" s="39">
        <f t="shared" si="77"/>
        <v>0.61942327290976662</v>
      </c>
      <c r="P338" s="34">
        <f>SUM(P302,P304:P309,P311:P316,P318:P322,P324:P331,P333:P336)</f>
        <v>117777016</v>
      </c>
      <c r="Q338" s="34">
        <f>SUM(Q302,Q304:Q309,Q311:Q316,Q318:Q322,Q324:Q331,Q333:Q336)</f>
        <v>584051565</v>
      </c>
      <c r="R338" s="34">
        <f>SUM(R302,R304:R309,R311:R316,R318:R322,R324:R331,R333:R336)</f>
        <v>583421369</v>
      </c>
      <c r="S338" s="34">
        <f>SUM(S302,S304:S309,S311:S316,S318:S322,S324:S331,S333:S336)</f>
        <v>364115698</v>
      </c>
      <c r="T338" s="39">
        <f t="shared" si="78"/>
        <v>0.62410415070004066</v>
      </c>
      <c r="U338" s="39">
        <f t="shared" si="79"/>
        <v>0.28560338122337892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6804050884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513387936</v>
      </c>
      <c r="K339" s="41">
        <f t="shared" si="74"/>
        <v>7.5453276989337695E-2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3360945538</v>
      </c>
      <c r="O339" s="41">
        <f t="shared" si="77"/>
        <v>0.49396243433502224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1495725348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4416194989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4169547651</v>
      </c>
      <c r="T339" s="41">
        <f t="shared" si="78"/>
        <v>0.94414935513165588</v>
      </c>
      <c r="U339" s="41">
        <f t="shared" si="79"/>
        <v>-0.65676323083882115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C24DFA9A5724686903AD81A8B71D4" ma:contentTypeVersion="" ma:contentTypeDescription="Create a new document." ma:contentTypeScope="" ma:versionID="c6edb081b6309e08e5d6553dbec87a0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AD1CDB8-9FB4-41C9-BA48-88F4B5D169B6}"/>
</file>

<file path=customXml/itemProps2.xml><?xml version="1.0" encoding="utf-8"?>
<ds:datastoreItem xmlns:ds="http://schemas.openxmlformats.org/officeDocument/2006/customXml" ds:itemID="{BFC152E6-2568-48CA-B4DE-EAB7ED593709}"/>
</file>

<file path=customXml/itemProps3.xml><?xml version="1.0" encoding="utf-8"?>
<ds:datastoreItem xmlns:ds="http://schemas.openxmlformats.org/officeDocument/2006/customXml" ds:itemID="{97658132-C604-40BD-845A-8938C59C38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2022-06-03T07:50:01Z</dcterms:created>
  <dcterms:modified xsi:type="dcterms:W3CDTF">2022-06-03T07:53:05Z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0x0101001CEC24DFA9A5724686903AD81A8B71D4</vt:lpwstr>
  </property>
</Properties>
</file>